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C:\Users\Owner\Desktop\"/>
    </mc:Choice>
  </mc:AlternateContent>
  <xr:revisionPtr revIDLastSave="0" documentId="13_ncr:1_{EFC6B073-143F-4BA5-846E-371C6BE8D8EB}" xr6:coauthVersionLast="47" xr6:coauthVersionMax="47" xr10:uidLastSave="{00000000-0000-0000-0000-000000000000}"/>
  <bookViews>
    <workbookView xWindow="-110" yWindow="-110" windowWidth="19420" windowHeight="10300" tabRatio="852" firstSheet="27" activeTab="46"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U9" i="4" l="1"/>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K33" i="7"/>
  <c r="L33" i="7"/>
  <c r="AB8" i="4" a="1"/>
  <c r="AB8" i="4" s="1"/>
  <c r="K7" i="46"/>
  <c r="AE44" i="4" l="1"/>
  <c r="AF39" i="4"/>
  <c r="AB35" i="4"/>
  <c r="AE28" i="4"/>
  <c r="AC22" i="4"/>
  <c r="AD17" i="4"/>
  <c r="AB11" i="4"/>
  <c r="AF42" i="4"/>
  <c r="AD36" i="4"/>
  <c r="AB30" i="4"/>
  <c r="AE23" i="4"/>
  <c r="AC17" i="4"/>
  <c r="AF10" i="4"/>
  <c r="AC44" i="4"/>
  <c r="AD39" i="4"/>
  <c r="AB33" i="4"/>
  <c r="AC28" i="4"/>
  <c r="AD23" i="4"/>
  <c r="AD15" i="4"/>
  <c r="AE10" i="4"/>
  <c r="AE45" i="4"/>
  <c r="AF40" i="4"/>
  <c r="AD34" i="4"/>
  <c r="AE29" i="4"/>
  <c r="AF24" i="4"/>
  <c r="AE21" i="4"/>
  <c r="AD18" i="4"/>
  <c r="AC15"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C46" i="4"/>
  <c r="AC38" i="4"/>
  <c r="AF31" i="4"/>
  <c r="AF23" i="4"/>
  <c r="AC14" i="4"/>
  <c r="AE47" i="4"/>
  <c r="AC41" i="4"/>
  <c r="AF34" i="4"/>
  <c r="AF26" i="4"/>
  <c r="AD20" i="4"/>
  <c r="AB14" i="4"/>
  <c r="AE42" i="4"/>
  <c r="AF37" i="4"/>
  <c r="AD31" i="4"/>
  <c r="AE26" i="4"/>
  <c r="AC20" i="4"/>
  <c r="AF13" i="4"/>
  <c r="AC47" i="4"/>
  <c r="AC39" i="4"/>
  <c r="AF32" i="4"/>
  <c r="AC23" i="4"/>
  <c r="AD10"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B43" i="4"/>
  <c r="AD33" i="4"/>
  <c r="AB27" i="4"/>
  <c r="AE20" i="4"/>
  <c r="AE12" i="4"/>
  <c r="AB46" i="4"/>
  <c r="AE39" i="4"/>
  <c r="AC33" i="4"/>
  <c r="AC25" i="4"/>
  <c r="AF18" i="4"/>
  <c r="AD12" i="4"/>
  <c r="AF45" i="4"/>
  <c r="AE34" i="4"/>
  <c r="AF21" i="4"/>
  <c r="AB9" i="4"/>
  <c r="AD42" i="4"/>
  <c r="AB36" i="4"/>
  <c r="AC31" i="4"/>
  <c r="AD26" i="4"/>
  <c r="AB20" i="4"/>
  <c r="AF16" i="4"/>
  <c r="AB12" i="4"/>
  <c r="AE46" i="4"/>
  <c r="AB45" i="4"/>
  <c r="AD43" i="4"/>
  <c r="AF41" i="4"/>
  <c r="AC40" i="4"/>
  <c r="AE38" i="4"/>
  <c r="AB37" i="4"/>
  <c r="AD35" i="4"/>
  <c r="AF33" i="4"/>
  <c r="AC32" i="4"/>
  <c r="AE30" i="4"/>
  <c r="AB29" i="4"/>
  <c r="AD27" i="4"/>
  <c r="AF25" i="4"/>
  <c r="AC24" i="4"/>
  <c r="AE22" i="4"/>
  <c r="AB21" i="4"/>
  <c r="AD19" i="4"/>
  <c r="AF17" i="4"/>
  <c r="AC16" i="4"/>
  <c r="AE14" i="4"/>
  <c r="AB13" i="4"/>
  <c r="AD11" i="4"/>
  <c r="AF9" i="4"/>
  <c r="AC8" i="4"/>
  <c r="AF47" i="4"/>
  <c r="AD41" i="4"/>
  <c r="AE36" i="4"/>
  <c r="AC30" i="4"/>
  <c r="AD25" i="4"/>
  <c r="AB19" i="4"/>
  <c r="AF15" i="4"/>
  <c r="AD9" i="4"/>
  <c r="AD44" i="4"/>
  <c r="AB38" i="4"/>
  <c r="AE31" i="4"/>
  <c r="AD28" i="4"/>
  <c r="AB22" i="4"/>
  <c r="AE15" i="4"/>
  <c r="AC9" i="4"/>
  <c r="AD47" i="4"/>
  <c r="AB41" i="4"/>
  <c r="AC36" i="4"/>
  <c r="AF29" i="4"/>
  <c r="AB25" i="4"/>
  <c r="AE18" i="4"/>
  <c r="AB17" i="4"/>
  <c r="AC12" i="4"/>
  <c r="AB44" i="4"/>
  <c r="AE37" i="4"/>
  <c r="AB28" i="4"/>
  <c r="AE13" i="4"/>
  <c r="AD46" i="4"/>
  <c r="AF44" i="4"/>
  <c r="AC43" i="4"/>
  <c r="AE41" i="4"/>
  <c r="AB40" i="4"/>
  <c r="AD38" i="4"/>
  <c r="AF36" i="4"/>
  <c r="AC35" i="4"/>
  <c r="AE33" i="4"/>
  <c r="AB32" i="4"/>
  <c r="AD30" i="4"/>
  <c r="AF28" i="4"/>
  <c r="AC27" i="4"/>
  <c r="AE25" i="4"/>
  <c r="AB24" i="4"/>
  <c r="AD22" i="4"/>
  <c r="AF20" i="4"/>
  <c r="AC19" i="4"/>
  <c r="AE17" i="4"/>
  <c r="AB16" i="4"/>
  <c r="AD14" i="4"/>
  <c r="AF12" i="4"/>
  <c r="AC11" i="4"/>
  <c r="AE9" i="4"/>
  <c r="A46" i="7" l="1"/>
  <c r="B45" i="5" s="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B47" i="5" l="1"/>
  <c r="B46" i="5"/>
  <c r="AG8" i="4"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E18" i="49" s="1"/>
  <c r="D19" i="49"/>
  <c r="D20" i="49"/>
  <c r="E20" i="49" s="1"/>
  <c r="D21" i="49"/>
  <c r="D22" i="49"/>
  <c r="D23" i="49"/>
  <c r="D24" i="49"/>
  <c r="D25" i="49"/>
  <c r="D26" i="49"/>
  <c r="D27" i="49"/>
  <c r="D28" i="49"/>
  <c r="D29" i="49"/>
  <c r="D30" i="49"/>
  <c r="D31" i="49"/>
  <c r="D32" i="49"/>
  <c r="D33" i="49"/>
  <c r="D34" i="49"/>
  <c r="E34" i="49" s="1"/>
  <c r="D35" i="49"/>
  <c r="D36" i="49"/>
  <c r="D37" i="49"/>
  <c r="D38" i="49"/>
  <c r="D39" i="49"/>
  <c r="D40" i="49"/>
  <c r="D41" i="49"/>
  <c r="D42" i="49"/>
  <c r="E42" i="49" s="1"/>
  <c r="D43" i="49"/>
  <c r="D44" i="49"/>
  <c r="D5" i="49"/>
  <c r="C42" i="49"/>
  <c r="C44" i="49" s="1"/>
  <c r="C43" i="48"/>
  <c r="C44" i="48" s="1"/>
  <c r="D44" i="30"/>
  <c r="D41" i="30"/>
  <c r="D42" i="30"/>
  <c r="E42" i="30" s="1"/>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N11" i="4" s="1"/>
  <c r="H11" i="4" s="1"/>
  <c r="AM12" i="4"/>
  <c r="AM13" i="4"/>
  <c r="AM14" i="4"/>
  <c r="AM15" i="4"/>
  <c r="AM16" i="4"/>
  <c r="AM17" i="4"/>
  <c r="AM18" i="4"/>
  <c r="AM19" i="4"/>
  <c r="AM20" i="4"/>
  <c r="AM21" i="4"/>
  <c r="AN21" i="4" s="1"/>
  <c r="H21" i="4" s="1"/>
  <c r="AM22" i="4"/>
  <c r="AM23" i="4"/>
  <c r="AM24" i="4"/>
  <c r="AM25" i="4"/>
  <c r="AM26" i="4"/>
  <c r="AM27" i="4"/>
  <c r="AN27" i="4" s="1"/>
  <c r="H27" i="4" s="1"/>
  <c r="AM28" i="4"/>
  <c r="AM29" i="4"/>
  <c r="AN29" i="4" s="1"/>
  <c r="H29" i="4" s="1"/>
  <c r="AM30" i="4"/>
  <c r="AM31" i="4"/>
  <c r="AM32" i="4"/>
  <c r="AM33" i="4"/>
  <c r="AM34" i="4"/>
  <c r="AM35" i="4"/>
  <c r="AM36" i="4"/>
  <c r="AM37" i="4"/>
  <c r="AN37" i="4" s="1"/>
  <c r="H37" i="4" s="1"/>
  <c r="AM38" i="4"/>
  <c r="AN38" i="4" s="1"/>
  <c r="H38" i="4" s="1"/>
  <c r="AM39" i="4"/>
  <c r="AM40" i="4"/>
  <c r="AM41" i="4"/>
  <c r="AM42" i="4"/>
  <c r="AM43" i="4"/>
  <c r="AN43" i="4" s="1"/>
  <c r="H43" i="4" s="1"/>
  <c r="AM44" i="4"/>
  <c r="AM45" i="4"/>
  <c r="AM46" i="4"/>
  <c r="AN46" i="4" s="1"/>
  <c r="H46" i="4" s="1"/>
  <c r="AM47" i="4"/>
  <c r="AM8" i="4"/>
  <c r="W9" i="4"/>
  <c r="X9" i="4"/>
  <c r="E9" i="4" s="1"/>
  <c r="W10" i="4"/>
  <c r="X10" i="4"/>
  <c r="E10" i="4" s="1"/>
  <c r="W11" i="4"/>
  <c r="X11" i="4"/>
  <c r="E11" i="4" s="1"/>
  <c r="X8" i="37" s="1"/>
  <c r="W12" i="4"/>
  <c r="X12" i="4"/>
  <c r="E12" i="4" s="1"/>
  <c r="X9" i="37" s="1"/>
  <c r="W13" i="4"/>
  <c r="X13" i="4"/>
  <c r="E13" i="4" s="1"/>
  <c r="W14" i="4"/>
  <c r="X14" i="4"/>
  <c r="E14" i="4" s="1"/>
  <c r="X11" i="32" s="1"/>
  <c r="W15" i="4"/>
  <c r="D15" i="4" s="1"/>
  <c r="X15" i="4"/>
  <c r="E15" i="4" s="1"/>
  <c r="X12" i="34" s="1"/>
  <c r="W16" i="4"/>
  <c r="D16" i="4" s="1"/>
  <c r="X16" i="4"/>
  <c r="E16" i="4" s="1"/>
  <c r="X13" i="14" s="1"/>
  <c r="W17" i="4"/>
  <c r="X17" i="4"/>
  <c r="W18" i="4"/>
  <c r="D18" i="4" s="1"/>
  <c r="V15" i="22" s="1"/>
  <c r="X18" i="4"/>
  <c r="E18" i="4" s="1"/>
  <c r="W19" i="4"/>
  <c r="D19" i="4" s="1"/>
  <c r="X19" i="4"/>
  <c r="E19" i="4" s="1"/>
  <c r="W20" i="4"/>
  <c r="D20" i="4" s="1"/>
  <c r="X20" i="4"/>
  <c r="E20" i="4" s="1"/>
  <c r="W21" i="4"/>
  <c r="D21" i="4" s="1"/>
  <c r="X21" i="4"/>
  <c r="E21" i="4" s="1"/>
  <c r="W22" i="4"/>
  <c r="X22" i="4"/>
  <c r="E22" i="4" s="1"/>
  <c r="X19" i="20" s="1"/>
  <c r="W23" i="4"/>
  <c r="X23" i="4"/>
  <c r="E23" i="4" s="1"/>
  <c r="W24" i="4"/>
  <c r="D24" i="4" s="1"/>
  <c r="X24" i="4"/>
  <c r="E24" i="4" s="1"/>
  <c r="X21" i="23" s="1"/>
  <c r="W25" i="4"/>
  <c r="X25" i="4"/>
  <c r="W26" i="4"/>
  <c r="D26" i="4" s="1"/>
  <c r="X26" i="4"/>
  <c r="E26" i="4" s="1"/>
  <c r="X23" i="52" s="1"/>
  <c r="W27" i="4"/>
  <c r="D27" i="4" s="1"/>
  <c r="X27" i="4"/>
  <c r="E27" i="4" s="1"/>
  <c r="W28" i="4"/>
  <c r="D28" i="4" s="1"/>
  <c r="X28" i="4"/>
  <c r="E28" i="4" s="1"/>
  <c r="X25" i="12" s="1"/>
  <c r="W29" i="4"/>
  <c r="D29" i="4" s="1"/>
  <c r="X29" i="4"/>
  <c r="E29" i="4" s="1"/>
  <c r="W30" i="4"/>
  <c r="D30" i="4" s="1"/>
  <c r="V27" i="28" s="1"/>
  <c r="X30" i="4"/>
  <c r="E30" i="4" s="1"/>
  <c r="X27" i="22" s="1"/>
  <c r="W31" i="4"/>
  <c r="D31" i="4" s="1"/>
  <c r="X31" i="4"/>
  <c r="E31" i="4" s="1"/>
  <c r="X28" i="39" s="1"/>
  <c r="W32" i="4"/>
  <c r="X32" i="4"/>
  <c r="E32" i="4" s="1"/>
  <c r="X29" i="50" s="1"/>
  <c r="W33" i="4"/>
  <c r="X33" i="4"/>
  <c r="E33" i="4" s="1"/>
  <c r="W34" i="4"/>
  <c r="D34" i="4" s="1"/>
  <c r="X34" i="4"/>
  <c r="E34" i="4" s="1"/>
  <c r="W35" i="4"/>
  <c r="D35" i="4" s="1"/>
  <c r="X35" i="4"/>
  <c r="E35" i="4" s="1"/>
  <c r="X32" i="40" s="1"/>
  <c r="W36" i="4"/>
  <c r="D36" i="4" s="1"/>
  <c r="X36" i="4"/>
  <c r="E36" i="4" s="1"/>
  <c r="X33" i="29" s="1"/>
  <c r="W37" i="4"/>
  <c r="X37" i="4"/>
  <c r="E37" i="4" s="1"/>
  <c r="W38" i="4"/>
  <c r="D38" i="4" s="1"/>
  <c r="V35" i="36" s="1"/>
  <c r="X38" i="4"/>
  <c r="E38" i="4" s="1"/>
  <c r="W39" i="4"/>
  <c r="X39" i="4"/>
  <c r="E39" i="4" s="1"/>
  <c r="X36" i="50" s="1"/>
  <c r="W40" i="4"/>
  <c r="X40" i="4"/>
  <c r="E40" i="4" s="1"/>
  <c r="X37" i="34" s="1"/>
  <c r="W41" i="4"/>
  <c r="D41" i="4" s="1"/>
  <c r="X41" i="4"/>
  <c r="W42" i="4"/>
  <c r="D42" i="4" s="1"/>
  <c r="X42" i="4"/>
  <c r="E42" i="4" s="1"/>
  <c r="W43" i="4"/>
  <c r="D43" i="4" s="1"/>
  <c r="X43" i="4"/>
  <c r="E43" i="4" s="1"/>
  <c r="W44" i="4"/>
  <c r="D44" i="4" s="1"/>
  <c r="V41" i="30" s="1"/>
  <c r="X44" i="4"/>
  <c r="E44" i="4" s="1"/>
  <c r="X41" i="21" s="1"/>
  <c r="W45" i="4"/>
  <c r="D45" i="4" s="1"/>
  <c r="V42" i="30" s="1"/>
  <c r="X45" i="4"/>
  <c r="W46" i="4"/>
  <c r="D46" i="4" s="1"/>
  <c r="V43" i="30" s="1"/>
  <c r="X46" i="4"/>
  <c r="E46" i="4" s="1"/>
  <c r="X47" i="4"/>
  <c r="E47" i="4" s="1"/>
  <c r="X8" i="4"/>
  <c r="W8" i="4"/>
  <c r="D8" i="4" s="1"/>
  <c r="D6" i="50"/>
  <c r="E6" i="50" s="1"/>
  <c r="D7" i="50"/>
  <c r="D8" i="50"/>
  <c r="D9" i="50"/>
  <c r="D10" i="50"/>
  <c r="D11" i="50"/>
  <c r="D12" i="50"/>
  <c r="E12" i="50" s="1"/>
  <c r="D13" i="50"/>
  <c r="D14" i="50"/>
  <c r="E14" i="50" s="1"/>
  <c r="D15" i="50"/>
  <c r="D16" i="50"/>
  <c r="D17" i="50"/>
  <c r="D18" i="50"/>
  <c r="D19" i="50"/>
  <c r="D20" i="50"/>
  <c r="D21" i="50"/>
  <c r="D22" i="50"/>
  <c r="E22" i="50" s="1"/>
  <c r="D23" i="50"/>
  <c r="D24" i="50"/>
  <c r="D25" i="50"/>
  <c r="D26" i="50"/>
  <c r="D27" i="50"/>
  <c r="D28" i="50"/>
  <c r="E28" i="50" s="1"/>
  <c r="D29" i="50"/>
  <c r="D30" i="50"/>
  <c r="E30" i="50" s="1"/>
  <c r="D31" i="50"/>
  <c r="D32" i="50"/>
  <c r="D33" i="50"/>
  <c r="D34" i="50"/>
  <c r="D35" i="50"/>
  <c r="D36" i="50"/>
  <c r="D37" i="50"/>
  <c r="D38" i="50"/>
  <c r="E38" i="50" s="1"/>
  <c r="D39" i="50"/>
  <c r="D40" i="50"/>
  <c r="D41" i="50"/>
  <c r="D42" i="50"/>
  <c r="D43" i="50"/>
  <c r="D44" i="50"/>
  <c r="D5" i="50"/>
  <c r="C41" i="50"/>
  <c r="C44" i="50" s="1"/>
  <c r="G45" i="4"/>
  <c r="J42" i="19" s="1"/>
  <c r="D41" i="8"/>
  <c r="D42" i="8"/>
  <c r="D43" i="8"/>
  <c r="D44" i="8"/>
  <c r="D33" i="13"/>
  <c r="E33" i="13" s="1"/>
  <c r="D34" i="13"/>
  <c r="D35" i="13"/>
  <c r="E35" i="13" s="1"/>
  <c r="D36" i="13"/>
  <c r="D37" i="13"/>
  <c r="D38" i="13"/>
  <c r="D39" i="13"/>
  <c r="D40" i="13"/>
  <c r="D41" i="13"/>
  <c r="D42" i="13"/>
  <c r="D43" i="13"/>
  <c r="E43" i="13" s="1"/>
  <c r="D44" i="13"/>
  <c r="D41" i="12"/>
  <c r="D42" i="12"/>
  <c r="D43" i="12"/>
  <c r="D44" i="12"/>
  <c r="D41" i="14"/>
  <c r="D42" i="14"/>
  <c r="D43" i="14"/>
  <c r="E43" i="14" s="1"/>
  <c r="D44" i="14"/>
  <c r="D41" i="15"/>
  <c r="D42" i="15"/>
  <c r="D43" i="15"/>
  <c r="D44" i="15"/>
  <c r="D41" i="16"/>
  <c r="E41" i="16" s="1"/>
  <c r="D42" i="16"/>
  <c r="D43" i="16"/>
  <c r="E43" i="16" s="1"/>
  <c r="D44" i="16"/>
  <c r="D41" i="17"/>
  <c r="D42" i="17"/>
  <c r="D43" i="17"/>
  <c r="D44" i="17"/>
  <c r="D41" i="18"/>
  <c r="D42" i="18"/>
  <c r="D43" i="18"/>
  <c r="E43" i="18" s="1"/>
  <c r="D44" i="18"/>
  <c r="D41" i="19"/>
  <c r="D42" i="19"/>
  <c r="D43" i="19"/>
  <c r="D44" i="19"/>
  <c r="D41" i="20"/>
  <c r="E41" i="20" s="1"/>
  <c r="D42" i="20"/>
  <c r="D43" i="20"/>
  <c r="E43" i="20" s="1"/>
  <c r="D44" i="20"/>
  <c r="D41" i="21"/>
  <c r="D42" i="21"/>
  <c r="D43" i="21"/>
  <c r="D44" i="21"/>
  <c r="D41" i="22"/>
  <c r="E41" i="22" s="1"/>
  <c r="D42" i="22"/>
  <c r="D43" i="22"/>
  <c r="E43" i="22" s="1"/>
  <c r="D44" i="22"/>
  <c r="D41" i="23"/>
  <c r="D42" i="23"/>
  <c r="D43" i="23"/>
  <c r="D44" i="23"/>
  <c r="D41" i="24"/>
  <c r="D42" i="24"/>
  <c r="D43" i="24"/>
  <c r="E43" i="24" s="1"/>
  <c r="D44" i="24"/>
  <c r="D41" i="25"/>
  <c r="D42" i="25"/>
  <c r="D43" i="25"/>
  <c r="D44" i="25"/>
  <c r="D41" i="26"/>
  <c r="E41" i="26" s="1"/>
  <c r="D42" i="26"/>
  <c r="D43" i="26"/>
  <c r="E43" i="26" s="1"/>
  <c r="D44" i="26"/>
  <c r="D41" i="27"/>
  <c r="D42" i="27"/>
  <c r="D43" i="27"/>
  <c r="D44" i="27"/>
  <c r="D41" i="28"/>
  <c r="D42" i="28"/>
  <c r="D43" i="28"/>
  <c r="E43" i="28" s="1"/>
  <c r="D44" i="28"/>
  <c r="D41" i="29"/>
  <c r="D42" i="29"/>
  <c r="D43" i="29"/>
  <c r="D44" i="29"/>
  <c r="D41" i="31"/>
  <c r="E41" i="31" s="1"/>
  <c r="D42" i="31"/>
  <c r="D43" i="31"/>
  <c r="E43" i="31" s="1"/>
  <c r="D44" i="31"/>
  <c r="D41" i="32"/>
  <c r="D42" i="32"/>
  <c r="D43" i="32"/>
  <c r="D44" i="32"/>
  <c r="D41" i="33"/>
  <c r="D42" i="33"/>
  <c r="D43" i="33"/>
  <c r="E43" i="33" s="1"/>
  <c r="D44" i="33"/>
  <c r="D41" i="34"/>
  <c r="D42" i="34"/>
  <c r="D43" i="34"/>
  <c r="D44" i="34"/>
  <c r="D41" i="35"/>
  <c r="E41" i="35" s="1"/>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E36" i="52" s="1"/>
  <c r="D37" i="52"/>
  <c r="D38" i="52"/>
  <c r="E38" i="52" s="1"/>
  <c r="D39" i="52"/>
  <c r="D40" i="52"/>
  <c r="D41" i="52"/>
  <c r="D42" i="52"/>
  <c r="D43" i="52"/>
  <c r="D44" i="52"/>
  <c r="D44" i="51"/>
  <c r="D6" i="51"/>
  <c r="E6" i="51" s="1"/>
  <c r="D7" i="51"/>
  <c r="D8" i="51"/>
  <c r="D9" i="51"/>
  <c r="D10" i="51"/>
  <c r="D11" i="51"/>
  <c r="D12" i="51"/>
  <c r="D13" i="51"/>
  <c r="D14" i="51"/>
  <c r="E14" i="51" s="1"/>
  <c r="D15" i="51"/>
  <c r="D16" i="51"/>
  <c r="D17" i="51"/>
  <c r="D18" i="51"/>
  <c r="D19" i="51"/>
  <c r="D20" i="51"/>
  <c r="E20" i="51" s="1"/>
  <c r="D21" i="51"/>
  <c r="D22" i="51"/>
  <c r="E22" i="51" s="1"/>
  <c r="D23" i="51"/>
  <c r="D24" i="51"/>
  <c r="D25" i="51"/>
  <c r="D26" i="51"/>
  <c r="D27" i="51"/>
  <c r="D28" i="51"/>
  <c r="E28" i="51" s="1"/>
  <c r="D29" i="51"/>
  <c r="D30" i="51"/>
  <c r="E30" i="51" s="1"/>
  <c r="D31" i="51"/>
  <c r="D32" i="51"/>
  <c r="D33" i="51"/>
  <c r="D34" i="51"/>
  <c r="D35" i="51"/>
  <c r="D36" i="51"/>
  <c r="E36" i="51" s="1"/>
  <c r="D37" i="51"/>
  <c r="D38" i="51"/>
  <c r="E38" i="51" s="1"/>
  <c r="D39" i="51"/>
  <c r="D40" i="51"/>
  <c r="D41" i="51"/>
  <c r="D42" i="51"/>
  <c r="D43" i="51"/>
  <c r="D5" i="51"/>
  <c r="E5" i="51" s="1"/>
  <c r="D6" i="52"/>
  <c r="D7" i="52"/>
  <c r="E7" i="52" s="1"/>
  <c r="D8" i="52"/>
  <c r="D9" i="52"/>
  <c r="D10" i="52"/>
  <c r="D11" i="52"/>
  <c r="D12" i="52"/>
  <c r="D13" i="52"/>
  <c r="E13" i="52" s="1"/>
  <c r="D14" i="52"/>
  <c r="D15" i="52"/>
  <c r="E15" i="52" s="1"/>
  <c r="D16" i="52"/>
  <c r="D17" i="52"/>
  <c r="D18" i="52"/>
  <c r="D19" i="52"/>
  <c r="D20" i="52"/>
  <c r="D21" i="52"/>
  <c r="E21" i="52" s="1"/>
  <c r="D22" i="52"/>
  <c r="D23" i="52"/>
  <c r="E23" i="52" s="1"/>
  <c r="D24" i="52"/>
  <c r="D25" i="52"/>
  <c r="D26" i="52"/>
  <c r="D27" i="52"/>
  <c r="D28" i="52"/>
  <c r="D29" i="52"/>
  <c r="E29" i="52" s="1"/>
  <c r="D30" i="52"/>
  <c r="D5" i="52"/>
  <c r="E5" i="52" s="1"/>
  <c r="D41" i="43"/>
  <c r="D42" i="43"/>
  <c r="D43" i="43"/>
  <c r="C40" i="51"/>
  <c r="C44" i="51" s="1"/>
  <c r="C39" i="52"/>
  <c r="C44" i="52" s="1"/>
  <c r="D32" i="4"/>
  <c r="V29" i="12" s="1"/>
  <c r="F45" i="4"/>
  <c r="T42" i="30" s="1"/>
  <c r="C45" i="7"/>
  <c r="L44" i="52"/>
  <c r="C5" i="8"/>
  <c r="C44" i="8" s="1"/>
  <c r="D5" i="8"/>
  <c r="D6" i="8"/>
  <c r="D7" i="8"/>
  <c r="O10" i="4"/>
  <c r="P10" i="4" s="1"/>
  <c r="C10" i="4" s="1"/>
  <c r="D8" i="8"/>
  <c r="E8" i="8" s="1"/>
  <c r="O11" i="4"/>
  <c r="P11" i="4" s="1"/>
  <c r="C11" i="4" s="1"/>
  <c r="F8" i="13"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D19" i="8"/>
  <c r="E19" i="8" s="1"/>
  <c r="D20" i="8"/>
  <c r="E20" i="8" s="1"/>
  <c r="AN23" i="4"/>
  <c r="H23" i="4" s="1"/>
  <c r="D21" i="8"/>
  <c r="D22" i="8"/>
  <c r="D23" i="8"/>
  <c r="D24" i="8"/>
  <c r="D25" i="8"/>
  <c r="E25" i="8" s="1"/>
  <c r="D26" i="8"/>
  <c r="D27" i="8"/>
  <c r="D28" i="8"/>
  <c r="O31" i="4"/>
  <c r="P31" i="4" s="1"/>
  <c r="C31" i="4" s="1"/>
  <c r="F28" i="17" s="1"/>
  <c r="AN31" i="4"/>
  <c r="H31" i="4" s="1"/>
  <c r="N28" i="24" s="1"/>
  <c r="D29" i="8"/>
  <c r="D30" i="8"/>
  <c r="D31" i="8"/>
  <c r="E31" i="8" s="1"/>
  <c r="D32" i="8"/>
  <c r="D33" i="8"/>
  <c r="E33" i="8" s="1"/>
  <c r="O36" i="4"/>
  <c r="P36" i="4" s="1"/>
  <c r="C36" i="4" s="1"/>
  <c r="D34" i="8"/>
  <c r="D35" i="8"/>
  <c r="D36" i="8"/>
  <c r="AN39" i="4"/>
  <c r="H39" i="4" s="1"/>
  <c r="D37" i="8"/>
  <c r="E37" i="8" s="1"/>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E18" i="13" s="1"/>
  <c r="D19" i="13"/>
  <c r="D20" i="13"/>
  <c r="D21" i="13"/>
  <c r="E21" i="13" s="1"/>
  <c r="D22" i="13"/>
  <c r="D23" i="13"/>
  <c r="D24" i="13"/>
  <c r="D25" i="13"/>
  <c r="D26" i="13"/>
  <c r="D27" i="13"/>
  <c r="D28" i="13"/>
  <c r="D29" i="13"/>
  <c r="D30" i="13"/>
  <c r="D31" i="13"/>
  <c r="D32" i="13"/>
  <c r="L44" i="13"/>
  <c r="D5" i="12"/>
  <c r="E5" i="12" s="1"/>
  <c r="C7" i="12"/>
  <c r="C44" i="12" s="1"/>
  <c r="D6" i="12"/>
  <c r="D7" i="12"/>
  <c r="D8" i="12"/>
  <c r="D9" i="12"/>
  <c r="D10" i="12"/>
  <c r="D11" i="12"/>
  <c r="D12" i="12"/>
  <c r="E12" i="12" s="1"/>
  <c r="D13" i="12"/>
  <c r="D14" i="12"/>
  <c r="D15" i="12"/>
  <c r="D16" i="12"/>
  <c r="D17" i="12"/>
  <c r="D18" i="12"/>
  <c r="D19" i="12"/>
  <c r="D20" i="12"/>
  <c r="E20" i="12" s="1"/>
  <c r="D21" i="12"/>
  <c r="E21" i="12" s="1"/>
  <c r="D22" i="12"/>
  <c r="D23" i="12"/>
  <c r="E23" i="12" s="1"/>
  <c r="D24" i="12"/>
  <c r="D25" i="12"/>
  <c r="D26" i="12"/>
  <c r="D27" i="12"/>
  <c r="D28" i="12"/>
  <c r="E28" i="12" s="1"/>
  <c r="D29" i="12"/>
  <c r="D30" i="12"/>
  <c r="D31" i="12"/>
  <c r="D32" i="12"/>
  <c r="D33" i="12"/>
  <c r="D34" i="12"/>
  <c r="D35" i="12"/>
  <c r="E35" i="12" s="1"/>
  <c r="D36" i="12"/>
  <c r="D37" i="12"/>
  <c r="D38" i="12"/>
  <c r="D39" i="12"/>
  <c r="E39" i="12" s="1"/>
  <c r="D40" i="12"/>
  <c r="D5" i="14"/>
  <c r="C8" i="14"/>
  <c r="C44" i="14" s="1"/>
  <c r="D6" i="14"/>
  <c r="D7" i="14"/>
  <c r="E7" i="14" s="1"/>
  <c r="D8" i="14"/>
  <c r="D9" i="14"/>
  <c r="D10" i="14"/>
  <c r="D11" i="14"/>
  <c r="D12" i="14"/>
  <c r="D13" i="14"/>
  <c r="D14" i="14"/>
  <c r="D15" i="14"/>
  <c r="E15" i="14" s="1"/>
  <c r="D16" i="14"/>
  <c r="D17" i="14"/>
  <c r="D18" i="14"/>
  <c r="E18" i="14" s="1"/>
  <c r="D19" i="14"/>
  <c r="E19" i="14" s="1"/>
  <c r="D20" i="14"/>
  <c r="D21" i="14"/>
  <c r="D22" i="14"/>
  <c r="D23" i="14"/>
  <c r="D24" i="14"/>
  <c r="D25" i="14"/>
  <c r="D26" i="14"/>
  <c r="E26" i="14" s="1"/>
  <c r="D27" i="14"/>
  <c r="D28" i="14"/>
  <c r="E28" i="14" s="1"/>
  <c r="D29" i="14"/>
  <c r="D30" i="14"/>
  <c r="D31" i="14"/>
  <c r="E31" i="14" s="1"/>
  <c r="D32" i="14"/>
  <c r="D33" i="14"/>
  <c r="D34" i="14"/>
  <c r="D35" i="14"/>
  <c r="E35" i="14" s="1"/>
  <c r="D36" i="14"/>
  <c r="E36" i="14" s="1"/>
  <c r="D37" i="14"/>
  <c r="D38" i="14"/>
  <c r="D39" i="14"/>
  <c r="D40" i="14"/>
  <c r="L44" i="14"/>
  <c r="D5" i="15"/>
  <c r="E5" i="15" s="1"/>
  <c r="C9" i="15"/>
  <c r="C44" i="15" s="1"/>
  <c r="D6" i="15"/>
  <c r="E6" i="15" s="1"/>
  <c r="D7" i="15"/>
  <c r="D8" i="15"/>
  <c r="D9" i="15"/>
  <c r="D10" i="15"/>
  <c r="D11" i="15"/>
  <c r="D12" i="15"/>
  <c r="E12" i="15" s="1"/>
  <c r="D13" i="15"/>
  <c r="E13" i="15" s="1"/>
  <c r="D14" i="15"/>
  <c r="E14" i="15" s="1"/>
  <c r="D15" i="15"/>
  <c r="D16" i="15"/>
  <c r="D17" i="15"/>
  <c r="D18" i="15"/>
  <c r="D19" i="15"/>
  <c r="D20" i="15"/>
  <c r="D21" i="15"/>
  <c r="D22" i="15"/>
  <c r="D23" i="15"/>
  <c r="D24" i="15"/>
  <c r="D25" i="15"/>
  <c r="E25" i="15" s="1"/>
  <c r="D26" i="15"/>
  <c r="D27" i="15"/>
  <c r="D28" i="15"/>
  <c r="E28" i="15" s="1"/>
  <c r="D29" i="15"/>
  <c r="D30" i="15"/>
  <c r="E30" i="15" s="1"/>
  <c r="D31" i="15"/>
  <c r="D32" i="15"/>
  <c r="D33" i="15"/>
  <c r="D34" i="15"/>
  <c r="D35" i="15"/>
  <c r="D36" i="15"/>
  <c r="D37" i="15"/>
  <c r="D38" i="15"/>
  <c r="E38" i="15" s="1"/>
  <c r="D39" i="15"/>
  <c r="D40" i="15"/>
  <c r="L44" i="15"/>
  <c r="D5" i="16"/>
  <c r="C10" i="16"/>
  <c r="C44" i="16" s="1"/>
  <c r="D6" i="16"/>
  <c r="E6" i="16" s="1"/>
  <c r="D7" i="16"/>
  <c r="D8" i="16"/>
  <c r="E8" i="16" s="1"/>
  <c r="D9" i="16"/>
  <c r="D10" i="16"/>
  <c r="D11" i="16"/>
  <c r="D12" i="16"/>
  <c r="D13" i="16"/>
  <c r="D14" i="16"/>
  <c r="E14" i="16" s="1"/>
  <c r="D15" i="16"/>
  <c r="D16" i="16"/>
  <c r="E16" i="16" s="1"/>
  <c r="D17" i="16"/>
  <c r="D18" i="16"/>
  <c r="D19" i="16"/>
  <c r="E19" i="16" s="1"/>
  <c r="D20" i="16"/>
  <c r="D21" i="16"/>
  <c r="D22" i="16"/>
  <c r="D23" i="16"/>
  <c r="D24" i="16"/>
  <c r="E24" i="16" s="1"/>
  <c r="D25" i="16"/>
  <c r="D26" i="16"/>
  <c r="D27" i="16"/>
  <c r="E27" i="16" s="1"/>
  <c r="D28" i="16"/>
  <c r="D29" i="16"/>
  <c r="D30" i="16"/>
  <c r="D31" i="16"/>
  <c r="D32" i="16"/>
  <c r="E32" i="16" s="1"/>
  <c r="D33" i="16"/>
  <c r="D34" i="16"/>
  <c r="E34" i="16" s="1"/>
  <c r="D35" i="16"/>
  <c r="E35" i="16" s="1"/>
  <c r="D36" i="16"/>
  <c r="D37" i="16"/>
  <c r="D38" i="16"/>
  <c r="D39" i="16"/>
  <c r="D40" i="16"/>
  <c r="E40" i="16" s="1"/>
  <c r="L44" i="16"/>
  <c r="D5" i="17"/>
  <c r="E5" i="17" s="1"/>
  <c r="C11" i="17"/>
  <c r="C44" i="17" s="1"/>
  <c r="D6" i="17"/>
  <c r="D7" i="17"/>
  <c r="D8" i="17"/>
  <c r="D9" i="17"/>
  <c r="D10" i="17"/>
  <c r="D11" i="17"/>
  <c r="D12" i="17"/>
  <c r="D13" i="17"/>
  <c r="E13" i="17" s="1"/>
  <c r="D14" i="17"/>
  <c r="D15" i="17"/>
  <c r="D16" i="17"/>
  <c r="E16" i="17" s="1"/>
  <c r="D17" i="17"/>
  <c r="D18" i="17"/>
  <c r="D19" i="17"/>
  <c r="D20" i="17"/>
  <c r="E20" i="17" s="1"/>
  <c r="D21" i="17"/>
  <c r="E21" i="17" s="1"/>
  <c r="D22" i="17"/>
  <c r="D23" i="17"/>
  <c r="D24" i="17"/>
  <c r="D25" i="17"/>
  <c r="D26" i="17"/>
  <c r="D27" i="17"/>
  <c r="D28" i="17"/>
  <c r="D29" i="17"/>
  <c r="D30" i="17"/>
  <c r="D31" i="17"/>
  <c r="D32" i="17"/>
  <c r="E32" i="17" s="1"/>
  <c r="D33" i="17"/>
  <c r="D34" i="17"/>
  <c r="E34" i="17" s="1"/>
  <c r="D35" i="17"/>
  <c r="D36" i="17"/>
  <c r="E36" i="17" s="1"/>
  <c r="D37" i="17"/>
  <c r="E37" i="17" s="1"/>
  <c r="D38" i="17"/>
  <c r="E38" i="17" s="1"/>
  <c r="D39" i="17"/>
  <c r="D40" i="17"/>
  <c r="L44" i="17"/>
  <c r="D5" i="18"/>
  <c r="C12" i="18"/>
  <c r="C44" i="18" s="1"/>
  <c r="D6" i="18"/>
  <c r="D7" i="18"/>
  <c r="D8" i="18"/>
  <c r="D9" i="18"/>
  <c r="D10" i="18"/>
  <c r="E10" i="18" s="1"/>
  <c r="D11" i="18"/>
  <c r="D12" i="18"/>
  <c r="D13" i="18"/>
  <c r="D14" i="18"/>
  <c r="D15" i="18"/>
  <c r="E15" i="18" s="1"/>
  <c r="D16" i="18"/>
  <c r="D17" i="18"/>
  <c r="D18" i="18"/>
  <c r="D19" i="18"/>
  <c r="D20" i="18"/>
  <c r="E20" i="18" s="1"/>
  <c r="D21" i="18"/>
  <c r="D22" i="18"/>
  <c r="D23" i="18"/>
  <c r="E23" i="18" s="1"/>
  <c r="D24" i="18"/>
  <c r="D25" i="18"/>
  <c r="D26" i="18"/>
  <c r="E26" i="18" s="1"/>
  <c r="D27" i="18"/>
  <c r="D28" i="18"/>
  <c r="E28" i="18" s="1"/>
  <c r="D29" i="18"/>
  <c r="D30" i="18"/>
  <c r="D31" i="18"/>
  <c r="E31" i="18" s="1"/>
  <c r="D32" i="18"/>
  <c r="D33" i="18"/>
  <c r="D34" i="18"/>
  <c r="D35" i="18"/>
  <c r="D36" i="18"/>
  <c r="E36" i="18" s="1"/>
  <c r="D37" i="18"/>
  <c r="E37" i="18" s="1"/>
  <c r="D38" i="18"/>
  <c r="D39" i="18"/>
  <c r="E39" i="18" s="1"/>
  <c r="D40" i="18"/>
  <c r="L44" i="18"/>
  <c r="D5" i="19"/>
  <c r="E5" i="19" s="1"/>
  <c r="C13" i="19"/>
  <c r="D6" i="19"/>
  <c r="E6" i="19" s="1"/>
  <c r="D7" i="19"/>
  <c r="D8" i="19"/>
  <c r="D9" i="19"/>
  <c r="E9" i="19" s="1"/>
  <c r="D10" i="19"/>
  <c r="D11" i="19"/>
  <c r="D12" i="19"/>
  <c r="D13" i="19"/>
  <c r="D14" i="19"/>
  <c r="E14" i="19" s="1"/>
  <c r="D15" i="19"/>
  <c r="D16" i="19"/>
  <c r="D17" i="19"/>
  <c r="E17" i="19" s="1"/>
  <c r="D18" i="19"/>
  <c r="D19" i="19"/>
  <c r="D20" i="19"/>
  <c r="E20" i="19" s="1"/>
  <c r="D21" i="19"/>
  <c r="D22" i="19"/>
  <c r="E22" i="19" s="1"/>
  <c r="D23" i="19"/>
  <c r="D24" i="19"/>
  <c r="D25" i="19"/>
  <c r="E25" i="19" s="1"/>
  <c r="D26" i="19"/>
  <c r="D27" i="19"/>
  <c r="D28" i="19"/>
  <c r="D29" i="19"/>
  <c r="D30" i="19"/>
  <c r="E30" i="19" s="1"/>
  <c r="D31" i="19"/>
  <c r="D32" i="19"/>
  <c r="D33" i="19"/>
  <c r="D34" i="19"/>
  <c r="D35" i="19"/>
  <c r="D36" i="19"/>
  <c r="D37" i="19"/>
  <c r="D38" i="19"/>
  <c r="D39" i="19"/>
  <c r="D40" i="19"/>
  <c r="L44" i="19"/>
  <c r="D5" i="20"/>
  <c r="C14" i="20"/>
  <c r="D6" i="20"/>
  <c r="E6" i="20" s="1"/>
  <c r="D7" i="20"/>
  <c r="D8" i="20"/>
  <c r="E8" i="20" s="1"/>
  <c r="D9" i="20"/>
  <c r="E9" i="20" s="1"/>
  <c r="D10" i="20"/>
  <c r="D11" i="20"/>
  <c r="E11" i="20" s="1"/>
  <c r="D12" i="20"/>
  <c r="D13" i="20"/>
  <c r="E13" i="20" s="1"/>
  <c r="D14" i="20"/>
  <c r="D15" i="20"/>
  <c r="D16" i="20"/>
  <c r="D17" i="20"/>
  <c r="D18" i="20"/>
  <c r="D19" i="20"/>
  <c r="D20" i="20"/>
  <c r="D21" i="20"/>
  <c r="E21" i="20" s="1"/>
  <c r="D22" i="20"/>
  <c r="D23" i="20"/>
  <c r="D24" i="20"/>
  <c r="E24" i="20" s="1"/>
  <c r="D25" i="20"/>
  <c r="E25" i="20" s="1"/>
  <c r="D26" i="20"/>
  <c r="D27" i="20"/>
  <c r="E27" i="20" s="1"/>
  <c r="D28" i="20"/>
  <c r="D29" i="20"/>
  <c r="E29" i="20" s="1"/>
  <c r="D30" i="20"/>
  <c r="E30" i="20" s="1"/>
  <c r="D31" i="20"/>
  <c r="D32" i="20"/>
  <c r="E32" i="20" s="1"/>
  <c r="D33" i="20"/>
  <c r="D34" i="20"/>
  <c r="D35" i="20"/>
  <c r="E35" i="20" s="1"/>
  <c r="D36" i="20"/>
  <c r="D37" i="20"/>
  <c r="E37" i="20" s="1"/>
  <c r="D38" i="20"/>
  <c r="D39" i="20"/>
  <c r="D40" i="20"/>
  <c r="E40" i="20" s="1"/>
  <c r="L44" i="20"/>
  <c r="D5" i="21"/>
  <c r="C15" i="21"/>
  <c r="C44" i="21" s="1"/>
  <c r="D6" i="21"/>
  <c r="D7" i="21"/>
  <c r="D8" i="21"/>
  <c r="D9" i="21"/>
  <c r="D10" i="21"/>
  <c r="E10" i="21" s="1"/>
  <c r="D11" i="21"/>
  <c r="D12" i="21"/>
  <c r="D13" i="21"/>
  <c r="E13" i="21" s="1"/>
  <c r="D14" i="21"/>
  <c r="D15" i="21"/>
  <c r="D16" i="21"/>
  <c r="D17" i="21"/>
  <c r="D18" i="21"/>
  <c r="E18" i="21" s="1"/>
  <c r="D19" i="21"/>
  <c r="D20" i="21"/>
  <c r="D21" i="21"/>
  <c r="E21" i="21" s="1"/>
  <c r="D22" i="21"/>
  <c r="D23" i="21"/>
  <c r="D24" i="21"/>
  <c r="D25" i="21"/>
  <c r="D26" i="21"/>
  <c r="D27" i="21"/>
  <c r="D28" i="21"/>
  <c r="D29" i="21"/>
  <c r="E29" i="21" s="1"/>
  <c r="D30" i="21"/>
  <c r="D31" i="21"/>
  <c r="D32" i="21"/>
  <c r="D33" i="21"/>
  <c r="D34" i="21"/>
  <c r="E34" i="21" s="1"/>
  <c r="D35" i="21"/>
  <c r="D36" i="21"/>
  <c r="D37" i="21"/>
  <c r="D38" i="21"/>
  <c r="D39" i="21"/>
  <c r="D40" i="21"/>
  <c r="L44" i="21"/>
  <c r="D5" i="22"/>
  <c r="E5" i="22" s="1"/>
  <c r="C16" i="22"/>
  <c r="D6" i="22"/>
  <c r="D7" i="22"/>
  <c r="E7" i="22" s="1"/>
  <c r="D8" i="22"/>
  <c r="D9" i="22"/>
  <c r="D10" i="22"/>
  <c r="E10" i="22" s="1"/>
  <c r="D11" i="22"/>
  <c r="D12" i="22"/>
  <c r="E12" i="22" s="1"/>
  <c r="D13" i="22"/>
  <c r="D14" i="22"/>
  <c r="D15" i="22"/>
  <c r="D16" i="22"/>
  <c r="D17" i="22"/>
  <c r="D18" i="22"/>
  <c r="E18" i="22" s="1"/>
  <c r="D19" i="22"/>
  <c r="D20" i="22"/>
  <c r="E20" i="22" s="1"/>
  <c r="D21" i="22"/>
  <c r="E21" i="22" s="1"/>
  <c r="D22" i="22"/>
  <c r="D23" i="22"/>
  <c r="E23" i="22" s="1"/>
  <c r="D24" i="22"/>
  <c r="D25" i="22"/>
  <c r="D26" i="22"/>
  <c r="E26" i="22" s="1"/>
  <c r="D27" i="22"/>
  <c r="D28" i="22"/>
  <c r="E28" i="22" s="1"/>
  <c r="D29" i="22"/>
  <c r="D30" i="22"/>
  <c r="D31" i="22"/>
  <c r="E31" i="22" s="1"/>
  <c r="D32" i="22"/>
  <c r="D33" i="22"/>
  <c r="D34" i="22"/>
  <c r="E34" i="22" s="1"/>
  <c r="D35" i="22"/>
  <c r="D36" i="22"/>
  <c r="D37" i="22"/>
  <c r="E37" i="22" s="1"/>
  <c r="D38" i="22"/>
  <c r="D39" i="22"/>
  <c r="D40" i="22"/>
  <c r="L44" i="22"/>
  <c r="D5" i="23"/>
  <c r="C17" i="23"/>
  <c r="C44" i="23" s="1"/>
  <c r="D6" i="23"/>
  <c r="E6" i="23" s="1"/>
  <c r="D7" i="23"/>
  <c r="D8" i="23"/>
  <c r="E8" i="23" s="1"/>
  <c r="D9" i="23"/>
  <c r="E9" i="23" s="1"/>
  <c r="D10" i="23"/>
  <c r="D11" i="23"/>
  <c r="D12" i="23"/>
  <c r="E12" i="23" s="1"/>
  <c r="D13" i="23"/>
  <c r="D14" i="23"/>
  <c r="D15" i="23"/>
  <c r="D16" i="23"/>
  <c r="D17" i="23"/>
  <c r="E17" i="23" s="1"/>
  <c r="D18" i="23"/>
  <c r="D19" i="23"/>
  <c r="D20" i="23"/>
  <c r="E20" i="23" s="1"/>
  <c r="D21" i="23"/>
  <c r="D22" i="23"/>
  <c r="E22" i="23" s="1"/>
  <c r="D23" i="23"/>
  <c r="D24" i="23"/>
  <c r="D25" i="23"/>
  <c r="E25" i="23" s="1"/>
  <c r="D26" i="23"/>
  <c r="D27" i="23"/>
  <c r="D28" i="23"/>
  <c r="E28" i="23" s="1"/>
  <c r="D29" i="23"/>
  <c r="E29" i="23" s="1"/>
  <c r="D30" i="23"/>
  <c r="E30" i="23" s="1"/>
  <c r="D31" i="23"/>
  <c r="D32" i="23"/>
  <c r="D33" i="23"/>
  <c r="E33" i="23" s="1"/>
  <c r="D34" i="23"/>
  <c r="E34" i="23" s="1"/>
  <c r="D35" i="23"/>
  <c r="D36" i="23"/>
  <c r="E36" i="23" s="1"/>
  <c r="D37" i="23"/>
  <c r="D38" i="23"/>
  <c r="E38" i="23" s="1"/>
  <c r="D39" i="23"/>
  <c r="D40" i="23"/>
  <c r="L44" i="23"/>
  <c r="D5" i="24"/>
  <c r="C18" i="24"/>
  <c r="D6" i="24"/>
  <c r="E6" i="24" s="1"/>
  <c r="D7" i="24"/>
  <c r="D8" i="24"/>
  <c r="E8" i="24" s="1"/>
  <c r="D9" i="24"/>
  <c r="D10" i="24"/>
  <c r="D11" i="24"/>
  <c r="E11" i="24" s="1"/>
  <c r="D12" i="24"/>
  <c r="D13" i="24"/>
  <c r="D14" i="24"/>
  <c r="E14" i="24" s="1"/>
  <c r="D15" i="24"/>
  <c r="D16" i="24"/>
  <c r="E16" i="24" s="1"/>
  <c r="D17" i="24"/>
  <c r="D18" i="24"/>
  <c r="D19" i="24"/>
  <c r="D20" i="24"/>
  <c r="D21" i="24"/>
  <c r="E21" i="24" s="1"/>
  <c r="D22" i="24"/>
  <c r="D23" i="24"/>
  <c r="D24" i="24"/>
  <c r="E24" i="24" s="1"/>
  <c r="D25" i="24"/>
  <c r="D26" i="24"/>
  <c r="D27" i="24"/>
  <c r="E27" i="24" s="1"/>
  <c r="D28" i="24"/>
  <c r="D29" i="24"/>
  <c r="D30" i="24"/>
  <c r="D31" i="24"/>
  <c r="D32" i="24"/>
  <c r="E32" i="24" s="1"/>
  <c r="D33" i="24"/>
  <c r="D34" i="24"/>
  <c r="D35" i="24"/>
  <c r="D36" i="24"/>
  <c r="D37" i="24"/>
  <c r="E37" i="24" s="1"/>
  <c r="D38" i="24"/>
  <c r="E38" i="24" s="1"/>
  <c r="D39" i="24"/>
  <c r="D40" i="24"/>
  <c r="L44" i="24"/>
  <c r="D5" i="25"/>
  <c r="C19" i="25"/>
  <c r="C44" i="25" s="1"/>
  <c r="D6" i="25"/>
  <c r="D7" i="25"/>
  <c r="D8" i="25"/>
  <c r="E8" i="25" s="1"/>
  <c r="D9" i="25"/>
  <c r="D10" i="25"/>
  <c r="E10" i="25" s="1"/>
  <c r="D11" i="25"/>
  <c r="D12" i="25"/>
  <c r="D13" i="25"/>
  <c r="E13" i="25" s="1"/>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E10" i="26" s="1"/>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E34" i="26" s="1"/>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E6" i="28" s="1"/>
  <c r="D7" i="28"/>
  <c r="D8" i="28"/>
  <c r="D9" i="28"/>
  <c r="D10" i="28"/>
  <c r="D11" i="28"/>
  <c r="E11" i="28" s="1"/>
  <c r="D12" i="28"/>
  <c r="D13" i="28"/>
  <c r="D14" i="28"/>
  <c r="E14" i="28" s="1"/>
  <c r="D15" i="28"/>
  <c r="D16" i="28"/>
  <c r="D17" i="28"/>
  <c r="D18" i="28"/>
  <c r="D19" i="28"/>
  <c r="E19" i="28" s="1"/>
  <c r="D20" i="28"/>
  <c r="D21" i="28"/>
  <c r="D22" i="28"/>
  <c r="E22" i="28" s="1"/>
  <c r="D23" i="28"/>
  <c r="D24" i="28"/>
  <c r="E24" i="28" s="1"/>
  <c r="D25" i="28"/>
  <c r="D26" i="28"/>
  <c r="D27" i="28"/>
  <c r="E27" i="28" s="1"/>
  <c r="D28" i="28"/>
  <c r="D29" i="28"/>
  <c r="D30" i="28"/>
  <c r="D31" i="28"/>
  <c r="D32" i="28"/>
  <c r="D33" i="28"/>
  <c r="D34" i="28"/>
  <c r="D35" i="28"/>
  <c r="E35" i="28" s="1"/>
  <c r="D36" i="28"/>
  <c r="D37" i="28"/>
  <c r="D38" i="28"/>
  <c r="D39" i="28"/>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E24" i="29" s="1"/>
  <c r="D25" i="29"/>
  <c r="D26" i="29"/>
  <c r="D27" i="29"/>
  <c r="D28" i="29"/>
  <c r="D29" i="29"/>
  <c r="D30" i="29"/>
  <c r="D31" i="29"/>
  <c r="D32" i="29"/>
  <c r="D33" i="29"/>
  <c r="D34" i="29"/>
  <c r="D35" i="29"/>
  <c r="D36" i="29"/>
  <c r="D37" i="29"/>
  <c r="D38" i="29"/>
  <c r="D39" i="29"/>
  <c r="D40" i="29"/>
  <c r="L44" i="29"/>
  <c r="D5" i="31"/>
  <c r="C25" i="31"/>
  <c r="D6" i="31"/>
  <c r="D7" i="31"/>
  <c r="E7" i="31" s="1"/>
  <c r="D8" i="31"/>
  <c r="D9" i="31"/>
  <c r="D10" i="31"/>
  <c r="E10" i="31" s="1"/>
  <c r="D11" i="31"/>
  <c r="D12" i="31"/>
  <c r="D13" i="31"/>
  <c r="D14" i="31"/>
  <c r="D15" i="31"/>
  <c r="D16" i="31"/>
  <c r="D17" i="31"/>
  <c r="D18" i="31"/>
  <c r="D19" i="31"/>
  <c r="D20" i="31"/>
  <c r="D21" i="31"/>
  <c r="D22" i="31"/>
  <c r="D23" i="31"/>
  <c r="E23" i="31" s="1"/>
  <c r="D24" i="31"/>
  <c r="D25" i="31"/>
  <c r="D26" i="31"/>
  <c r="E26" i="31" s="1"/>
  <c r="D27" i="31"/>
  <c r="D28" i="31"/>
  <c r="D29" i="31"/>
  <c r="D30" i="31"/>
  <c r="D31" i="31"/>
  <c r="E31" i="31" s="1"/>
  <c r="D32" i="31"/>
  <c r="D33" i="31"/>
  <c r="D34" i="31"/>
  <c r="E34" i="31" s="1"/>
  <c r="D35" i="31"/>
  <c r="D36" i="31"/>
  <c r="D37" i="31"/>
  <c r="D38" i="31"/>
  <c r="D39" i="31"/>
  <c r="E39" i="31" s="1"/>
  <c r="D40" i="31"/>
  <c r="L44" i="31"/>
  <c r="D5" i="30"/>
  <c r="E5" i="30" s="1"/>
  <c r="C24" i="30"/>
  <c r="C44" i="30" s="1"/>
  <c r="D6" i="30"/>
  <c r="E6" i="30" s="1"/>
  <c r="D7" i="30"/>
  <c r="D8" i="30"/>
  <c r="D9" i="30"/>
  <c r="D10" i="30"/>
  <c r="D11" i="30"/>
  <c r="D12" i="30"/>
  <c r="D13" i="30"/>
  <c r="E13" i="30" s="1"/>
  <c r="D14" i="30"/>
  <c r="D15" i="30"/>
  <c r="D16" i="30"/>
  <c r="D17" i="30"/>
  <c r="D18" i="30"/>
  <c r="E18" i="30" s="1"/>
  <c r="D19" i="30"/>
  <c r="D20" i="30"/>
  <c r="E20" i="30" s="1"/>
  <c r="D21" i="30"/>
  <c r="D22" i="30"/>
  <c r="D23" i="30"/>
  <c r="D24" i="30"/>
  <c r="D25" i="30"/>
  <c r="D26" i="30"/>
  <c r="D27" i="30"/>
  <c r="D28" i="30"/>
  <c r="E28" i="30" s="1"/>
  <c r="D29" i="30"/>
  <c r="D30" i="30"/>
  <c r="D31" i="30"/>
  <c r="D32" i="30"/>
  <c r="D33" i="30"/>
  <c r="E33" i="30" s="1"/>
  <c r="D34" i="30"/>
  <c r="E34" i="30" s="1"/>
  <c r="D35" i="30"/>
  <c r="D36" i="30"/>
  <c r="E36" i="30" s="1"/>
  <c r="D37" i="30"/>
  <c r="D38" i="30"/>
  <c r="D39" i="30"/>
  <c r="E39" i="30" s="1"/>
  <c r="D40" i="30"/>
  <c r="L44" i="30"/>
  <c r="D5" i="32"/>
  <c r="C26" i="32"/>
  <c r="C44" i="32" s="1"/>
  <c r="D6" i="32"/>
  <c r="D7" i="32"/>
  <c r="D8" i="32"/>
  <c r="D9" i="32"/>
  <c r="D10" i="32"/>
  <c r="D11" i="32"/>
  <c r="D12" i="32"/>
  <c r="D13" i="32"/>
  <c r="D14" i="32"/>
  <c r="D15" i="32"/>
  <c r="D16" i="32"/>
  <c r="D17" i="32"/>
  <c r="D18" i="32"/>
  <c r="D19" i="32"/>
  <c r="E19" i="32" s="1"/>
  <c r="D20" i="32"/>
  <c r="D21" i="32"/>
  <c r="D22" i="32"/>
  <c r="D23" i="32"/>
  <c r="D24" i="32"/>
  <c r="D25" i="32"/>
  <c r="D26" i="32"/>
  <c r="D27" i="32"/>
  <c r="E27" i="32" s="1"/>
  <c r="D28" i="32"/>
  <c r="D29" i="32"/>
  <c r="D30" i="32"/>
  <c r="D31" i="32"/>
  <c r="D32" i="32"/>
  <c r="E32" i="32" s="1"/>
  <c r="D33" i="32"/>
  <c r="D34" i="32"/>
  <c r="D35" i="32"/>
  <c r="E35" i="32" s="1"/>
  <c r="D36" i="32"/>
  <c r="D37" i="32"/>
  <c r="D38" i="32"/>
  <c r="D39" i="32"/>
  <c r="D40" i="32"/>
  <c r="L44" i="32"/>
  <c r="D5" i="33"/>
  <c r="C27" i="33"/>
  <c r="C44" i="33" s="1"/>
  <c r="D6" i="33"/>
  <c r="D7" i="33"/>
  <c r="D8" i="33"/>
  <c r="E8" i="33" s="1"/>
  <c r="D9" i="33"/>
  <c r="D10" i="33"/>
  <c r="D11" i="33"/>
  <c r="D12" i="33"/>
  <c r="D13" i="33"/>
  <c r="E13" i="33" s="1"/>
  <c r="D14" i="33"/>
  <c r="D15" i="33"/>
  <c r="D16" i="33"/>
  <c r="D17" i="33"/>
  <c r="D18" i="33"/>
  <c r="D19" i="33"/>
  <c r="D20" i="33"/>
  <c r="D21" i="33"/>
  <c r="D22" i="33"/>
  <c r="D23" i="33"/>
  <c r="D24" i="33"/>
  <c r="E24" i="33" s="1"/>
  <c r="D25" i="33"/>
  <c r="D26" i="33"/>
  <c r="D27" i="33"/>
  <c r="D28" i="33"/>
  <c r="D29" i="33"/>
  <c r="E29" i="33" s="1"/>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E18" i="34" s="1"/>
  <c r="D19" i="34"/>
  <c r="D20" i="34"/>
  <c r="D21" i="34"/>
  <c r="D22" i="34"/>
  <c r="D23" i="34"/>
  <c r="D24" i="34"/>
  <c r="D25" i="34"/>
  <c r="D26" i="34"/>
  <c r="D27" i="34"/>
  <c r="D28" i="34"/>
  <c r="D29" i="34"/>
  <c r="D30" i="34"/>
  <c r="D31" i="34"/>
  <c r="E31" i="34" s="1"/>
  <c r="D32" i="34"/>
  <c r="D33" i="34"/>
  <c r="D34" i="34"/>
  <c r="D35" i="34"/>
  <c r="D36" i="34"/>
  <c r="D37" i="34"/>
  <c r="D38" i="34"/>
  <c r="D39" i="34"/>
  <c r="E39" i="34" s="1"/>
  <c r="D40" i="34"/>
  <c r="L44" i="34"/>
  <c r="D5" i="35"/>
  <c r="E5" i="35" s="1"/>
  <c r="C29" i="35"/>
  <c r="C44" i="35" s="1"/>
  <c r="D6" i="35"/>
  <c r="D7" i="35"/>
  <c r="D8" i="35"/>
  <c r="D9" i="35"/>
  <c r="E9" i="35" s="1"/>
  <c r="D10" i="35"/>
  <c r="D11" i="35"/>
  <c r="D12" i="35"/>
  <c r="E12" i="35" s="1"/>
  <c r="D13" i="35"/>
  <c r="D14" i="35"/>
  <c r="D15" i="35"/>
  <c r="D16" i="35"/>
  <c r="D17" i="35"/>
  <c r="E17" i="35" s="1"/>
  <c r="D18" i="35"/>
  <c r="D19" i="35"/>
  <c r="D20" i="35"/>
  <c r="E20" i="35" s="1"/>
  <c r="D21" i="35"/>
  <c r="D22" i="35"/>
  <c r="D23" i="35"/>
  <c r="D24" i="35"/>
  <c r="D25" i="35"/>
  <c r="E25" i="35" s="1"/>
  <c r="D26" i="35"/>
  <c r="D27" i="35"/>
  <c r="D28" i="35"/>
  <c r="E28" i="35" s="1"/>
  <c r="D29" i="35"/>
  <c r="D30" i="35"/>
  <c r="D31" i="35"/>
  <c r="D32" i="35"/>
  <c r="D33" i="35"/>
  <c r="E33" i="35" s="1"/>
  <c r="D34" i="35"/>
  <c r="D35" i="35"/>
  <c r="D36" i="35"/>
  <c r="D37" i="35"/>
  <c r="D38" i="35"/>
  <c r="D39" i="35"/>
  <c r="D40" i="35"/>
  <c r="L44" i="35"/>
  <c r="D5" i="36"/>
  <c r="E5" i="36" s="1"/>
  <c r="C30" i="36"/>
  <c r="C44" i="36" s="1"/>
  <c r="D6" i="36"/>
  <c r="E6" i="36" s="1"/>
  <c r="D7" i="36"/>
  <c r="D8" i="36"/>
  <c r="D9" i="36"/>
  <c r="D10" i="36"/>
  <c r="D11" i="36"/>
  <c r="D12" i="36"/>
  <c r="D13" i="36"/>
  <c r="E13" i="36" s="1"/>
  <c r="D14" i="36"/>
  <c r="E14" i="36" s="1"/>
  <c r="D15" i="36"/>
  <c r="D16" i="36"/>
  <c r="D17" i="36"/>
  <c r="D18" i="36"/>
  <c r="D19" i="36"/>
  <c r="E19" i="36" s="1"/>
  <c r="D20" i="36"/>
  <c r="E20" i="36" s="1"/>
  <c r="D21" i="36"/>
  <c r="D22" i="36"/>
  <c r="D23" i="36"/>
  <c r="D24" i="36"/>
  <c r="D25" i="36"/>
  <c r="D26" i="36"/>
  <c r="D27" i="36"/>
  <c r="E27" i="36" s="1"/>
  <c r="D28" i="36"/>
  <c r="D29" i="36"/>
  <c r="D30" i="36"/>
  <c r="E30" i="36" s="1"/>
  <c r="D31" i="36"/>
  <c r="D32" i="36"/>
  <c r="D33" i="36"/>
  <c r="D34" i="36"/>
  <c r="D35" i="36"/>
  <c r="E35" i="36" s="1"/>
  <c r="D36" i="36"/>
  <c r="D37" i="36"/>
  <c r="D38" i="36"/>
  <c r="E38" i="36" s="1"/>
  <c r="D39" i="36"/>
  <c r="D40" i="36"/>
  <c r="L44" i="36"/>
  <c r="D5" i="37"/>
  <c r="C31" i="37"/>
  <c r="C44" i="37" s="1"/>
  <c r="D6" i="37"/>
  <c r="D7" i="37"/>
  <c r="D8" i="37"/>
  <c r="E8" i="37" s="1"/>
  <c r="D9" i="37"/>
  <c r="D10" i="37"/>
  <c r="D11" i="37"/>
  <c r="D12" i="37"/>
  <c r="D13" i="37"/>
  <c r="E13" i="37" s="1"/>
  <c r="D14" i="37"/>
  <c r="D15" i="37"/>
  <c r="D16" i="37"/>
  <c r="D17" i="37"/>
  <c r="D18" i="37"/>
  <c r="D19" i="37"/>
  <c r="D20" i="37"/>
  <c r="D21" i="37"/>
  <c r="D22" i="37"/>
  <c r="D23" i="37"/>
  <c r="D24" i="37"/>
  <c r="E24" i="37" s="1"/>
  <c r="D25" i="37"/>
  <c r="D26" i="37"/>
  <c r="D27" i="37"/>
  <c r="D28" i="37"/>
  <c r="D29" i="37"/>
  <c r="D30" i="37"/>
  <c r="D31" i="37"/>
  <c r="D32" i="37"/>
  <c r="E32" i="37" s="1"/>
  <c r="D33" i="37"/>
  <c r="L44" i="37"/>
  <c r="D5" i="38"/>
  <c r="C32" i="38"/>
  <c r="C44" i="38" s="1"/>
  <c r="D6" i="38"/>
  <c r="D7" i="38"/>
  <c r="D8" i="38"/>
  <c r="D9" i="38"/>
  <c r="E9" i="38" s="1"/>
  <c r="D10" i="38"/>
  <c r="D11" i="38"/>
  <c r="D12" i="38"/>
  <c r="D13" i="38"/>
  <c r="D14" i="38"/>
  <c r="D15" i="38"/>
  <c r="E15" i="38" s="1"/>
  <c r="D16" i="38"/>
  <c r="D17" i="38"/>
  <c r="D18" i="38"/>
  <c r="D19" i="38"/>
  <c r="D20" i="38"/>
  <c r="D21" i="38"/>
  <c r="D22" i="38"/>
  <c r="D23" i="38"/>
  <c r="D24" i="38"/>
  <c r="D25" i="38"/>
  <c r="E25" i="38" s="1"/>
  <c r="D26" i="38"/>
  <c r="D27" i="38"/>
  <c r="D28" i="38"/>
  <c r="D29" i="38"/>
  <c r="D30" i="38"/>
  <c r="D31" i="38"/>
  <c r="E31" i="38" s="1"/>
  <c r="D32" i="38"/>
  <c r="D33" i="38"/>
  <c r="D34" i="38"/>
  <c r="D35" i="38"/>
  <c r="E35" i="38" s="1"/>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E32" i="39" s="1"/>
  <c r="D33" i="39"/>
  <c r="D34" i="39"/>
  <c r="D35" i="39"/>
  <c r="D36" i="39"/>
  <c r="D37" i="39"/>
  <c r="D38" i="39"/>
  <c r="D39" i="39"/>
  <c r="D40" i="39"/>
  <c r="L44" i="39"/>
  <c r="D5" i="40"/>
  <c r="C34" i="40"/>
  <c r="C44" i="40" s="1"/>
  <c r="D6" i="40"/>
  <c r="D7" i="40"/>
  <c r="E7" i="40" s="1"/>
  <c r="D8" i="40"/>
  <c r="D9" i="40"/>
  <c r="D10" i="40"/>
  <c r="E10" i="40" s="1"/>
  <c r="D11" i="40"/>
  <c r="D12" i="40"/>
  <c r="D13" i="40"/>
  <c r="D14" i="40"/>
  <c r="D15" i="40"/>
  <c r="D16" i="40"/>
  <c r="D17" i="40"/>
  <c r="D18" i="40"/>
  <c r="D19" i="40"/>
  <c r="D20" i="40"/>
  <c r="D21" i="40"/>
  <c r="E21" i="40" s="1"/>
  <c r="D22" i="40"/>
  <c r="D23" i="40"/>
  <c r="E23" i="40" s="1"/>
  <c r="D24" i="40"/>
  <c r="D25" i="40"/>
  <c r="D26" i="40"/>
  <c r="E26" i="40" s="1"/>
  <c r="D27" i="40"/>
  <c r="D28" i="40"/>
  <c r="D29" i="40"/>
  <c r="D30" i="40"/>
  <c r="D31" i="40"/>
  <c r="D32" i="40"/>
  <c r="D33" i="40"/>
  <c r="D34" i="40"/>
  <c r="D35" i="40"/>
  <c r="D36" i="40"/>
  <c r="D37" i="40"/>
  <c r="E37" i="40" s="1"/>
  <c r="D38" i="40"/>
  <c r="D39" i="40"/>
  <c r="E39" i="40" s="1"/>
  <c r="D40" i="40"/>
  <c r="L44" i="40"/>
  <c r="D5" i="41"/>
  <c r="C35" i="41"/>
  <c r="C44" i="41" s="1"/>
  <c r="D6" i="41"/>
  <c r="D7" i="41"/>
  <c r="D8" i="41"/>
  <c r="D9" i="41"/>
  <c r="D10" i="41"/>
  <c r="D11" i="41"/>
  <c r="D12" i="41"/>
  <c r="E12" i="41" s="1"/>
  <c r="D13" i="41"/>
  <c r="D14" i="41"/>
  <c r="D15" i="41"/>
  <c r="D16" i="41"/>
  <c r="D17" i="41"/>
  <c r="E17" i="41" s="1"/>
  <c r="D18" i="41"/>
  <c r="D19" i="41"/>
  <c r="D20" i="41"/>
  <c r="E20" i="41" s="1"/>
  <c r="D21" i="41"/>
  <c r="D22" i="41"/>
  <c r="D23" i="41"/>
  <c r="D24" i="41"/>
  <c r="D25" i="41"/>
  <c r="D26" i="41"/>
  <c r="D27" i="41"/>
  <c r="D28" i="41"/>
  <c r="E28" i="41" s="1"/>
  <c r="D29" i="41"/>
  <c r="D30" i="41"/>
  <c r="D31" i="41"/>
  <c r="E31" i="41" s="1"/>
  <c r="D32" i="41"/>
  <c r="D33" i="41"/>
  <c r="E33" i="41" s="1"/>
  <c r="D34" i="41"/>
  <c r="D35" i="41"/>
  <c r="D36" i="41"/>
  <c r="D37" i="41"/>
  <c r="D38" i="41"/>
  <c r="D39" i="41"/>
  <c r="D40" i="41"/>
  <c r="L44" i="41"/>
  <c r="D5" i="42"/>
  <c r="C36" i="42"/>
  <c r="D6" i="42"/>
  <c r="E6" i="42" s="1"/>
  <c r="D7" i="42"/>
  <c r="D8" i="42"/>
  <c r="D9" i="42"/>
  <c r="D10" i="42"/>
  <c r="D11" i="42"/>
  <c r="D12" i="42"/>
  <c r="D13" i="42"/>
  <c r="D14" i="42"/>
  <c r="E14" i="42" s="1"/>
  <c r="D15" i="42"/>
  <c r="D16" i="42"/>
  <c r="D17" i="42"/>
  <c r="E17" i="42" s="1"/>
  <c r="D18" i="42"/>
  <c r="D19" i="42"/>
  <c r="E19" i="42" s="1"/>
  <c r="D20" i="42"/>
  <c r="D21" i="42"/>
  <c r="E21" i="42" s="1"/>
  <c r="D22" i="42"/>
  <c r="D23" i="42"/>
  <c r="D24" i="42"/>
  <c r="D25" i="42"/>
  <c r="D26" i="42"/>
  <c r="D27" i="42"/>
  <c r="E27" i="42" s="1"/>
  <c r="D28" i="42"/>
  <c r="D29" i="42"/>
  <c r="D30" i="42"/>
  <c r="D31" i="42"/>
  <c r="D32" i="42"/>
  <c r="D33" i="42"/>
  <c r="D34" i="42"/>
  <c r="D35" i="42"/>
  <c r="D36" i="42"/>
  <c r="D37" i="42"/>
  <c r="E37" i="42" s="1"/>
  <c r="D38" i="42"/>
  <c r="E38" i="42" s="1"/>
  <c r="D39" i="42"/>
  <c r="D40" i="42"/>
  <c r="L44" i="42"/>
  <c r="D5" i="44"/>
  <c r="C37" i="44"/>
  <c r="C44" i="44" s="1"/>
  <c r="D6" i="44"/>
  <c r="D7" i="44"/>
  <c r="D8" i="44"/>
  <c r="E8" i="44" s="1"/>
  <c r="D9" i="44"/>
  <c r="D10" i="44"/>
  <c r="D11" i="44"/>
  <c r="D12" i="44"/>
  <c r="E12" i="44" s="1"/>
  <c r="D13" i="44"/>
  <c r="E13" i="44" s="1"/>
  <c r="D14" i="44"/>
  <c r="D15" i="44"/>
  <c r="E15" i="44" s="1"/>
  <c r="D16" i="44"/>
  <c r="D17" i="44"/>
  <c r="E17" i="44" s="1"/>
  <c r="D18" i="44"/>
  <c r="D19" i="44"/>
  <c r="D20" i="44"/>
  <c r="D21" i="44"/>
  <c r="E21" i="44" s="1"/>
  <c r="D22" i="44"/>
  <c r="D23" i="44"/>
  <c r="D24" i="44"/>
  <c r="D25" i="44"/>
  <c r="D26" i="44"/>
  <c r="D27" i="44"/>
  <c r="D28" i="44"/>
  <c r="D29" i="44"/>
  <c r="D30" i="44"/>
  <c r="D31" i="44"/>
  <c r="E31" i="44" s="1"/>
  <c r="D32" i="44"/>
  <c r="E32" i="44" s="1"/>
  <c r="D33" i="44"/>
  <c r="D34" i="44"/>
  <c r="D35" i="44"/>
  <c r="D36" i="44"/>
  <c r="D37" i="44"/>
  <c r="D38" i="44"/>
  <c r="D39" i="44"/>
  <c r="D40" i="44"/>
  <c r="L44" i="44"/>
  <c r="D5" i="43"/>
  <c r="C38" i="43"/>
  <c r="C44" i="43" s="1"/>
  <c r="D6" i="43"/>
  <c r="D7" i="43"/>
  <c r="D8" i="43"/>
  <c r="D9" i="43"/>
  <c r="D10" i="43"/>
  <c r="D11" i="43"/>
  <c r="D12" i="43"/>
  <c r="D13" i="43"/>
  <c r="D14" i="43"/>
  <c r="D15" i="43"/>
  <c r="E15" i="43" s="1"/>
  <c r="D16" i="43"/>
  <c r="D17" i="43"/>
  <c r="E17" i="43" s="1"/>
  <c r="D18" i="43"/>
  <c r="D19" i="43"/>
  <c r="D20" i="43"/>
  <c r="D21" i="43"/>
  <c r="D22" i="43"/>
  <c r="D23" i="43"/>
  <c r="E23" i="43" s="1"/>
  <c r="D24" i="43"/>
  <c r="D25" i="43"/>
  <c r="D26" i="43"/>
  <c r="D27" i="43"/>
  <c r="D28" i="43"/>
  <c r="D29" i="43"/>
  <c r="D30" i="43"/>
  <c r="D31" i="43"/>
  <c r="D32" i="43"/>
  <c r="D33" i="43"/>
  <c r="E33" i="43" s="1"/>
  <c r="D34" i="43"/>
  <c r="D35" i="43"/>
  <c r="D36" i="43"/>
  <c r="D37" i="43"/>
  <c r="E37" i="43" s="1"/>
  <c r="D38" i="43"/>
  <c r="D39" i="43"/>
  <c r="E39" i="43" s="1"/>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E6" i="44"/>
  <c r="E26" i="34"/>
  <c r="E18" i="28"/>
  <c r="E6" i="26"/>
  <c r="E33" i="26"/>
  <c r="E37" i="26"/>
  <c r="E18" i="26"/>
  <c r="E17" i="26"/>
  <c r="E22" i="26"/>
  <c r="E19" i="25"/>
  <c r="E6" i="25"/>
  <c r="E35" i="25"/>
  <c r="E39" i="25"/>
  <c r="E40" i="25"/>
  <c r="E36" i="25"/>
  <c r="E14" i="25"/>
  <c r="E38" i="25"/>
  <c r="E16" i="23"/>
  <c r="E13" i="23"/>
  <c r="E40" i="18"/>
  <c r="E29" i="18"/>
  <c r="E13" i="18"/>
  <c r="E27" i="18"/>
  <c r="E27" i="17"/>
  <c r="E39" i="17"/>
  <c r="E7" i="17"/>
  <c r="E13" i="16"/>
  <c r="E21" i="16"/>
  <c r="E39" i="15"/>
  <c r="E10" i="15"/>
  <c r="E35" i="15"/>
  <c r="E7" i="12"/>
  <c r="E16" i="12"/>
  <c r="E8" i="12"/>
  <c r="E29" i="12"/>
  <c r="E40" i="12"/>
  <c r="E14" i="12"/>
  <c r="E37" i="13"/>
  <c r="E14" i="13"/>
  <c r="E24" i="13"/>
  <c r="E9" i="13"/>
  <c r="E28" i="13"/>
  <c r="E17" i="13"/>
  <c r="E6" i="13"/>
  <c r="E29" i="8"/>
  <c r="E28" i="8"/>
  <c r="E16" i="8"/>
  <c r="E6" i="8"/>
  <c r="E40" i="8"/>
  <c r="E32" i="8"/>
  <c r="E30" i="8"/>
  <c r="E21" i="8"/>
  <c r="E15" i="8"/>
  <c r="E29" i="41"/>
  <c r="F25" i="29"/>
  <c r="F25" i="21"/>
  <c r="P25" i="42"/>
  <c r="F25" i="44"/>
  <c r="F25" i="30"/>
  <c r="P25" i="38"/>
  <c r="F25" i="28"/>
  <c r="P25" i="27"/>
  <c r="F25" i="19"/>
  <c r="P25" i="30"/>
  <c r="F25" i="14"/>
  <c r="P25" i="36"/>
  <c r="E12" i="30"/>
  <c r="E24" i="30"/>
  <c r="E32" i="30"/>
  <c r="X34" i="8"/>
  <c r="X34" i="31"/>
  <c r="X34" i="44"/>
  <c r="X34" i="23"/>
  <c r="X34" i="38"/>
  <c r="F12" i="21"/>
  <c r="P12" i="42"/>
  <c r="E40" i="40"/>
  <c r="E28" i="40"/>
  <c r="E16" i="40"/>
  <c r="E11" i="40"/>
  <c r="E8" i="22"/>
  <c r="E19" i="22"/>
  <c r="E35" i="44"/>
  <c r="E14" i="44"/>
  <c r="E16" i="44"/>
  <c r="E18" i="44"/>
  <c r="E22" i="44"/>
  <c r="E24" i="44"/>
  <c r="E25" i="44"/>
  <c r="E28" i="44"/>
  <c r="E36" i="44"/>
  <c r="E40" i="44"/>
  <c r="E33" i="44"/>
  <c r="E14" i="34"/>
  <c r="E12" i="33"/>
  <c r="E15" i="33"/>
  <c r="E16" i="33"/>
  <c r="E21" i="33"/>
  <c r="E25" i="33"/>
  <c r="E30" i="33"/>
  <c r="E33" i="33"/>
  <c r="E18" i="24"/>
  <c r="E31" i="16"/>
  <c r="E28" i="16"/>
  <c r="E39" i="16"/>
  <c r="E33" i="16"/>
  <c r="E37" i="16"/>
  <c r="E20" i="16"/>
  <c r="E23" i="16"/>
  <c r="E15" i="16"/>
  <c r="E28" i="29"/>
  <c r="E31" i="36"/>
  <c r="V24" i="14"/>
  <c r="V24" i="15"/>
  <c r="V24" i="21"/>
  <c r="V24" i="24"/>
  <c r="E26" i="23"/>
  <c r="E26" i="15"/>
  <c r="E15" i="15"/>
  <c r="E18" i="15"/>
  <c r="E19" i="15"/>
  <c r="E23" i="15"/>
  <c r="E27" i="15"/>
  <c r="E34" i="15"/>
  <c r="E31" i="15"/>
  <c r="E14" i="17"/>
  <c r="E15" i="17"/>
  <c r="E17" i="17"/>
  <c r="E18" i="17"/>
  <c r="E22" i="17"/>
  <c r="E23" i="17"/>
  <c r="L44" i="50"/>
  <c r="L44" i="12"/>
  <c r="E13" i="12"/>
  <c r="E22" i="12"/>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X7" i="37"/>
  <c r="V13" i="16"/>
  <c r="V13" i="20"/>
  <c r="V13" i="26"/>
  <c r="V13" i="35"/>
  <c r="V13" i="37"/>
  <c r="V13" i="42"/>
  <c r="V13" i="17"/>
  <c r="V13" i="24"/>
  <c r="V13" i="30"/>
  <c r="V13" i="27"/>
  <c r="V13" i="38"/>
  <c r="V13" i="43"/>
  <c r="V13" i="49"/>
  <c r="V13" i="33"/>
  <c r="V13" i="48"/>
  <c r="V16" i="21"/>
  <c r="V13" i="50"/>
  <c r="V27" i="31"/>
  <c r="V12" i="20"/>
  <c r="V12" i="26"/>
  <c r="V12" i="28"/>
  <c r="V12" i="35"/>
  <c r="V12" i="36"/>
  <c r="V12" i="37"/>
  <c r="V12" i="41"/>
  <c r="V12" i="42"/>
  <c r="V28" i="25"/>
  <c r="V28" i="27"/>
  <c r="V28" i="28"/>
  <c r="V28" i="29"/>
  <c r="V18" i="24"/>
  <c r="V18" i="29"/>
  <c r="E41" i="4"/>
  <c r="X38" i="14" s="1"/>
  <c r="N20" i="17"/>
  <c r="N20" i="19"/>
  <c r="N20" i="35"/>
  <c r="D10" i="4"/>
  <c r="D11" i="4"/>
  <c r="V8" i="50" s="1"/>
  <c r="D12" i="4"/>
  <c r="D13" i="4"/>
  <c r="V10" i="30" s="1"/>
  <c r="D14" i="4"/>
  <c r="V11" i="33" s="1"/>
  <c r="D37" i="4"/>
  <c r="V34" i="27" s="1"/>
  <c r="D39" i="4"/>
  <c r="V36" i="23" s="1"/>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9" i="18"/>
  <c r="E17" i="18"/>
  <c r="E19" i="18"/>
  <c r="E38" i="18"/>
  <c r="E16" i="18"/>
  <c r="E35" i="18"/>
  <c r="E30" i="14"/>
  <c r="E17" i="14"/>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V37" i="37" s="1"/>
  <c r="F10" i="52"/>
  <c r="F25" i="38"/>
  <c r="V9" i="26"/>
  <c r="V9" i="39"/>
  <c r="P27" i="8"/>
  <c r="F27" i="8"/>
  <c r="E9" i="33"/>
  <c r="E25" i="4"/>
  <c r="X22" i="13" s="1"/>
  <c r="D25" i="4"/>
  <c r="V22" i="34" s="1"/>
  <c r="E38" i="34"/>
  <c r="E19" i="29"/>
  <c r="E39" i="28"/>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26" i="26"/>
  <c r="E9" i="17"/>
  <c r="E12" i="16"/>
  <c r="E29" i="36"/>
  <c r="E20" i="25"/>
  <c r="E11" i="25"/>
  <c r="E8" i="15"/>
  <c r="E45" i="4"/>
  <c r="X42" i="30" s="1"/>
  <c r="E24" i="35"/>
  <c r="L44" i="49"/>
  <c r="V37" i="36"/>
  <c r="V37" i="42"/>
  <c r="V37" i="22"/>
  <c r="V17" i="27"/>
  <c r="V17" i="37"/>
  <c r="V17" i="26"/>
  <c r="V17" i="22"/>
  <c r="V22" i="22"/>
  <c r="V22" i="24"/>
  <c r="V40" i="13"/>
  <c r="V40" i="24"/>
  <c r="V40" i="37"/>
  <c r="E22" i="42"/>
  <c r="E23" i="42"/>
  <c r="E7" i="42"/>
  <c r="E8" i="42"/>
  <c r="E42" i="42"/>
  <c r="E10" i="42"/>
  <c r="E24" i="42"/>
  <c r="E11" i="42"/>
  <c r="E12" i="42"/>
  <c r="E43" i="42"/>
  <c r="E5" i="42"/>
  <c r="E15" i="42"/>
  <c r="E18" i="42"/>
  <c r="E20" i="42"/>
  <c r="E28" i="42"/>
  <c r="E13" i="42"/>
  <c r="E30" i="41"/>
  <c r="E21" i="41"/>
  <c r="E13" i="41"/>
  <c r="E43" i="41"/>
  <c r="E40" i="41"/>
  <c r="E22" i="41"/>
  <c r="E6" i="41"/>
  <c r="E16" i="41"/>
  <c r="E10" i="41"/>
  <c r="E37" i="41"/>
  <c r="E22" i="40"/>
  <c r="E27" i="40"/>
  <c r="E24" i="40"/>
  <c r="E36" i="40"/>
  <c r="E43" i="38"/>
  <c r="E20" i="38"/>
  <c r="E42" i="38"/>
  <c r="E21" i="38"/>
  <c r="E24" i="38"/>
  <c r="E9" i="37"/>
  <c r="E31" i="37"/>
  <c r="E43" i="37"/>
  <c r="E5" i="37"/>
  <c r="E12" i="37"/>
  <c r="E39" i="37"/>
  <c r="E15" i="36"/>
  <c r="E23" i="36"/>
  <c r="E25" i="36"/>
  <c r="E17" i="36"/>
  <c r="E16" i="35"/>
  <c r="E39" i="35"/>
  <c r="E23" i="35"/>
  <c r="E31" i="35"/>
  <c r="E36" i="35"/>
  <c r="E19" i="35"/>
  <c r="E21" i="35"/>
  <c r="E34" i="35"/>
  <c r="E37" i="35"/>
  <c r="E13" i="35"/>
  <c r="E8" i="35"/>
  <c r="E42" i="35"/>
  <c r="E15" i="35"/>
  <c r="E29" i="35"/>
  <c r="E32" i="35"/>
  <c r="E35" i="35"/>
  <c r="E40" i="35"/>
  <c r="E42" i="34"/>
  <c r="E25" i="34"/>
  <c r="E19" i="34"/>
  <c r="E23" i="34"/>
  <c r="E39" i="33"/>
  <c r="E7" i="33"/>
  <c r="E31" i="33"/>
  <c r="E23" i="33"/>
  <c r="E20" i="33"/>
  <c r="E17" i="33"/>
  <c r="E11" i="33"/>
  <c r="E27" i="33"/>
  <c r="E43" i="32"/>
  <c r="E23" i="32"/>
  <c r="E31" i="32"/>
  <c r="E37" i="32"/>
  <c r="E29" i="32"/>
  <c r="E21" i="32"/>
  <c r="E9" i="32"/>
  <c r="E17" i="32"/>
  <c r="E11" i="32"/>
  <c r="E41" i="32"/>
  <c r="E28" i="32"/>
  <c r="E39" i="32"/>
  <c r="E25" i="32"/>
  <c r="E7" i="32"/>
  <c r="E33" i="32"/>
  <c r="E13" i="32"/>
  <c r="E34" i="32"/>
  <c r="E14" i="32"/>
  <c r="E15" i="32"/>
  <c r="E42" i="32"/>
  <c r="E38" i="31"/>
  <c r="E30" i="31"/>
  <c r="E11" i="31"/>
  <c r="E9" i="31"/>
  <c r="E33" i="31"/>
  <c r="E14" i="31"/>
  <c r="E27" i="31"/>
  <c r="E35" i="31"/>
  <c r="E17" i="31"/>
  <c r="E6" i="31"/>
  <c r="E13" i="31"/>
  <c r="E42" i="31"/>
  <c r="E15" i="31"/>
  <c r="E37" i="31"/>
  <c r="E29" i="31"/>
  <c r="E22" i="31"/>
  <c r="E19" i="31"/>
  <c r="E41" i="30"/>
  <c r="E40" i="30"/>
  <c r="E31" i="30"/>
  <c r="E23" i="30"/>
  <c r="E16" i="30"/>
  <c r="E27" i="30"/>
  <c r="E8" i="30"/>
  <c r="E19" i="30"/>
  <c r="E11" i="30"/>
  <c r="E35" i="30"/>
  <c r="E37" i="30"/>
  <c r="E7" i="30"/>
  <c r="E25" i="30"/>
  <c r="E21" i="30"/>
  <c r="E15" i="30"/>
  <c r="E29" i="30"/>
  <c r="E43" i="29"/>
  <c r="E11" i="29"/>
  <c r="E35" i="29"/>
  <c r="E40" i="29"/>
  <c r="E9" i="28"/>
  <c r="E30" i="28"/>
  <c r="E23" i="28"/>
  <c r="E10" i="28"/>
  <c r="E29" i="28"/>
  <c r="E13" i="28"/>
  <c r="E7" i="28"/>
  <c r="E37" i="28"/>
  <c r="E41" i="28"/>
  <c r="E15" i="28"/>
  <c r="E34" i="28"/>
  <c r="E21" i="28"/>
  <c r="E25" i="28"/>
  <c r="E42" i="28"/>
  <c r="E27" i="27"/>
  <c r="E27" i="25"/>
  <c r="E5" i="25"/>
  <c r="E43" i="25"/>
  <c r="E31" i="24"/>
  <c r="E15" i="24"/>
  <c r="E23" i="24"/>
  <c r="E35" i="24"/>
  <c r="E28" i="24"/>
  <c r="E26" i="24"/>
  <c r="E10" i="24"/>
  <c r="E41" i="24"/>
  <c r="E7" i="24"/>
  <c r="E40" i="24"/>
  <c r="E39" i="24"/>
  <c r="E12" i="24"/>
  <c r="E5" i="24"/>
  <c r="E34" i="24"/>
  <c r="E22" i="24"/>
  <c r="E30" i="24"/>
  <c r="E20" i="24"/>
  <c r="E42" i="24"/>
  <c r="E42" i="23"/>
  <c r="E32" i="23"/>
  <c r="E24" i="23"/>
  <c r="E37" i="23"/>
  <c r="E18" i="23"/>
  <c r="E41" i="23"/>
  <c r="E5" i="23"/>
  <c r="E10" i="23"/>
  <c r="E21" i="23"/>
  <c r="E14" i="22"/>
  <c r="E22" i="22"/>
  <c r="E32" i="22"/>
  <c r="E16" i="22"/>
  <c r="E35" i="22"/>
  <c r="E11" i="22"/>
  <c r="E42" i="22"/>
  <c r="E27" i="22"/>
  <c r="E38" i="22"/>
  <c r="E6" i="22"/>
  <c r="E39" i="22"/>
  <c r="E24" i="22"/>
  <c r="E40" i="22"/>
  <c r="E36" i="22"/>
  <c r="E30" i="22"/>
  <c r="E42" i="21"/>
  <c r="E20" i="21"/>
  <c r="E32" i="21"/>
  <c r="E17" i="21"/>
  <c r="E16" i="21"/>
  <c r="E43" i="21"/>
  <c r="E12" i="21"/>
  <c r="E36" i="21"/>
  <c r="E38" i="21"/>
  <c r="E9" i="21"/>
  <c r="E41" i="21"/>
  <c r="E22" i="21"/>
  <c r="E30" i="21"/>
  <c r="E14" i="21"/>
  <c r="E28" i="21"/>
  <c r="E33" i="21"/>
  <c r="E6" i="21"/>
  <c r="E8" i="21"/>
  <c r="E39" i="20"/>
  <c r="E15" i="20"/>
  <c r="E18" i="20"/>
  <c r="E20" i="20"/>
  <c r="E14" i="20"/>
  <c r="E5" i="20"/>
  <c r="E16" i="20"/>
  <c r="E31" i="20"/>
  <c r="E23" i="20"/>
  <c r="E7" i="20"/>
  <c r="E26" i="20"/>
  <c r="E10" i="20"/>
  <c r="E12" i="20"/>
  <c r="E42" i="20"/>
  <c r="E29" i="19"/>
  <c r="E37" i="19"/>
  <c r="E11" i="19"/>
  <c r="E21" i="19"/>
  <c r="E38" i="19"/>
  <c r="E41" i="19"/>
  <c r="E32" i="19"/>
  <c r="E40" i="19"/>
  <c r="E16" i="19"/>
  <c r="E12" i="19"/>
  <c r="E34" i="19"/>
  <c r="E24" i="19"/>
  <c r="E42" i="19"/>
  <c r="E13" i="19"/>
  <c r="E36" i="19"/>
  <c r="E43" i="19"/>
  <c r="E42" i="18"/>
  <c r="E11" i="18"/>
  <c r="E25" i="17"/>
  <c r="E11" i="17"/>
  <c r="E31" i="17"/>
  <c r="E29" i="17"/>
  <c r="E30" i="17"/>
  <c r="E43" i="17"/>
  <c r="E19" i="17"/>
  <c r="E35" i="17"/>
  <c r="E33" i="17"/>
  <c r="E6" i="17"/>
  <c r="E40" i="15"/>
  <c r="E22" i="15"/>
  <c r="E11" i="15"/>
  <c r="E37" i="15"/>
  <c r="E41" i="15"/>
  <c r="E6" i="14"/>
  <c r="E10" i="14"/>
  <c r="E27" i="14"/>
  <c r="E22" i="14"/>
  <c r="E13" i="14"/>
  <c r="E16" i="14"/>
  <c r="E23" i="14"/>
  <c r="E38" i="14"/>
  <c r="E25" i="14"/>
  <c r="E29" i="14"/>
  <c r="E41" i="14"/>
  <c r="E9" i="14"/>
  <c r="E14" i="14"/>
  <c r="E21" i="14"/>
  <c r="E37" i="14"/>
  <c r="E34" i="14"/>
  <c r="E41" i="12"/>
  <c r="E18" i="12"/>
  <c r="E32" i="12"/>
  <c r="E30" i="12"/>
  <c r="E19" i="12"/>
  <c r="E6" i="12"/>
  <c r="E22" i="13"/>
  <c r="E30" i="13"/>
  <c r="E10" i="13"/>
  <c r="E39" i="13"/>
  <c r="E42" i="8"/>
  <c r="E22" i="8"/>
  <c r="E36" i="8"/>
  <c r="E14" i="8"/>
  <c r="E24" i="8"/>
  <c r="E41" i="8"/>
  <c r="E10" i="8"/>
  <c r="E7" i="8"/>
  <c r="E17" i="8"/>
  <c r="L44" i="51"/>
  <c r="E9" i="8"/>
  <c r="L44" i="48"/>
  <c r="E18" i="36"/>
  <c r="E9" i="16"/>
  <c r="E9" i="36"/>
  <c r="E43" i="36"/>
  <c r="E43" i="40"/>
  <c r="E28" i="17"/>
  <c r="E10" i="12"/>
  <c r="E6" i="52"/>
  <c r="E11" i="52"/>
  <c r="E14" i="52"/>
  <c r="E17" i="52"/>
  <c r="E18" i="52"/>
  <c r="E27" i="52"/>
  <c r="E30" i="52"/>
  <c r="E32" i="52"/>
  <c r="E41" i="52"/>
  <c r="E9" i="52"/>
  <c r="E10" i="52"/>
  <c r="E19" i="52"/>
  <c r="E22" i="52"/>
  <c r="E25" i="52"/>
  <c r="E26" i="52"/>
  <c r="E33" i="52"/>
  <c r="E34" i="52"/>
  <c r="E37" i="52"/>
  <c r="E40" i="52"/>
  <c r="E42" i="52"/>
  <c r="E8" i="51"/>
  <c r="E12" i="51"/>
  <c r="E24" i="51"/>
  <c r="E25" i="51"/>
  <c r="E26" i="51"/>
  <c r="E29" i="51"/>
  <c r="E33" i="51"/>
  <c r="E37" i="51"/>
  <c r="E40" i="51"/>
  <c r="E41" i="51"/>
  <c r="E42" i="51"/>
  <c r="E9" i="51"/>
  <c r="E17" i="51"/>
  <c r="E32" i="51"/>
  <c r="E7" i="51"/>
  <c r="E10" i="51"/>
  <c r="E13" i="51"/>
  <c r="E16" i="51"/>
  <c r="E18" i="51"/>
  <c r="E21" i="51"/>
  <c r="E34" i="51"/>
  <c r="E38" i="13"/>
  <c r="E42" i="13"/>
  <c r="E43" i="34"/>
  <c r="E42" i="36"/>
  <c r="E42" i="40"/>
  <c r="E42" i="33"/>
  <c r="E42" i="29"/>
  <c r="E30" i="26"/>
  <c r="E9" i="25"/>
  <c r="E42" i="25"/>
  <c r="E43" i="12"/>
  <c r="E42" i="12"/>
  <c r="E43" i="15"/>
  <c r="E42"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V10" i="28"/>
  <c r="V10" i="51"/>
  <c r="V10" i="18"/>
  <c r="V10" i="22"/>
  <c r="V10" i="37"/>
  <c r="V10" i="43"/>
  <c r="V10" i="40"/>
  <c r="V10" i="29"/>
  <c r="V10" i="32"/>
  <c r="V10" i="23"/>
  <c r="V10" i="24"/>
  <c r="V10" i="38"/>
  <c r="V10" i="16"/>
  <c r="V10" i="33"/>
  <c r="V10" i="44"/>
  <c r="V10" i="50"/>
  <c r="V10" i="39"/>
  <c r="X38" i="20"/>
  <c r="X38" i="36"/>
  <c r="X38" i="31"/>
  <c r="X38" i="44"/>
  <c r="V9" i="31"/>
  <c r="X18" i="43"/>
  <c r="X18" i="52"/>
  <c r="X18" i="21"/>
  <c r="X18" i="41"/>
  <c r="X18" i="25"/>
  <c r="X18" i="44"/>
  <c r="X18" i="28"/>
  <c r="X38" i="12"/>
  <c r="V36" i="25"/>
  <c r="V7" i="24"/>
  <c r="V7" i="25"/>
  <c r="V7" i="38"/>
  <c r="X38" i="34"/>
  <c r="X38" i="24"/>
  <c r="X38" i="48"/>
  <c r="X38" i="16"/>
  <c r="X38" i="40"/>
  <c r="X38" i="51"/>
  <c r="V9" i="51"/>
  <c r="V9" i="50"/>
  <c r="V9" i="44"/>
  <c r="V9" i="21"/>
  <c r="V7" i="16"/>
  <c r="V7" i="12"/>
  <c r="V9" i="27"/>
  <c r="V10" i="36"/>
  <c r="X18" i="50"/>
  <c r="X18" i="30"/>
  <c r="X18" i="48"/>
  <c r="X18" i="37"/>
  <c r="X18" i="22"/>
  <c r="X18" i="32"/>
  <c r="X18" i="18"/>
  <c r="X18" i="12"/>
  <c r="X18" i="38"/>
  <c r="X18" i="36"/>
  <c r="X18" i="20"/>
  <c r="X38" i="22"/>
  <c r="V10" i="48"/>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V20" i="15" s="1"/>
  <c r="D33" i="4"/>
  <c r="V30" i="52" s="1"/>
  <c r="E17" i="4"/>
  <c r="X14" i="37" s="1"/>
  <c r="D22" i="4"/>
  <c r="V30" i="39"/>
  <c r="V30" i="30"/>
  <c r="V30" i="41"/>
  <c r="V6" i="27"/>
  <c r="V6" i="41"/>
  <c r="V6" i="12"/>
  <c r="V6" i="15"/>
  <c r="V6" i="16"/>
  <c r="V6" i="31"/>
  <c r="V6" i="49"/>
  <c r="V6" i="8"/>
  <c r="V6" i="51"/>
  <c r="V6" i="14"/>
  <c r="V6" i="21"/>
  <c r="V6" i="22"/>
  <c r="V6" i="33"/>
  <c r="V6" i="20"/>
  <c r="V6" i="40"/>
  <c r="V6" i="43"/>
  <c r="V6" i="38"/>
  <c r="V6" i="42"/>
  <c r="V6" i="35"/>
  <c r="V6" i="29"/>
  <c r="V6" i="23"/>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31" i="28"/>
  <c r="E43" i="23"/>
  <c r="E34" i="20"/>
  <c r="E28" i="20"/>
  <c r="E42" i="17"/>
  <c r="E42" i="15"/>
  <c r="E42" i="14"/>
  <c r="E11" i="12"/>
  <c r="J7" i="46"/>
  <c r="E11" i="27"/>
  <c r="E41" i="18"/>
  <c r="E16" i="13"/>
  <c r="E8" i="38"/>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F5" i="42"/>
  <c r="G5" i="42" s="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F27" i="31"/>
  <c r="F27" i="30"/>
  <c r="F27" i="32"/>
  <c r="F27" i="33"/>
  <c r="G27" i="33" s="1"/>
  <c r="F27" i="34"/>
  <c r="F27" i="35"/>
  <c r="F27" i="36"/>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F27" i="19"/>
  <c r="F27" i="20"/>
  <c r="F27" i="23"/>
  <c r="F27" i="24"/>
  <c r="F27" i="25"/>
  <c r="F27" i="26"/>
  <c r="F27" i="27"/>
  <c r="G27" i="27" s="1"/>
  <c r="F27" i="28"/>
  <c r="F27" i="29"/>
  <c r="F11" i="43"/>
  <c r="P36" i="44"/>
  <c r="P36" i="28"/>
  <c r="F36" i="35"/>
  <c r="F36" i="41"/>
  <c r="O38" i="4"/>
  <c r="P38" i="4" s="1"/>
  <c r="C38" i="4" s="1"/>
  <c r="O26" i="4"/>
  <c r="P26" i="4" s="1"/>
  <c r="C26" i="4" s="1"/>
  <c r="P23" i="8" s="1"/>
  <c r="F33" i="28"/>
  <c r="F33" i="19"/>
  <c r="F33" i="26"/>
  <c r="G33" i="26" s="1"/>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O41" i="4"/>
  <c r="P41" i="4" s="1"/>
  <c r="C41" i="4" s="1"/>
  <c r="O46" i="4"/>
  <c r="P46" i="4" s="1"/>
  <c r="C46" i="4" s="1"/>
  <c r="P43" i="17" s="1"/>
  <c r="P19" i="15"/>
  <c r="P32" i="52"/>
  <c r="P32" i="48"/>
  <c r="P32" i="32"/>
  <c r="F32" i="41"/>
  <c r="F12" i="12"/>
  <c r="AI28" i="4"/>
  <c r="G28" i="4" s="1"/>
  <c r="AI26" i="4"/>
  <c r="G26" i="4" s="1"/>
  <c r="J23" i="25" s="1"/>
  <c r="AI24" i="4"/>
  <c r="G24" i="4" s="1"/>
  <c r="J21" i="13" s="1"/>
  <c r="AI20" i="4"/>
  <c r="G20" i="4" s="1"/>
  <c r="AI18" i="4"/>
  <c r="G18" i="4" s="1"/>
  <c r="J15" i="39" s="1"/>
  <c r="AI16" i="4"/>
  <c r="G16" i="4" s="1"/>
  <c r="AI12" i="4"/>
  <c r="G12" i="4" s="1"/>
  <c r="J9" i="28" s="1"/>
  <c r="AI10" i="4"/>
  <c r="G10" i="4" s="1"/>
  <c r="J7" i="50" s="1"/>
  <c r="P29" i="29"/>
  <c r="F29" i="26"/>
  <c r="P29" i="52"/>
  <c r="F29" i="30"/>
  <c r="G29" i="30" s="1"/>
  <c r="F29" i="41"/>
  <c r="P32" i="15"/>
  <c r="F32" i="27"/>
  <c r="F32" i="13"/>
  <c r="P32" i="39"/>
  <c r="F32" i="8"/>
  <c r="G32" i="8" s="1"/>
  <c r="F40" i="13"/>
  <c r="F40" i="14"/>
  <c r="P40" i="15"/>
  <c r="P40" i="16"/>
  <c r="P40" i="17"/>
  <c r="F40" i="19"/>
  <c r="F40" i="20"/>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F40" i="25"/>
  <c r="F40" i="26"/>
  <c r="P40" i="27"/>
  <c r="F40" i="31"/>
  <c r="P40" i="30"/>
  <c r="F40" i="33"/>
  <c r="P40" i="35"/>
  <c r="F40" i="37"/>
  <c r="F40" i="38"/>
  <c r="F40" i="41"/>
  <c r="P40" i="32"/>
  <c r="P40" i="36"/>
  <c r="F40" i="42"/>
  <c r="P40" i="44"/>
  <c r="P40" i="43"/>
  <c r="P40" i="48"/>
  <c r="P40" i="50"/>
  <c r="P40" i="51"/>
  <c r="F25" i="13"/>
  <c r="F25" i="52"/>
  <c r="P25" i="51"/>
  <c r="P25" i="50"/>
  <c r="F40" i="52"/>
  <c r="F12" i="40"/>
  <c r="P12" i="36"/>
  <c r="AI32" i="4"/>
  <c r="G32" i="4" s="1"/>
  <c r="J29" i="48" s="1"/>
  <c r="AI38" i="4"/>
  <c r="G38" i="4" s="1"/>
  <c r="J35" i="17" s="1"/>
  <c r="AI30" i="4"/>
  <c r="G30" i="4" s="1"/>
  <c r="AI22" i="4"/>
  <c r="G22" i="4" s="1"/>
  <c r="AI14" i="4"/>
  <c r="G14" i="4" s="1"/>
  <c r="J11" i="35" s="1"/>
  <c r="AI9" i="4"/>
  <c r="G9" i="4" s="1"/>
  <c r="J7" i="12"/>
  <c r="AI34" i="4"/>
  <c r="G34" i="4" s="1"/>
  <c r="J31" i="16" s="1"/>
  <c r="J21" i="48"/>
  <c r="F43" i="30"/>
  <c r="P43" i="37"/>
  <c r="F43" i="39"/>
  <c r="F43" i="23"/>
  <c r="P43" i="40"/>
  <c r="F43" i="16"/>
  <c r="P43" i="15"/>
  <c r="J15" i="37"/>
  <c r="J15" i="52"/>
  <c r="AI40" i="4"/>
  <c r="G40" i="4" s="1"/>
  <c r="J37" i="13" s="1"/>
  <c r="P33" i="43"/>
  <c r="P33" i="42"/>
  <c r="F33" i="8"/>
  <c r="P33" i="24"/>
  <c r="F33" i="41"/>
  <c r="P33" i="31"/>
  <c r="F39" i="17"/>
  <c r="F39" i="48"/>
  <c r="P39" i="33"/>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P39" i="41"/>
  <c r="P39" i="26"/>
  <c r="P39" i="31"/>
  <c r="P39" i="14"/>
  <c r="P39" i="16"/>
  <c r="F39" i="51"/>
  <c r="F39" i="29"/>
  <c r="P39" i="8"/>
  <c r="P39" i="18"/>
  <c r="P39" i="20"/>
  <c r="P39" i="30"/>
  <c r="P33" i="33"/>
  <c r="P33" i="36"/>
  <c r="P33" i="15"/>
  <c r="F33" i="16"/>
  <c r="P33" i="17"/>
  <c r="F33" i="51"/>
  <c r="F33" i="50"/>
  <c r="F33" i="17"/>
  <c r="G33" i="17" s="1"/>
  <c r="P33" i="22"/>
  <c r="F33" i="44"/>
  <c r="G33" i="44"/>
  <c r="F33" i="40"/>
  <c r="P33" i="52"/>
  <c r="F33" i="42"/>
  <c r="P33" i="14"/>
  <c r="P33" i="20"/>
  <c r="F33" i="30"/>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F33" i="15"/>
  <c r="P33" i="34"/>
  <c r="P33" i="19"/>
  <c r="P33" i="48"/>
  <c r="F33" i="37"/>
  <c r="P33" i="23"/>
  <c r="F33" i="38"/>
  <c r="P33" i="18"/>
  <c r="F15" i="33"/>
  <c r="G15" i="33" s="1"/>
  <c r="F13" i="33"/>
  <c r="F36" i="15"/>
  <c r="P36" i="52"/>
  <c r="P36" i="49"/>
  <c r="P36" i="23"/>
  <c r="F36" i="18"/>
  <c r="P36" i="25"/>
  <c r="F36" i="44"/>
  <c r="F36" i="42"/>
  <c r="P36" i="40"/>
  <c r="P36" i="20"/>
  <c r="F36" i="31"/>
  <c r="F36" i="28"/>
  <c r="P36" i="37"/>
  <c r="F14" i="19"/>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P29" i="8"/>
  <c r="P29" i="33"/>
  <c r="F29" i="8"/>
  <c r="P29" i="23"/>
  <c r="P29" i="50"/>
  <c r="P29" i="44"/>
  <c r="P29" i="17"/>
  <c r="F29" i="43"/>
  <c r="P29" i="20"/>
  <c r="F29" i="15"/>
  <c r="P29" i="39"/>
  <c r="F29" i="51"/>
  <c r="G29" i="51" s="1"/>
  <c r="P13" i="33"/>
  <c r="F13" i="32"/>
  <c r="F13" i="35"/>
  <c r="P13" i="36"/>
  <c r="P13" i="21"/>
  <c r="F13" i="26"/>
  <c r="F13" i="20"/>
  <c r="F15" i="22"/>
  <c r="P34" i="27"/>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X7" i="39"/>
  <c r="X7" i="13"/>
  <c r="X7" i="14"/>
  <c r="X7" i="40"/>
  <c r="X7" i="41"/>
  <c r="X7" i="49"/>
  <c r="X7" i="21"/>
  <c r="N28" i="23"/>
  <c r="N28" i="22"/>
  <c r="N28" i="34"/>
  <c r="N28" i="51"/>
  <c r="N24" i="13"/>
  <c r="N24" i="51"/>
  <c r="N24" i="16"/>
  <c r="N24" i="20"/>
  <c r="N24" i="30"/>
  <c r="N24" i="39"/>
  <c r="N24" i="23"/>
  <c r="N24" i="52"/>
  <c r="N24" i="37"/>
  <c r="N24" i="49"/>
  <c r="N24" i="26"/>
  <c r="N24" i="14"/>
  <c r="N24" i="35"/>
  <c r="N24" i="8"/>
  <c r="N24" i="31"/>
  <c r="N24" i="15"/>
  <c r="N24" i="29"/>
  <c r="N24" i="34"/>
  <c r="N24" i="42"/>
  <c r="N24" i="25"/>
  <c r="N24" i="36"/>
  <c r="N24" i="50"/>
  <c r="N24" i="38"/>
  <c r="N24" i="43"/>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43"/>
  <c r="X5" i="32"/>
  <c r="V9" i="29"/>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X43" i="43"/>
  <c r="X43" i="27"/>
  <c r="X43" i="12"/>
  <c r="X43" i="34"/>
  <c r="X43" i="21"/>
  <c r="X39" i="42"/>
  <c r="X39" i="28"/>
  <c r="X39" i="31"/>
  <c r="X27" i="14"/>
  <c r="X27" i="29"/>
  <c r="X27" i="17"/>
  <c r="X27" i="37"/>
  <c r="X27" i="20"/>
  <c r="X27" i="52"/>
  <c r="X23" i="49"/>
  <c r="X23" i="39"/>
  <c r="X23" i="48"/>
  <c r="X23" i="29"/>
  <c r="X23" i="13"/>
  <c r="X11" i="19"/>
  <c r="X11" i="18"/>
  <c r="X11" i="23"/>
  <c r="X11" i="25"/>
  <c r="X11" i="42"/>
  <c r="X11" i="34"/>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E7" i="36"/>
  <c r="F27" i="50"/>
  <c r="P27" i="52"/>
  <c r="P27" i="50"/>
  <c r="F27" i="52"/>
  <c r="AI42" i="4"/>
  <c r="G42" i="4" s="1"/>
  <c r="J39" i="31" s="1"/>
  <c r="AH42" i="4"/>
  <c r="F42" i="4" s="1"/>
  <c r="T39" i="35" s="1"/>
  <c r="AH14" i="4"/>
  <c r="F14" i="4" s="1"/>
  <c r="T11" i="19" s="1"/>
  <c r="AH40" i="4"/>
  <c r="F40" i="4" s="1"/>
  <c r="T37" i="40" s="1"/>
  <c r="AH9" i="4"/>
  <c r="F9" i="4" s="1"/>
  <c r="T6" i="50" s="1"/>
  <c r="E26" i="36"/>
  <c r="E41" i="36"/>
  <c r="E34" i="36"/>
  <c r="E39" i="36"/>
  <c r="E33" i="36"/>
  <c r="G33" i="36" s="1"/>
  <c r="E11" i="36"/>
  <c r="E21" i="36"/>
  <c r="E21" i="31"/>
  <c r="E38" i="28"/>
  <c r="E26" i="28"/>
  <c r="E33" i="14"/>
  <c r="G33" i="14" s="1"/>
  <c r="N36" i="52"/>
  <c r="N36" i="48"/>
  <c r="N36" i="50"/>
  <c r="E5" i="50"/>
  <c r="E7" i="50"/>
  <c r="E11" i="50"/>
  <c r="E13" i="50"/>
  <c r="E15" i="50"/>
  <c r="E19" i="50"/>
  <c r="E21" i="50"/>
  <c r="E23" i="50"/>
  <c r="E27" i="50"/>
  <c r="E29" i="50"/>
  <c r="E31" i="50"/>
  <c r="E35" i="50"/>
  <c r="E37" i="50"/>
  <c r="E39" i="50"/>
  <c r="E43" i="50"/>
  <c r="E8" i="50"/>
  <c r="E10" i="50"/>
  <c r="E16" i="50"/>
  <c r="E18" i="50"/>
  <c r="E20" i="50"/>
  <c r="E24" i="50"/>
  <c r="E26" i="50"/>
  <c r="E32" i="50"/>
  <c r="E34" i="50"/>
  <c r="E36" i="50"/>
  <c r="E40" i="50"/>
  <c r="G40" i="50" s="1"/>
  <c r="E42" i="50"/>
  <c r="P12" i="51"/>
  <c r="P25" i="49"/>
  <c r="P25" i="48"/>
  <c r="P25" i="14"/>
  <c r="E19" i="43"/>
  <c r="E24" i="43"/>
  <c r="E27" i="43"/>
  <c r="E38" i="43"/>
  <c r="E34" i="43"/>
  <c r="E26" i="43"/>
  <c r="E10" i="43"/>
  <c r="E35" i="43"/>
  <c r="E13" i="38"/>
  <c r="E16" i="38"/>
  <c r="E34" i="38"/>
  <c r="E37" i="38"/>
  <c r="E18" i="38"/>
  <c r="E11" i="34"/>
  <c r="E20" i="29"/>
  <c r="E33" i="18"/>
  <c r="G33" i="18" s="1"/>
  <c r="E25" i="18"/>
  <c r="E7" i="18"/>
  <c r="E24" i="12"/>
  <c r="E27" i="12"/>
  <c r="E34" i="12"/>
  <c r="E37" i="12"/>
  <c r="E26" i="12"/>
  <c r="N20" i="41"/>
  <c r="N20" i="13"/>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F40" i="30"/>
  <c r="P40" i="52"/>
  <c r="P11" i="49"/>
  <c r="F5" i="18"/>
  <c r="E27" i="35"/>
  <c r="G27" i="35" s="1"/>
  <c r="E12" i="25"/>
  <c r="E33" i="25"/>
  <c r="G33" i="25" s="1"/>
  <c r="E25" i="25"/>
  <c r="E37" i="25"/>
  <c r="E32" i="25"/>
  <c r="E23" i="25"/>
  <c r="E7" i="25"/>
  <c r="E29" i="16"/>
  <c r="E17" i="16"/>
  <c r="E18" i="16"/>
  <c r="E25" i="16"/>
  <c r="E9" i="40"/>
  <c r="J42" i="30"/>
  <c r="J42" i="8"/>
  <c r="E10" i="49"/>
  <c r="E26" i="49"/>
  <c r="E8" i="49"/>
  <c r="E30" i="49"/>
  <c r="E40" i="49"/>
  <c r="E31" i="49"/>
  <c r="E32" i="49"/>
  <c r="E16" i="49"/>
  <c r="E39" i="48"/>
  <c r="E23" i="48"/>
  <c r="AI25" i="4"/>
  <c r="G25" i="4" s="1"/>
  <c r="AI17" i="4"/>
  <c r="G17" i="4" s="1"/>
  <c r="J14" i="22" s="1"/>
  <c r="AI37" i="4"/>
  <c r="G37" i="4" s="1"/>
  <c r="AI29" i="4"/>
  <c r="G29" i="4" s="1"/>
  <c r="J26" i="33" s="1"/>
  <c r="AH16" i="4"/>
  <c r="F16" i="4" s="1"/>
  <c r="AI21" i="4"/>
  <c r="G21" i="4" s="1"/>
  <c r="AI44" i="4"/>
  <c r="G44" i="4" s="1"/>
  <c r="J41" i="34" s="1"/>
  <c r="AI27" i="4"/>
  <c r="G27" i="4" s="1"/>
  <c r="AI13" i="4"/>
  <c r="G13" i="4" s="1"/>
  <c r="J10" i="21" s="1"/>
  <c r="AH38" i="4"/>
  <c r="F38" i="4" s="1"/>
  <c r="AI46" i="4"/>
  <c r="G46" i="4" s="1"/>
  <c r="J43" i="19" s="1"/>
  <c r="AH46" i="4"/>
  <c r="F46" i="4" s="1"/>
  <c r="J37" i="41"/>
  <c r="J37" i="33"/>
  <c r="J37" i="24"/>
  <c r="T39" i="39"/>
  <c r="J24" i="25"/>
  <c r="J24" i="20"/>
  <c r="J24" i="51"/>
  <c r="J24" i="28"/>
  <c r="J24" i="17"/>
  <c r="J24" i="36"/>
  <c r="J24" i="34"/>
  <c r="J24" i="49"/>
  <c r="J24" i="22"/>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T16" i="39"/>
  <c r="T16" i="16"/>
  <c r="T16" i="19"/>
  <c r="T16" i="21"/>
  <c r="T16" i="36"/>
  <c r="T16" i="42"/>
  <c r="T16" i="26"/>
  <c r="T16" i="8"/>
  <c r="T16" i="29"/>
  <c r="T16" i="33"/>
  <c r="T24" i="8"/>
  <c r="T24" i="14"/>
  <c r="T24" i="44"/>
  <c r="T24" i="35"/>
  <c r="T24" i="41"/>
  <c r="T24" i="16"/>
  <c r="T24" i="38"/>
  <c r="T24" i="17"/>
  <c r="T24" i="15"/>
  <c r="T24" i="27"/>
  <c r="T20" i="43"/>
  <c r="T6" i="23"/>
  <c r="J14" i="51"/>
  <c r="J14" i="24"/>
  <c r="J14" i="12"/>
  <c r="J14" i="33"/>
  <c r="G36" i="18" l="1"/>
  <c r="G39" i="17"/>
  <c r="G27" i="25"/>
  <c r="G36" i="19"/>
  <c r="G40" i="30"/>
  <c r="G40" i="24"/>
  <c r="G14" i="19"/>
  <c r="G27" i="42"/>
  <c r="G27" i="31"/>
  <c r="N34" i="12"/>
  <c r="N34" i="52"/>
  <c r="N34" i="37"/>
  <c r="N34" i="23"/>
  <c r="N34" i="34"/>
  <c r="J35" i="42"/>
  <c r="J35" i="29"/>
  <c r="V23" i="38"/>
  <c r="V23" i="13"/>
  <c r="V23" i="18"/>
  <c r="V23" i="8"/>
  <c r="V23" i="19"/>
  <c r="V23" i="27"/>
  <c r="V23" i="31"/>
  <c r="V23" i="17"/>
  <c r="V23" i="23"/>
  <c r="V23" i="29"/>
  <c r="V23" i="24"/>
  <c r="V23" i="39"/>
  <c r="V23" i="44"/>
  <c r="V23" i="30"/>
  <c r="V23" i="35"/>
  <c r="T37" i="50"/>
  <c r="J7" i="15"/>
  <c r="P5" i="39"/>
  <c r="T37" i="12"/>
  <c r="J31" i="20"/>
  <c r="J35" i="31"/>
  <c r="V14" i="36"/>
  <c r="J35" i="36"/>
  <c r="G25" i="14"/>
  <c r="J43" i="12"/>
  <c r="J35" i="27"/>
  <c r="J43" i="30"/>
  <c r="J7" i="42"/>
  <c r="P5" i="19"/>
  <c r="J7" i="13"/>
  <c r="P5" i="27"/>
  <c r="N18" i="20"/>
  <c r="N18" i="48"/>
  <c r="N43" i="38"/>
  <c r="N43" i="16"/>
  <c r="N43" i="50"/>
  <c r="N43" i="22"/>
  <c r="N43" i="8"/>
  <c r="N35" i="33"/>
  <c r="N35" i="23"/>
  <c r="N35" i="49"/>
  <c r="N35" i="35"/>
  <c r="N35" i="15"/>
  <c r="N26" i="15"/>
  <c r="N26" i="50"/>
  <c r="N26" i="36"/>
  <c r="N26" i="34"/>
  <c r="N26" i="48"/>
  <c r="N26" i="51"/>
  <c r="N26" i="19"/>
  <c r="N26" i="52"/>
  <c r="N26" i="43"/>
  <c r="N26" i="13"/>
  <c r="N26" i="23"/>
  <c r="N26" i="22"/>
  <c r="N26" i="40"/>
  <c r="N26" i="20"/>
  <c r="N26" i="49"/>
  <c r="N26" i="17"/>
  <c r="N26" i="44"/>
  <c r="N26" i="32"/>
  <c r="N26" i="41"/>
  <c r="N26" i="27"/>
  <c r="N26" i="29"/>
  <c r="N26" i="14"/>
  <c r="N26" i="31"/>
  <c r="N26" i="33"/>
  <c r="N26" i="42"/>
  <c r="N26" i="35"/>
  <c r="N26" i="38"/>
  <c r="N26" i="12"/>
  <c r="N26" i="21"/>
  <c r="N26" i="16"/>
  <c r="N26" i="30"/>
  <c r="N26" i="18"/>
  <c r="N26" i="25"/>
  <c r="N26" i="28"/>
  <c r="N26" i="24"/>
  <c r="N26" i="39"/>
  <c r="N26" i="37"/>
  <c r="N26" i="8"/>
  <c r="N26" i="26"/>
  <c r="N28" i="18"/>
  <c r="N34" i="50"/>
  <c r="N34" i="17"/>
  <c r="J14" i="16"/>
  <c r="J26" i="24"/>
  <c r="X5" i="52"/>
  <c r="X5" i="26"/>
  <c r="X5" i="14"/>
  <c r="N28" i="49"/>
  <c r="N28" i="40"/>
  <c r="N28" i="28"/>
  <c r="N28" i="14"/>
  <c r="N34" i="43"/>
  <c r="N34" i="44"/>
  <c r="N34" i="25"/>
  <c r="N34" i="27"/>
  <c r="J15" i="14"/>
  <c r="J35" i="37"/>
  <c r="J35" i="12"/>
  <c r="P12" i="41"/>
  <c r="P12" i="20"/>
  <c r="F12" i="26"/>
  <c r="F29" i="17"/>
  <c r="P12" i="18"/>
  <c r="N28" i="52"/>
  <c r="N28" i="31"/>
  <c r="N28" i="12"/>
  <c r="P12" i="21"/>
  <c r="F12" i="35"/>
  <c r="G12" i="35" s="1"/>
  <c r="G33" i="43"/>
  <c r="J14" i="35"/>
  <c r="J26" i="14"/>
  <c r="X5" i="51"/>
  <c r="X5" i="34"/>
  <c r="N28" i="41"/>
  <c r="N28" i="26"/>
  <c r="N28" i="20"/>
  <c r="N28" i="36"/>
  <c r="N34" i="14"/>
  <c r="N34" i="35"/>
  <c r="N34" i="24"/>
  <c r="N34" i="8"/>
  <c r="X32" i="28"/>
  <c r="J15" i="40"/>
  <c r="J35" i="40"/>
  <c r="J35" i="41"/>
  <c r="P12" i="38"/>
  <c r="F12" i="42"/>
  <c r="G12" i="42" s="1"/>
  <c r="F12" i="22"/>
  <c r="P29" i="34"/>
  <c r="P12" i="15"/>
  <c r="X12" i="24"/>
  <c r="F12" i="18"/>
  <c r="F12" i="30"/>
  <c r="X5" i="35"/>
  <c r="N34" i="48"/>
  <c r="P12" i="23"/>
  <c r="F12" i="38"/>
  <c r="F12" i="19"/>
  <c r="N28" i="43"/>
  <c r="F12" i="39"/>
  <c r="F12" i="49"/>
  <c r="X5" i="31"/>
  <c r="N28" i="32"/>
  <c r="N28" i="19"/>
  <c r="N34" i="26"/>
  <c r="J14" i="38"/>
  <c r="F12" i="50"/>
  <c r="G12" i="50" s="1"/>
  <c r="X5" i="29"/>
  <c r="X5" i="16"/>
  <c r="N28" i="29"/>
  <c r="N28" i="27"/>
  <c r="N28" i="33"/>
  <c r="N28" i="50"/>
  <c r="N34" i="21"/>
  <c r="N34" i="13"/>
  <c r="N34" i="39"/>
  <c r="N34" i="36"/>
  <c r="F23" i="16"/>
  <c r="J15" i="23"/>
  <c r="J35" i="52"/>
  <c r="J35" i="19"/>
  <c r="F12" i="33"/>
  <c r="F12" i="24"/>
  <c r="G12" i="24" s="1"/>
  <c r="F29" i="37"/>
  <c r="F29" i="39"/>
  <c r="P12" i="16"/>
  <c r="V8" i="18"/>
  <c r="X36" i="48"/>
  <c r="F12" i="34"/>
  <c r="F12" i="48"/>
  <c r="X5" i="15"/>
  <c r="X5" i="37"/>
  <c r="X5" i="18"/>
  <c r="N28" i="42"/>
  <c r="N28" i="25"/>
  <c r="N28" i="48"/>
  <c r="N34" i="29"/>
  <c r="N34" i="20"/>
  <c r="N34" i="15"/>
  <c r="N34" i="18"/>
  <c r="N34" i="19"/>
  <c r="J15" i="34"/>
  <c r="F12" i="31"/>
  <c r="P12" i="34"/>
  <c r="F12" i="17"/>
  <c r="X5" i="24"/>
  <c r="V8" i="13"/>
  <c r="X28" i="28"/>
  <c r="N28" i="13"/>
  <c r="F12" i="44"/>
  <c r="F12" i="25"/>
  <c r="G12" i="25" s="1"/>
  <c r="J14" i="32"/>
  <c r="P12" i="52"/>
  <c r="X5" i="33"/>
  <c r="X5" i="27"/>
  <c r="X5" i="50"/>
  <c r="N28" i="21"/>
  <c r="N28" i="17"/>
  <c r="N28" i="38"/>
  <c r="N34" i="38"/>
  <c r="N34" i="31"/>
  <c r="N34" i="33"/>
  <c r="N34" i="42"/>
  <c r="N34" i="49"/>
  <c r="J35" i="28"/>
  <c r="P12" i="27"/>
  <c r="P12" i="30"/>
  <c r="F29" i="27"/>
  <c r="P29" i="49"/>
  <c r="P12" i="13"/>
  <c r="N28" i="44"/>
  <c r="N28" i="16"/>
  <c r="P12" i="37"/>
  <c r="F12" i="15"/>
  <c r="G12" i="15" s="1"/>
  <c r="N28" i="15"/>
  <c r="P12" i="50"/>
  <c r="X5" i="30"/>
  <c r="X5" i="13"/>
  <c r="X5" i="40"/>
  <c r="N28" i="8"/>
  <c r="N28" i="30"/>
  <c r="N28" i="39"/>
  <c r="N34" i="40"/>
  <c r="N34" i="30"/>
  <c r="N34" i="32"/>
  <c r="N34" i="16"/>
  <c r="J15" i="27"/>
  <c r="J35" i="38"/>
  <c r="J35" i="15"/>
  <c r="F12" i="43"/>
  <c r="P12" i="22"/>
  <c r="F12" i="28"/>
  <c r="F29" i="23"/>
  <c r="G29" i="23" s="1"/>
  <c r="F29" i="25"/>
  <c r="N28" i="35"/>
  <c r="N28" i="37"/>
  <c r="P12" i="31"/>
  <c r="F12" i="41"/>
  <c r="T6" i="27"/>
  <c r="N18" i="50"/>
  <c r="N42" i="38"/>
  <c r="N35" i="17"/>
  <c r="N35" i="20"/>
  <c r="N35" i="44"/>
  <c r="F13" i="24"/>
  <c r="P13" i="13"/>
  <c r="P13" i="26"/>
  <c r="P13" i="12"/>
  <c r="P13" i="42"/>
  <c r="F13" i="34"/>
  <c r="P13" i="34"/>
  <c r="F13" i="14"/>
  <c r="N35" i="50"/>
  <c r="N18" i="51"/>
  <c r="T6" i="35"/>
  <c r="T6" i="36"/>
  <c r="J41" i="49"/>
  <c r="N42" i="49"/>
  <c r="N35" i="34"/>
  <c r="N35" i="43"/>
  <c r="N35" i="16"/>
  <c r="P13" i="30"/>
  <c r="P13" i="49"/>
  <c r="F13" i="18"/>
  <c r="G13" i="18" s="1"/>
  <c r="P13" i="48"/>
  <c r="P13" i="15"/>
  <c r="F13" i="17"/>
  <c r="P13" i="37"/>
  <c r="N35" i="48"/>
  <c r="N18" i="30"/>
  <c r="N18" i="16"/>
  <c r="T6" i="41"/>
  <c r="T6" i="44"/>
  <c r="J41" i="44"/>
  <c r="N42" i="48"/>
  <c r="N35" i="41"/>
  <c r="N35" i="36"/>
  <c r="N35" i="38"/>
  <c r="P13" i="18"/>
  <c r="P13" i="41"/>
  <c r="F13" i="37"/>
  <c r="F13" i="15"/>
  <c r="G13" i="15" s="1"/>
  <c r="F13" i="39"/>
  <c r="F13" i="8"/>
  <c r="V20" i="49"/>
  <c r="N18" i="32"/>
  <c r="T6" i="13"/>
  <c r="J41" i="41"/>
  <c r="N42" i="17"/>
  <c r="N35" i="14"/>
  <c r="N35" i="25"/>
  <c r="N35" i="28"/>
  <c r="F13" i="40"/>
  <c r="G13" i="40" s="1"/>
  <c r="F13" i="38"/>
  <c r="G13" i="38" s="1"/>
  <c r="F13" i="43"/>
  <c r="P13" i="50"/>
  <c r="F13" i="23"/>
  <c r="G13" i="23" s="1"/>
  <c r="P13" i="51"/>
  <c r="N18" i="24"/>
  <c r="T6" i="34"/>
  <c r="J41" i="31"/>
  <c r="N42" i="24"/>
  <c r="N35" i="27"/>
  <c r="N35" i="22"/>
  <c r="N35" i="29"/>
  <c r="P13" i="17"/>
  <c r="F13" i="22"/>
  <c r="P13" i="39"/>
  <c r="F13" i="25"/>
  <c r="F13" i="30"/>
  <c r="P13" i="29"/>
  <c r="P13" i="44"/>
  <c r="F13" i="13"/>
  <c r="N18" i="41"/>
  <c r="V11" i="40"/>
  <c r="V11" i="8"/>
  <c r="N18" i="34"/>
  <c r="T6" i="39"/>
  <c r="N42" i="21"/>
  <c r="N35" i="24"/>
  <c r="N35" i="8"/>
  <c r="N35" i="18"/>
  <c r="P13" i="28"/>
  <c r="P13" i="27"/>
  <c r="P13" i="20"/>
  <c r="P13" i="43"/>
  <c r="P13" i="8"/>
  <c r="P13" i="23"/>
  <c r="F13" i="28"/>
  <c r="G13" i="28" s="1"/>
  <c r="F13" i="41"/>
  <c r="G13" i="41" s="1"/>
  <c r="N18" i="35"/>
  <c r="T6" i="22"/>
  <c r="N42" i="22"/>
  <c r="N35" i="30"/>
  <c r="N35" i="39"/>
  <c r="P13" i="14"/>
  <c r="F13" i="52"/>
  <c r="F13" i="42"/>
  <c r="G13" i="42" s="1"/>
  <c r="P13" i="35"/>
  <c r="F13" i="29"/>
  <c r="F13" i="44"/>
  <c r="G13" i="44" s="1"/>
  <c r="F13" i="27"/>
  <c r="P13" i="19"/>
  <c r="N35" i="51"/>
  <c r="G12" i="33"/>
  <c r="AN33" i="4"/>
  <c r="H33" i="4" s="1"/>
  <c r="N30" i="16" s="1"/>
  <c r="V33" i="42"/>
  <c r="V33" i="21"/>
  <c r="V33" i="51"/>
  <c r="V33" i="49"/>
  <c r="V33" i="30"/>
  <c r="V33" i="27"/>
  <c r="V33" i="31"/>
  <c r="V33" i="29"/>
  <c r="V33" i="28"/>
  <c r="V33" i="48"/>
  <c r="V33" i="16"/>
  <c r="V33" i="34"/>
  <c r="V33" i="39"/>
  <c r="V33" i="18"/>
  <c r="V33" i="33"/>
  <c r="V33" i="40"/>
  <c r="V33" i="32"/>
  <c r="V33" i="19"/>
  <c r="V33" i="26"/>
  <c r="V33" i="14"/>
  <c r="V33" i="12"/>
  <c r="V33" i="8"/>
  <c r="V33" i="44"/>
  <c r="V33" i="37"/>
  <c r="V33" i="15"/>
  <c r="V33" i="22"/>
  <c r="V33" i="50"/>
  <c r="V33" i="17"/>
  <c r="V33" i="24"/>
  <c r="V33" i="13"/>
  <c r="V33" i="25"/>
  <c r="V33" i="52"/>
  <c r="V33" i="23"/>
  <c r="V33" i="20"/>
  <c r="V33" i="38"/>
  <c r="V33" i="43"/>
  <c r="X16" i="44"/>
  <c r="X16" i="22"/>
  <c r="X16" i="42"/>
  <c r="X16" i="15"/>
  <c r="X16" i="49"/>
  <c r="X16" i="17"/>
  <c r="V20" i="41"/>
  <c r="V11" i="36"/>
  <c r="V11" i="16"/>
  <c r="V11" i="38"/>
  <c r="X28" i="42"/>
  <c r="X37" i="38"/>
  <c r="X32" i="24"/>
  <c r="V30" i="24"/>
  <c r="X28" i="31"/>
  <c r="X12" i="8"/>
  <c r="V23" i="49"/>
  <c r="X12" i="28"/>
  <c r="X25" i="8"/>
  <c r="X32" i="15"/>
  <c r="V20" i="44"/>
  <c r="V30" i="49"/>
  <c r="V34" i="14"/>
  <c r="X28" i="20"/>
  <c r="X36" i="37"/>
  <c r="X8" i="16"/>
  <c r="X32" i="12"/>
  <c r="X14" i="29"/>
  <c r="V20" i="27"/>
  <c r="V30" i="8"/>
  <c r="X36" i="15"/>
  <c r="X28" i="16"/>
  <c r="X8" i="13"/>
  <c r="X13" i="13"/>
  <c r="X14" i="23"/>
  <c r="V20" i="21"/>
  <c r="V30" i="29"/>
  <c r="X36" i="28"/>
  <c r="X9" i="36"/>
  <c r="X14" i="30"/>
  <c r="X12" i="36"/>
  <c r="X36" i="36"/>
  <c r="J26" i="40"/>
  <c r="J26" i="43"/>
  <c r="J26" i="32"/>
  <c r="J26" i="48"/>
  <c r="J26" i="31"/>
  <c r="T11" i="14"/>
  <c r="J26" i="12"/>
  <c r="J26" i="8"/>
  <c r="J26" i="39"/>
  <c r="J26" i="19"/>
  <c r="J26" i="16"/>
  <c r="J26" i="51"/>
  <c r="J26" i="36"/>
  <c r="J26" i="29"/>
  <c r="J23" i="23"/>
  <c r="J26" i="27"/>
  <c r="J26" i="18"/>
  <c r="X40" i="30"/>
  <c r="X40" i="24"/>
  <c r="X40" i="52"/>
  <c r="X40" i="12"/>
  <c r="X40" i="20"/>
  <c r="X40" i="18"/>
  <c r="X40" i="17"/>
  <c r="X40" i="19"/>
  <c r="X40" i="48"/>
  <c r="X40" i="29"/>
  <c r="X40" i="28"/>
  <c r="X40" i="51"/>
  <c r="X40" i="16"/>
  <c r="X24" i="37"/>
  <c r="X24" i="38"/>
  <c r="X20" i="14"/>
  <c r="X20" i="25"/>
  <c r="X20" i="17"/>
  <c r="X20" i="33"/>
  <c r="X20" i="31"/>
  <c r="X20" i="48"/>
  <c r="X20" i="20"/>
  <c r="X20" i="12"/>
  <c r="X20" i="37"/>
  <c r="X20" i="42"/>
  <c r="X20" i="39"/>
  <c r="X20" i="51"/>
  <c r="X20" i="36"/>
  <c r="X20" i="52"/>
  <c r="X20" i="35"/>
  <c r="X20" i="32"/>
  <c r="X20" i="41"/>
  <c r="X20" i="19"/>
  <c r="X20" i="30"/>
  <c r="X20" i="38"/>
  <c r="X20" i="26"/>
  <c r="X20" i="49"/>
  <c r="X20" i="29"/>
  <c r="X20" i="43"/>
  <c r="X20" i="34"/>
  <c r="X20" i="16"/>
  <c r="X20" i="15"/>
  <c r="X20" i="28"/>
  <c r="X20" i="21"/>
  <c r="X20" i="50"/>
  <c r="X20" i="23"/>
  <c r="X20" i="40"/>
  <c r="X20" i="22"/>
  <c r="X12" i="22"/>
  <c r="X32" i="20"/>
  <c r="X32" i="50"/>
  <c r="X32" i="26"/>
  <c r="X16" i="28"/>
  <c r="X16" i="51"/>
  <c r="X16" i="34"/>
  <c r="X16" i="20"/>
  <c r="X16" i="16"/>
  <c r="X28" i="51"/>
  <c r="X36" i="35"/>
  <c r="X36" i="19"/>
  <c r="X12" i="39"/>
  <c r="X12" i="31"/>
  <c r="X32" i="19"/>
  <c r="X36" i="43"/>
  <c r="X8" i="18"/>
  <c r="X36" i="22"/>
  <c r="X28" i="14"/>
  <c r="X28" i="23"/>
  <c r="X28" i="35"/>
  <c r="X8" i="39"/>
  <c r="X8" i="23"/>
  <c r="X12" i="19"/>
  <c r="X12" i="38"/>
  <c r="X32" i="39"/>
  <c r="X32" i="34"/>
  <c r="X32" i="29"/>
  <c r="X32" i="35"/>
  <c r="X16" i="39"/>
  <c r="X16" i="43"/>
  <c r="X16" i="19"/>
  <c r="X16" i="41"/>
  <c r="X28" i="36"/>
  <c r="X36" i="31"/>
  <c r="X36" i="32"/>
  <c r="X12" i="29"/>
  <c r="X12" i="21"/>
  <c r="X28" i="49"/>
  <c r="X36" i="40"/>
  <c r="X8" i="36"/>
  <c r="X36" i="20"/>
  <c r="X36" i="12"/>
  <c r="X28" i="50"/>
  <c r="X28" i="32"/>
  <c r="X28" i="34"/>
  <c r="X8" i="33"/>
  <c r="X8" i="21"/>
  <c r="X12" i="15"/>
  <c r="V29" i="31"/>
  <c r="X12" i="30"/>
  <c r="X32" i="41"/>
  <c r="X32" i="48"/>
  <c r="X32" i="38"/>
  <c r="X32" i="51"/>
  <c r="X16" i="18"/>
  <c r="X16" i="29"/>
  <c r="X16" i="12"/>
  <c r="X16" i="37"/>
  <c r="X16" i="25"/>
  <c r="X8" i="15"/>
  <c r="X36" i="23"/>
  <c r="X36" i="38"/>
  <c r="X12" i="23"/>
  <c r="X12" i="14"/>
  <c r="X36" i="29"/>
  <c r="X28" i="21"/>
  <c r="X36" i="21"/>
  <c r="X28" i="52"/>
  <c r="X28" i="24"/>
  <c r="X28" i="22"/>
  <c r="X28" i="26"/>
  <c r="X8" i="44"/>
  <c r="X32" i="37"/>
  <c r="X12" i="27"/>
  <c r="X32" i="17"/>
  <c r="X32" i="33"/>
  <c r="X32" i="23"/>
  <c r="X32" i="32"/>
  <c r="X16" i="36"/>
  <c r="X16" i="40"/>
  <c r="X16" i="32"/>
  <c r="X16" i="24"/>
  <c r="X8" i="30"/>
  <c r="X36" i="24"/>
  <c r="X36" i="44"/>
  <c r="X12" i="16"/>
  <c r="X28" i="27"/>
  <c r="X36" i="27"/>
  <c r="X8" i="24"/>
  <c r="X36" i="41"/>
  <c r="X28" i="48"/>
  <c r="X28" i="29"/>
  <c r="X28" i="17"/>
  <c r="X28" i="19"/>
  <c r="X8" i="25"/>
  <c r="X32" i="43"/>
  <c r="X36" i="51"/>
  <c r="X12" i="52"/>
  <c r="X12" i="20"/>
  <c r="X32" i="25"/>
  <c r="X32" i="16"/>
  <c r="X32" i="13"/>
  <c r="X32" i="22"/>
  <c r="X16" i="27"/>
  <c r="X16" i="21"/>
  <c r="X16" i="26"/>
  <c r="X16" i="50"/>
  <c r="X16" i="52"/>
  <c r="X8" i="35"/>
  <c r="X36" i="42"/>
  <c r="X36" i="8"/>
  <c r="X12" i="18"/>
  <c r="X28" i="40"/>
  <c r="X36" i="30"/>
  <c r="X28" i="13"/>
  <c r="X8" i="40"/>
  <c r="X36" i="26"/>
  <c r="X28" i="38"/>
  <c r="X28" i="18"/>
  <c r="X28" i="12"/>
  <c r="X28" i="15"/>
  <c r="X8" i="17"/>
  <c r="X32" i="8"/>
  <c r="X36" i="49"/>
  <c r="X12" i="48"/>
  <c r="X32" i="31"/>
  <c r="X32" i="44"/>
  <c r="X32" i="18"/>
  <c r="X16" i="8"/>
  <c r="X16" i="14"/>
  <c r="X16" i="35"/>
  <c r="X16" i="38"/>
  <c r="X36" i="33"/>
  <c r="X36" i="18"/>
  <c r="X36" i="14"/>
  <c r="X12" i="35"/>
  <c r="X8" i="12"/>
  <c r="X36" i="13"/>
  <c r="X28" i="30"/>
  <c r="X32" i="30"/>
  <c r="X36" i="17"/>
  <c r="X28" i="33"/>
  <c r="X28" i="41"/>
  <c r="X28" i="44"/>
  <c r="X28" i="8"/>
  <c r="X8" i="42"/>
  <c r="X36" i="39"/>
  <c r="X12" i="33"/>
  <c r="X12" i="37"/>
  <c r="X32" i="49"/>
  <c r="X32" i="36"/>
  <c r="X16" i="23"/>
  <c r="X16" i="30"/>
  <c r="X16" i="33"/>
  <c r="X16" i="31"/>
  <c r="X16" i="48"/>
  <c r="X16" i="13"/>
  <c r="X36" i="52"/>
  <c r="X36" i="34"/>
  <c r="X36" i="16"/>
  <c r="X12" i="40"/>
  <c r="X8" i="41"/>
  <c r="X36" i="25"/>
  <c r="X28" i="43"/>
  <c r="X8" i="50"/>
  <c r="X28" i="25"/>
  <c r="X28" i="37"/>
  <c r="X8" i="49"/>
  <c r="V29" i="37"/>
  <c r="G13" i="33"/>
  <c r="G33" i="51"/>
  <c r="G33" i="41"/>
  <c r="E26" i="42"/>
  <c r="G39" i="31"/>
  <c r="E27" i="34"/>
  <c r="G27" i="34" s="1"/>
  <c r="G13" i="17"/>
  <c r="G33" i="16"/>
  <c r="G27" i="52"/>
  <c r="G13" i="37"/>
  <c r="G29" i="8"/>
  <c r="G27" i="28"/>
  <c r="G27" i="18"/>
  <c r="G8" i="8"/>
  <c r="G33" i="23"/>
  <c r="G40" i="20"/>
  <c r="G27" i="24"/>
  <c r="G33" i="30"/>
  <c r="G23" i="16"/>
  <c r="G40" i="25"/>
  <c r="G29" i="17"/>
  <c r="G10" i="52"/>
  <c r="G36" i="44"/>
  <c r="G12" i="22"/>
  <c r="G27" i="36"/>
  <c r="V39" i="16"/>
  <c r="V39" i="48"/>
  <c r="V39" i="31"/>
  <c r="V39" i="29"/>
  <c r="V39" i="8"/>
  <c r="V39" i="40"/>
  <c r="V39" i="49"/>
  <c r="V39" i="23"/>
  <c r="V39" i="32"/>
  <c r="V39" i="17"/>
  <c r="V39" i="13"/>
  <c r="V39" i="52"/>
  <c r="V39" i="38"/>
  <c r="V39" i="15"/>
  <c r="V39" i="43"/>
  <c r="V39" i="24"/>
  <c r="V39" i="28"/>
  <c r="V39" i="34"/>
  <c r="V39" i="22"/>
  <c r="V39" i="27"/>
  <c r="V39" i="20"/>
  <c r="V39" i="36"/>
  <c r="V39" i="42"/>
  <c r="V39" i="25"/>
  <c r="V39" i="44"/>
  <c r="V39" i="33"/>
  <c r="V39" i="50"/>
  <c r="V39" i="37"/>
  <c r="V39" i="35"/>
  <c r="V39" i="30"/>
  <c r="V39" i="12"/>
  <c r="V39" i="39"/>
  <c r="V39" i="51"/>
  <c r="V39" i="19"/>
  <c r="N8" i="17"/>
  <c r="N8" i="44"/>
  <c r="N8" i="39"/>
  <c r="N8" i="37"/>
  <c r="N8" i="13"/>
  <c r="N8" i="51"/>
  <c r="N8" i="20"/>
  <c r="N8" i="18"/>
  <c r="N8" i="43"/>
  <c r="N8" i="50"/>
  <c r="N8" i="19"/>
  <c r="N8" i="27"/>
  <c r="N8" i="21"/>
  <c r="N8" i="30"/>
  <c r="N8" i="22"/>
  <c r="N8" i="23"/>
  <c r="N8" i="33"/>
  <c r="N8" i="24"/>
  <c r="N8" i="26"/>
  <c r="N8" i="8"/>
  <c r="N8" i="31"/>
  <c r="N8" i="32"/>
  <c r="N8" i="25"/>
  <c r="N8" i="38"/>
  <c r="N8" i="28"/>
  <c r="N8" i="34"/>
  <c r="N8" i="42"/>
  <c r="N8" i="41"/>
  <c r="N8" i="14"/>
  <c r="N8" i="35"/>
  <c r="N8" i="12"/>
  <c r="N8" i="29"/>
  <c r="N8" i="16"/>
  <c r="N8" i="40"/>
  <c r="N8" i="15"/>
  <c r="N8" i="36"/>
  <c r="N30" i="42"/>
  <c r="N30" i="37"/>
  <c r="N30" i="50"/>
  <c r="N30" i="51"/>
  <c r="N30" i="39"/>
  <c r="T6" i="26"/>
  <c r="T6" i="18"/>
  <c r="T6" i="31"/>
  <c r="T6" i="40"/>
  <c r="J43" i="36"/>
  <c r="J37" i="50"/>
  <c r="J37" i="21"/>
  <c r="J37" i="34"/>
  <c r="V29" i="43"/>
  <c r="V29" i="14"/>
  <c r="F5" i="50"/>
  <c r="G5" i="50" s="1"/>
  <c r="F5" i="26"/>
  <c r="X24" i="20"/>
  <c r="P10" i="13"/>
  <c r="P10" i="23"/>
  <c r="P10" i="40"/>
  <c r="X9" i="44"/>
  <c r="X13" i="38"/>
  <c r="X25" i="30"/>
  <c r="X37" i="32"/>
  <c r="F34" i="30"/>
  <c r="F15" i="40"/>
  <c r="X14" i="43"/>
  <c r="J15" i="43"/>
  <c r="J15" i="35"/>
  <c r="J15" i="19"/>
  <c r="J15" i="24"/>
  <c r="F10" i="48"/>
  <c r="F10" i="30"/>
  <c r="F10" i="40"/>
  <c r="F10" i="15"/>
  <c r="G10" i="15" s="1"/>
  <c r="P5" i="44"/>
  <c r="F5" i="39"/>
  <c r="F5" i="36"/>
  <c r="V14" i="12"/>
  <c r="X29" i="23"/>
  <c r="V37" i="14"/>
  <c r="V37" i="21"/>
  <c r="V29" i="20"/>
  <c r="AN19" i="4"/>
  <c r="H19" i="4" s="1"/>
  <c r="N16" i="29" s="1"/>
  <c r="AN15" i="4"/>
  <c r="H15" i="4" s="1"/>
  <c r="N12" i="36" s="1"/>
  <c r="T6" i="8"/>
  <c r="T6" i="42"/>
  <c r="T6" i="12"/>
  <c r="T6" i="32"/>
  <c r="J43" i="29"/>
  <c r="T8" i="19"/>
  <c r="J37" i="44"/>
  <c r="J37" i="27"/>
  <c r="J37" i="26"/>
  <c r="V29" i="36"/>
  <c r="V29" i="49"/>
  <c r="P5" i="49"/>
  <c r="P5" i="17"/>
  <c r="X24" i="30"/>
  <c r="F10" i="36"/>
  <c r="P10" i="12"/>
  <c r="F10" i="27"/>
  <c r="X25" i="22"/>
  <c r="X33" i="44"/>
  <c r="P15" i="39"/>
  <c r="X14" i="40"/>
  <c r="J15" i="30"/>
  <c r="J15" i="32"/>
  <c r="J15" i="44"/>
  <c r="J15" i="29"/>
  <c r="F10" i="31"/>
  <c r="G10" i="31" s="1"/>
  <c r="F10" i="34"/>
  <c r="F5" i="43"/>
  <c r="P5" i="40"/>
  <c r="P5" i="36"/>
  <c r="F5" i="33"/>
  <c r="X41" i="27"/>
  <c r="V14" i="14"/>
  <c r="X29" i="24"/>
  <c r="V37" i="52"/>
  <c r="F5" i="40"/>
  <c r="V29" i="51"/>
  <c r="T6" i="17"/>
  <c r="T6" i="33"/>
  <c r="T6" i="16"/>
  <c r="T6" i="51"/>
  <c r="J43" i="15"/>
  <c r="T8" i="16"/>
  <c r="J37" i="25"/>
  <c r="J37" i="39"/>
  <c r="V29" i="27"/>
  <c r="P5" i="23"/>
  <c r="P5" i="25"/>
  <c r="P5" i="51"/>
  <c r="P5" i="15"/>
  <c r="X24" i="52"/>
  <c r="F10" i="33"/>
  <c r="P10" i="34"/>
  <c r="P10" i="25"/>
  <c r="X25" i="15"/>
  <c r="X33" i="48"/>
  <c r="F15" i="13"/>
  <c r="X14" i="18"/>
  <c r="J15" i="38"/>
  <c r="J15" i="48"/>
  <c r="J15" i="33"/>
  <c r="J15" i="17"/>
  <c r="P10" i="52"/>
  <c r="F34" i="17"/>
  <c r="F10" i="26"/>
  <c r="G10" i="26" s="1"/>
  <c r="F10" i="35"/>
  <c r="F5" i="41"/>
  <c r="F5" i="37"/>
  <c r="P5" i="33"/>
  <c r="P5" i="31"/>
  <c r="X41" i="40"/>
  <c r="X29" i="28"/>
  <c r="V37" i="8"/>
  <c r="P5" i="42"/>
  <c r="F10" i="42"/>
  <c r="G10" i="42" s="1"/>
  <c r="G10" i="49"/>
  <c r="J37" i="23"/>
  <c r="P15" i="18"/>
  <c r="P10" i="49"/>
  <c r="F15" i="41"/>
  <c r="F10" i="23"/>
  <c r="P10" i="28"/>
  <c r="P5" i="37"/>
  <c r="P5" i="34"/>
  <c r="F5" i="30"/>
  <c r="F5" i="28"/>
  <c r="V14" i="44"/>
  <c r="X21" i="31"/>
  <c r="X33" i="43"/>
  <c r="V37" i="30"/>
  <c r="F10" i="16"/>
  <c r="P10" i="38"/>
  <c r="X24" i="48"/>
  <c r="V29" i="42"/>
  <c r="V29" i="23"/>
  <c r="F5" i="15"/>
  <c r="G5" i="15" s="1"/>
  <c r="P5" i="50"/>
  <c r="F5" i="16"/>
  <c r="F10" i="28"/>
  <c r="G10" i="28" s="1"/>
  <c r="T6" i="21"/>
  <c r="T6" i="49"/>
  <c r="T6" i="19"/>
  <c r="T6" i="38"/>
  <c r="T6" i="52"/>
  <c r="T8" i="17"/>
  <c r="J39" i="30"/>
  <c r="J37" i="16"/>
  <c r="J37" i="36"/>
  <c r="V29" i="17"/>
  <c r="P5" i="20"/>
  <c r="F5" i="27"/>
  <c r="P5" i="48"/>
  <c r="F5" i="14"/>
  <c r="X24" i="34"/>
  <c r="F10" i="22"/>
  <c r="G10" i="22" s="1"/>
  <c r="P10" i="37"/>
  <c r="F10" i="38"/>
  <c r="X9" i="16"/>
  <c r="X37" i="18"/>
  <c r="F15" i="25"/>
  <c r="X14" i="19"/>
  <c r="X14" i="49"/>
  <c r="J15" i="42"/>
  <c r="J15" i="18"/>
  <c r="J15" i="22"/>
  <c r="J15" i="49"/>
  <c r="P10" i="48"/>
  <c r="F10" i="18"/>
  <c r="G10" i="18" s="1"/>
  <c r="P10" i="29"/>
  <c r="F5" i="34"/>
  <c r="P5" i="30"/>
  <c r="P5" i="29"/>
  <c r="V14" i="32"/>
  <c r="X21" i="13"/>
  <c r="V37" i="43"/>
  <c r="P10" i="24"/>
  <c r="P10" i="20"/>
  <c r="X24" i="44"/>
  <c r="V29" i="28"/>
  <c r="T8" i="44"/>
  <c r="J37" i="35"/>
  <c r="F10" i="50"/>
  <c r="G10" i="50" s="1"/>
  <c r="X9" i="22"/>
  <c r="T6" i="48"/>
  <c r="T6" i="28"/>
  <c r="T6" i="20"/>
  <c r="T6" i="24"/>
  <c r="T6" i="25"/>
  <c r="T8" i="51"/>
  <c r="J39" i="22"/>
  <c r="J37" i="37"/>
  <c r="J37" i="40"/>
  <c r="V29" i="40"/>
  <c r="F5" i="24"/>
  <c r="G5" i="24" s="1"/>
  <c r="P5" i="18"/>
  <c r="G27" i="12"/>
  <c r="F5" i="12"/>
  <c r="G5" i="12" s="1"/>
  <c r="X24" i="35"/>
  <c r="X24" i="19"/>
  <c r="F10" i="13"/>
  <c r="F10" i="25"/>
  <c r="G10" i="25" s="1"/>
  <c r="P10" i="36"/>
  <c r="X9" i="40"/>
  <c r="X37" i="43"/>
  <c r="F15" i="38"/>
  <c r="G15" i="38" s="1"/>
  <c r="X14" i="20"/>
  <c r="X14" i="38"/>
  <c r="J15" i="36"/>
  <c r="J15" i="28"/>
  <c r="J15" i="15"/>
  <c r="P10" i="51"/>
  <c r="P10" i="44"/>
  <c r="P10" i="16"/>
  <c r="F10" i="20"/>
  <c r="G10" i="20" s="1"/>
  <c r="P5" i="32"/>
  <c r="F5" i="29"/>
  <c r="P5" i="43"/>
  <c r="V14" i="43"/>
  <c r="X37" i="41"/>
  <c r="P10" i="8"/>
  <c r="X24" i="23"/>
  <c r="V29" i="22"/>
  <c r="J39" i="33"/>
  <c r="F5" i="19"/>
  <c r="G5" i="19" s="1"/>
  <c r="X24" i="41"/>
  <c r="P10" i="17"/>
  <c r="X33" i="23"/>
  <c r="T6" i="30"/>
  <c r="T6" i="37"/>
  <c r="T6" i="29"/>
  <c r="T6" i="43"/>
  <c r="J43" i="16"/>
  <c r="J39" i="36"/>
  <c r="J37" i="19"/>
  <c r="V29" i="34"/>
  <c r="P5" i="14"/>
  <c r="P5" i="8"/>
  <c r="F5" i="8"/>
  <c r="X24" i="36"/>
  <c r="F10" i="21"/>
  <c r="G10" i="21" s="1"/>
  <c r="P10" i="42"/>
  <c r="F10" i="8"/>
  <c r="G10" i="8" s="1"/>
  <c r="P10" i="27"/>
  <c r="X9" i="27"/>
  <c r="X37" i="31"/>
  <c r="X14" i="12"/>
  <c r="J15" i="21"/>
  <c r="J15" i="8"/>
  <c r="F10" i="51"/>
  <c r="G10" i="51" s="1"/>
  <c r="P10" i="39"/>
  <c r="F10" i="12"/>
  <c r="P10" i="18"/>
  <c r="F5" i="31"/>
  <c r="P5" i="26"/>
  <c r="P5" i="41"/>
  <c r="X13" i="18"/>
  <c r="V14" i="29"/>
  <c r="G12" i="44"/>
  <c r="E20" i="40"/>
  <c r="E27" i="8"/>
  <c r="G27" i="8" s="1"/>
  <c r="E5" i="8"/>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G25" i="21" s="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G27" i="41" s="1"/>
  <c r="E11" i="41"/>
  <c r="E30" i="38"/>
  <c r="E14" i="38"/>
  <c r="E39" i="14"/>
  <c r="E26" i="21"/>
  <c r="E14" i="18"/>
  <c r="E26" i="16"/>
  <c r="E10" i="16"/>
  <c r="G10" i="16" s="1"/>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E19" i="37"/>
  <c r="E42" i="37"/>
  <c r="E21" i="29"/>
  <c r="E34" i="42"/>
  <c r="E24" i="41"/>
  <c r="E8" i="41"/>
  <c r="E36" i="39"/>
  <c r="E26" i="37"/>
  <c r="E10" i="37"/>
  <c r="E26" i="29"/>
  <c r="E10" i="29"/>
  <c r="E12" i="18"/>
  <c r="G12" i="18" s="1"/>
  <c r="E5" i="14"/>
  <c r="G5" i="14" s="1"/>
  <c r="E25" i="12"/>
  <c r="E9" i="12"/>
  <c r="E23" i="13"/>
  <c r="E7" i="13"/>
  <c r="E11" i="8"/>
  <c r="E26" i="44"/>
  <c r="E11" i="44"/>
  <c r="E26" i="38"/>
  <c r="E10" i="38"/>
  <c r="E25" i="29"/>
  <c r="G25" i="29" s="1"/>
  <c r="E17" i="25"/>
  <c r="E20" i="37"/>
  <c r="E32" i="41"/>
  <c r="G32" i="41" s="1"/>
  <c r="E36" i="41"/>
  <c r="G36" i="41" s="1"/>
  <c r="E17" i="29"/>
  <c r="E38" i="16"/>
  <c r="E22" i="16"/>
  <c r="G13" i="14"/>
  <c r="E17" i="37"/>
  <c r="E15" i="29"/>
  <c r="E37" i="29"/>
  <c r="E39" i="29"/>
  <c r="G39" i="29" s="1"/>
  <c r="E7" i="29"/>
  <c r="E34" i="13"/>
  <c r="G34" i="13" s="1"/>
  <c r="E43" i="48"/>
  <c r="E27" i="48"/>
  <c r="E11" i="48"/>
  <c r="E11" i="37"/>
  <c r="E38" i="41"/>
  <c r="E42" i="41"/>
  <c r="E12" i="29"/>
  <c r="E31" i="29"/>
  <c r="E5" i="41"/>
  <c r="G5" i="41" s="1"/>
  <c r="E22" i="37"/>
  <c r="E6" i="37"/>
  <c r="E38" i="29"/>
  <c r="E22" i="29"/>
  <c r="E6" i="29"/>
  <c r="E19" i="13"/>
  <c r="G8" i="20"/>
  <c r="G40" i="41"/>
  <c r="E34" i="37"/>
  <c r="E5" i="29"/>
  <c r="E18" i="41"/>
  <c r="G40" i="38"/>
  <c r="E32" i="29"/>
  <c r="E14" i="41"/>
  <c r="E24" i="25"/>
  <c r="E33" i="24"/>
  <c r="E17" i="24"/>
  <c r="E32" i="13"/>
  <c r="G32" i="13" s="1"/>
  <c r="E15" i="49"/>
  <c r="E18" i="37"/>
  <c r="E34" i="29"/>
  <c r="E18" i="29"/>
  <c r="E5" i="18"/>
  <c r="G5" i="18" s="1"/>
  <c r="E33" i="12"/>
  <c r="E17" i="12"/>
  <c r="E31" i="13"/>
  <c r="E15" i="13"/>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19"/>
  <c r="N12" i="26"/>
  <c r="N12" i="16"/>
  <c r="N12" i="19"/>
  <c r="N12" i="29"/>
  <c r="J41" i="19"/>
  <c r="J41" i="26"/>
  <c r="J41" i="35"/>
  <c r="T39" i="23"/>
  <c r="J26" i="50"/>
  <c r="J26" i="41"/>
  <c r="J39" i="48"/>
  <c r="T39" i="43"/>
  <c r="J41" i="51"/>
  <c r="J41" i="17"/>
  <c r="P34" i="31"/>
  <c r="F19" i="36"/>
  <c r="G19" i="36" s="1"/>
  <c r="F36" i="17"/>
  <c r="G36" i="17" s="1"/>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N32" i="42" s="1"/>
  <c r="AN25" i="4"/>
  <c r="H25" i="4" s="1"/>
  <c r="E35" i="48"/>
  <c r="E19" i="48"/>
  <c r="X24" i="12"/>
  <c r="E29" i="39"/>
  <c r="G29" i="39" s="1"/>
  <c r="E21" i="43"/>
  <c r="E28" i="43"/>
  <c r="G28" i="43" s="1"/>
  <c r="E12" i="43"/>
  <c r="E34" i="44"/>
  <c r="E19" i="44"/>
  <c r="E25" i="42"/>
  <c r="E9" i="42"/>
  <c r="E15" i="41"/>
  <c r="E27" i="39"/>
  <c r="E11" i="39"/>
  <c r="E19" i="38"/>
  <c r="E24" i="36"/>
  <c r="E8" i="36"/>
  <c r="E30" i="35"/>
  <c r="E14" i="35"/>
  <c r="E5" i="34"/>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G32" i="34" s="1"/>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E13" i="39"/>
  <c r="G13" i="39" s="1"/>
  <c r="E10" i="36"/>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E18" i="25"/>
  <c r="E31" i="23"/>
  <c r="E15" i="23"/>
  <c r="E27" i="21"/>
  <c r="E11" i="21"/>
  <c r="E23" i="19"/>
  <c r="E20" i="52"/>
  <c r="E43" i="51"/>
  <c r="E27" i="51"/>
  <c r="G27" i="51" s="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G15" i="25" s="1"/>
  <c r="E27" i="23"/>
  <c r="G27" i="23" s="1"/>
  <c r="E11" i="23"/>
  <c r="E33" i="22"/>
  <c r="G33" i="22" s="1"/>
  <c r="E17" i="22"/>
  <c r="E39" i="21"/>
  <c r="E23" i="21"/>
  <c r="E7" i="21"/>
  <c r="E35" i="19"/>
  <c r="E19" i="19"/>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E8" i="18"/>
  <c r="E36" i="16"/>
  <c r="E5" i="16"/>
  <c r="P23" i="17"/>
  <c r="P23" i="16"/>
  <c r="P23" i="26"/>
  <c r="F23" i="26"/>
  <c r="P23" i="36"/>
  <c r="F23" i="20"/>
  <c r="G23" i="20" s="1"/>
  <c r="P23" i="51"/>
  <c r="P23" i="25"/>
  <c r="F23" i="31"/>
  <c r="G23" i="31" s="1"/>
  <c r="P23" i="33"/>
  <c r="F23" i="49"/>
  <c r="P23" i="37"/>
  <c r="P23" i="13"/>
  <c r="P15" i="50"/>
  <c r="F15" i="34"/>
  <c r="P15" i="15"/>
  <c r="P15" i="41"/>
  <c r="P15" i="51"/>
  <c r="P15" i="36"/>
  <c r="F15" i="16"/>
  <c r="G15" i="16" s="1"/>
  <c r="F15" i="51"/>
  <c r="G15" i="51" s="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G32" i="32" s="1"/>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G11" i="37" s="1"/>
  <c r="F11" i="51"/>
  <c r="G11" i="51" s="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G28" i="26" s="1"/>
  <c r="P28" i="38"/>
  <c r="P28" i="26"/>
  <c r="F28" i="19"/>
  <c r="P28" i="41"/>
  <c r="P28" i="24"/>
  <c r="P28" i="13"/>
  <c r="F28" i="12"/>
  <c r="G28" i="12" s="1"/>
  <c r="F28" i="14"/>
  <c r="G28" i="14" s="1"/>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G32" i="30" s="1"/>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28" i="24" s="1"/>
  <c r="G12" i="30"/>
  <c r="G15" i="49"/>
  <c r="G27"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36" i="28"/>
  <c r="G36" i="8"/>
  <c r="G33" i="42"/>
  <c r="G43" i="38"/>
  <c r="G43" i="51"/>
  <c r="G43" i="31"/>
  <c r="G12" i="31"/>
  <c r="G25" i="52"/>
  <c r="G8" i="13"/>
  <c r="G33" i="24"/>
  <c r="G28" i="34"/>
  <c r="G34" i="29"/>
  <c r="G34" i="44"/>
  <c r="G34" i="30"/>
  <c r="G13" i="20"/>
  <c r="G40" i="43"/>
  <c r="G10" i="30"/>
  <c r="G27" i="39"/>
  <c r="G5" i="43"/>
  <c r="G12" i="26"/>
  <c r="G10" i="13"/>
  <c r="G13" i="22"/>
  <c r="G36" i="51"/>
  <c r="G33" i="40"/>
  <c r="G39" i="23"/>
  <c r="G43" i="23"/>
  <c r="G43" i="30"/>
  <c r="G12" i="28"/>
  <c r="G40" i="26"/>
  <c r="G40" i="39"/>
  <c r="G32" i="12"/>
  <c r="G12" i="12"/>
  <c r="G19" i="17"/>
  <c r="G27" i="14"/>
  <c r="G27" i="22"/>
  <c r="G27" i="38"/>
  <c r="G5" i="35"/>
  <c r="G25" i="44"/>
  <c r="G40" i="19"/>
  <c r="G32" i="22"/>
  <c r="G12" i="19"/>
  <c r="G19" i="23"/>
  <c r="G33" i="20"/>
  <c r="G36" i="35"/>
  <c r="G27" i="19"/>
  <c r="G27" i="21"/>
  <c r="G40" i="22"/>
  <c r="G40" i="13"/>
  <c r="G32" i="17"/>
  <c r="G32" i="15"/>
  <c r="G15" i="41"/>
  <c r="G28" i="17"/>
  <c r="G10" i="23"/>
  <c r="G5" i="39"/>
  <c r="G5" i="36"/>
  <c r="E34" i="34"/>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P8" i="35"/>
  <c r="P8" i="32"/>
  <c r="P8" i="50"/>
  <c r="F8" i="52"/>
  <c r="G8" i="52" s="1"/>
  <c r="F8" i="34"/>
  <c r="F8" i="50"/>
  <c r="G8" i="50" s="1"/>
  <c r="P8" i="23"/>
  <c r="P8" i="17"/>
  <c r="F8" i="49"/>
  <c r="G8" i="49" s="1"/>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G25" i="51" s="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25" i="38"/>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E22" i="27"/>
  <c r="E9" i="27"/>
  <c r="E38" i="27"/>
  <c r="E8" i="27"/>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5" i="44"/>
  <c r="E13" i="34"/>
  <c r="E10" i="34"/>
  <c r="G10" i="34" s="1"/>
  <c r="E35" i="34"/>
  <c r="F12" i="23"/>
  <c r="G12" i="23" s="1"/>
  <c r="F12" i="13"/>
  <c r="G12" i="13" s="1"/>
  <c r="P12" i="28"/>
  <c r="F12" i="37"/>
  <c r="G12" i="37" s="1"/>
  <c r="C44" i="19"/>
  <c r="E8" i="19"/>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P12" i="40"/>
  <c r="P12" i="14"/>
  <c r="F12" i="29"/>
  <c r="G12" i="29" s="1"/>
  <c r="F12" i="36"/>
  <c r="G12" i="36" s="1"/>
  <c r="F12" i="8"/>
  <c r="F12" i="16"/>
  <c r="G12" i="16" s="1"/>
  <c r="F12" i="27"/>
  <c r="P12" i="8"/>
  <c r="P12" i="19"/>
  <c r="P12" i="29"/>
  <c r="P12" i="24"/>
  <c r="P12" i="44"/>
  <c r="P12" i="26"/>
  <c r="P12" i="35"/>
  <c r="P12" i="43"/>
  <c r="F12" i="20"/>
  <c r="G12" i="20" s="1"/>
  <c r="P12" i="32"/>
  <c r="C44" i="42"/>
  <c r="E39" i="42"/>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E40" i="42"/>
  <c r="G40" i="42" s="1"/>
  <c r="E36" i="42"/>
  <c r="G36" i="42" s="1"/>
  <c r="E32" i="42"/>
  <c r="G32" i="42" s="1"/>
  <c r="E40" i="31"/>
  <c r="G40" i="31" s="1"/>
  <c r="E36" i="31"/>
  <c r="G36" i="31" s="1"/>
  <c r="E32" i="31"/>
  <c r="G32" i="31" s="1"/>
  <c r="E28" i="31"/>
  <c r="G28" i="31" s="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2" i="23"/>
  <c r="T22" i="39"/>
  <c r="T22" i="22"/>
  <c r="T22" i="52"/>
  <c r="T22" i="14"/>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19"/>
  <c r="P30" i="30"/>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33" i="15"/>
  <c r="G32" i="26"/>
  <c r="F38" i="28"/>
  <c r="G38" i="28" s="1"/>
  <c r="F38" i="39"/>
  <c r="G38" i="39" s="1"/>
  <c r="F38" i="38"/>
  <c r="F38" i="43"/>
  <c r="G38" i="43" s="1"/>
  <c r="F38" i="22"/>
  <c r="G38" i="22" s="1"/>
  <c r="F38" i="41"/>
  <c r="P38" i="33"/>
  <c r="F38" i="37"/>
  <c r="P38" i="17"/>
  <c r="P38" i="23"/>
  <c r="P38" i="13"/>
  <c r="P38" i="16"/>
  <c r="F38" i="17"/>
  <c r="G38" i="17" s="1"/>
  <c r="P38" i="30"/>
  <c r="P38" i="34"/>
  <c r="F38" i="44"/>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34"/>
  <c r="T10" i="20"/>
  <c r="T10" i="21"/>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4"/>
  <c r="J33" i="50"/>
  <c r="J33" i="39"/>
  <c r="J33" i="16"/>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E29" i="38"/>
  <c r="G29" i="38" s="1"/>
  <c r="E29" i="44"/>
  <c r="G29" i="44" s="1"/>
  <c r="E39" i="44"/>
  <c r="G39" i="44" s="1"/>
  <c r="E10" i="44"/>
  <c r="G10" i="44" s="1"/>
  <c r="E13" i="43"/>
  <c r="G13" i="43" s="1"/>
  <c r="E25" i="43"/>
  <c r="E32" i="43"/>
  <c r="G32" i="43" s="1"/>
  <c r="E22" i="43"/>
  <c r="E36" i="43"/>
  <c r="E8" i="43"/>
  <c r="E36" i="38"/>
  <c r="E29" i="43"/>
  <c r="G29" i="43" s="1"/>
  <c r="E18" i="43"/>
  <c r="E6" i="43"/>
  <c r="E30" i="44"/>
  <c r="E27" i="44"/>
  <c r="G27" i="44" s="1"/>
  <c r="E9" i="44"/>
  <c r="E42" i="44"/>
  <c r="E33" i="34"/>
  <c r="G33" i="34" s="1"/>
  <c r="E21" i="34"/>
  <c r="E7" i="34"/>
  <c r="E41" i="34"/>
  <c r="E40" i="33"/>
  <c r="G40" i="33" s="1"/>
  <c r="E28" i="33"/>
  <c r="G28" i="33" s="1"/>
  <c r="E5" i="33"/>
  <c r="E26" i="32"/>
  <c r="E22" i="32"/>
  <c r="E6" i="32"/>
  <c r="E8" i="28"/>
  <c r="G8" i="28" s="1"/>
  <c r="E24" i="26"/>
  <c r="E20" i="26"/>
  <c r="E8" i="26"/>
  <c r="E5" i="26"/>
  <c r="E35" i="21"/>
  <c r="E11" i="16"/>
  <c r="E29" i="15"/>
  <c r="G29" i="15" s="1"/>
  <c r="E21" i="15"/>
  <c r="E9" i="15"/>
  <c r="E7" i="15"/>
  <c r="E40" i="14"/>
  <c r="G40" i="14" s="1"/>
  <c r="E20" i="14"/>
  <c r="E36" i="12"/>
  <c r="E44" i="12" s="1"/>
  <c r="G22" i="41"/>
  <c r="T21" i="43"/>
  <c r="T21" i="25"/>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18"/>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F22" i="32"/>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35"/>
  <c r="G30" i="35" s="1"/>
  <c r="F30" i="25"/>
  <c r="G30" i="25" s="1"/>
  <c r="P30" i="40"/>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E22" i="36"/>
  <c r="E18" i="35"/>
  <c r="E11" i="35"/>
  <c r="E17" i="30"/>
  <c r="E9" i="30"/>
  <c r="E39" i="27"/>
  <c r="E32" i="27"/>
  <c r="G32" i="27" s="1"/>
  <c r="E16" i="27"/>
  <c r="E7" i="27"/>
  <c r="E40" i="23"/>
  <c r="G40" i="23" s="1"/>
  <c r="E14" i="23"/>
  <c r="E7" i="23"/>
  <c r="E30" i="18"/>
  <c r="E22" i="18"/>
  <c r="E7" i="16"/>
  <c r="E32" i="14"/>
  <c r="G32" i="14" s="1"/>
  <c r="E24" i="14"/>
  <c r="E12" i="14"/>
  <c r="E29" i="13"/>
  <c r="E26" i="13"/>
  <c r="E25" i="13"/>
  <c r="G25" i="13" s="1"/>
  <c r="E41" i="13"/>
  <c r="E5" i="13"/>
  <c r="E43" i="49"/>
  <c r="E35" i="49"/>
  <c r="E27" i="49"/>
  <c r="G27" i="49" s="1"/>
  <c r="E13" i="49"/>
  <c r="E9" i="49"/>
  <c r="E36" i="49"/>
  <c r="G36" i="49" s="1"/>
  <c r="E24" i="49"/>
  <c r="E14" i="49"/>
  <c r="G14" i="49" s="1"/>
  <c r="E6" i="49"/>
  <c r="E41" i="48"/>
  <c r="E29" i="48"/>
  <c r="E21" i="48"/>
  <c r="E18" i="48"/>
  <c r="E17" i="48"/>
  <c r="E9" i="48"/>
  <c r="E40" i="48"/>
  <c r="E36" i="48"/>
  <c r="E30" i="48"/>
  <c r="E26" i="48"/>
  <c r="E22" i="48"/>
  <c r="E16" i="48"/>
  <c r="E12" i="48"/>
  <c r="G12" i="48" s="1"/>
  <c r="E8" i="48"/>
  <c r="G8" i="48" s="1"/>
  <c r="E17" i="49"/>
  <c r="E25" i="49"/>
  <c r="E37" i="49"/>
  <c r="E7" i="49"/>
  <c r="E5" i="49"/>
  <c r="E41" i="49"/>
  <c r="E29" i="49"/>
  <c r="E19" i="49"/>
  <c r="E11" i="49"/>
  <c r="E38" i="49"/>
  <c r="E28" i="49"/>
  <c r="G28" i="49" s="1"/>
  <c r="E22" i="49"/>
  <c r="E12" i="49"/>
  <c r="G12" i="49" s="1"/>
  <c r="E5" i="48"/>
  <c r="E37" i="48"/>
  <c r="E34" i="48"/>
  <c r="G34" i="48" s="1"/>
  <c r="E33" i="48"/>
  <c r="G33" i="48" s="1"/>
  <c r="E25" i="48"/>
  <c r="E13" i="48"/>
  <c r="E42" i="48"/>
  <c r="E38" i="48"/>
  <c r="G38" i="48" s="1"/>
  <c r="E32" i="48"/>
  <c r="G32" i="48" s="1"/>
  <c r="E28" i="48"/>
  <c r="E24" i="48"/>
  <c r="E20" i="48"/>
  <c r="E14" i="48"/>
  <c r="E10" i="48"/>
  <c r="G10" i="48" s="1"/>
  <c r="E6" i="48"/>
  <c r="G35" i="19" l="1"/>
  <c r="G35" i="39"/>
  <c r="E44" i="21"/>
  <c r="G38" i="44"/>
  <c r="G8" i="17"/>
  <c r="G10" i="35"/>
  <c r="G22" i="32"/>
  <c r="G35" i="23"/>
  <c r="G38" i="41"/>
  <c r="G38" i="8"/>
  <c r="G12" i="32"/>
  <c r="G39" i="26"/>
  <c r="G38" i="38"/>
  <c r="G29" i="42"/>
  <c r="G12" i="8"/>
  <c r="G25" i="41"/>
  <c r="G14" i="43"/>
  <c r="G15" i="48"/>
  <c r="G5" i="29"/>
  <c r="G15" i="13"/>
  <c r="T9" i="27"/>
  <c r="T21" i="49"/>
  <c r="T21" i="29"/>
  <c r="T21" i="39"/>
  <c r="G8" i="19"/>
  <c r="G13" i="34"/>
  <c r="N16" i="35"/>
  <c r="N30" i="30"/>
  <c r="N30" i="21"/>
  <c r="N30" i="40"/>
  <c r="N30" i="19"/>
  <c r="N30" i="41"/>
  <c r="T21" i="20"/>
  <c r="T21" i="22"/>
  <c r="T21" i="23"/>
  <c r="N16" i="34"/>
  <c r="N30" i="24"/>
  <c r="N30" i="38"/>
  <c r="N30" i="33"/>
  <c r="N30" i="14"/>
  <c r="N30" i="44"/>
  <c r="T21" i="38"/>
  <c r="T21" i="15"/>
  <c r="T21" i="44"/>
  <c r="N16" i="30"/>
  <c r="N30" i="28"/>
  <c r="N30" i="48"/>
  <c r="N30" i="49"/>
  <c r="N30" i="27"/>
  <c r="N30" i="31"/>
  <c r="G11" i="49"/>
  <c r="T21" i="26"/>
  <c r="T21" i="48"/>
  <c r="G34" i="34"/>
  <c r="N16" i="43"/>
  <c r="N30" i="43"/>
  <c r="N30" i="15"/>
  <c r="N30" i="18"/>
  <c r="N30" i="34"/>
  <c r="N30" i="29"/>
  <c r="T21" i="30"/>
  <c r="T21" i="42"/>
  <c r="N16" i="32"/>
  <c r="N30" i="52"/>
  <c r="N30" i="8"/>
  <c r="N30" i="13"/>
  <c r="N30" i="36"/>
  <c r="N30" i="17"/>
  <c r="G29" i="49"/>
  <c r="T9" i="14"/>
  <c r="T21" i="28"/>
  <c r="T21" i="34"/>
  <c r="G8" i="27"/>
  <c r="G29" i="25"/>
  <c r="N16" i="25"/>
  <c r="N30" i="12"/>
  <c r="N30" i="22"/>
  <c r="N30" i="32"/>
  <c r="N30" i="25"/>
  <c r="N30" i="20"/>
  <c r="T9" i="17"/>
  <c r="T21" i="50"/>
  <c r="T21" i="35"/>
  <c r="N16" i="39"/>
  <c r="G10" i="38"/>
  <c r="N30" i="23"/>
  <c r="N30" i="35"/>
  <c r="N30" i="26"/>
  <c r="G43" i="49"/>
  <c r="G5" i="34"/>
  <c r="G39" i="27"/>
  <c r="G5" i="16"/>
  <c r="G29" i="48"/>
  <c r="N32" i="32"/>
  <c r="G23" i="39"/>
  <c r="G23" i="38"/>
  <c r="T29" i="34"/>
  <c r="T29" i="52"/>
  <c r="T29" i="41"/>
  <c r="G5" i="8"/>
  <c r="G5" i="28"/>
  <c r="E44" i="50"/>
  <c r="G36" i="24"/>
  <c r="E44" i="39"/>
  <c r="E44" i="41"/>
  <c r="F30" i="48"/>
  <c r="G30" i="48" s="1"/>
  <c r="T33" i="41"/>
  <c r="N12" i="43"/>
  <c r="N16" i="52"/>
  <c r="P30" i="52"/>
  <c r="P30" i="29"/>
  <c r="P30" i="33"/>
  <c r="P30" i="27"/>
  <c r="P30" i="22"/>
  <c r="N32" i="39"/>
  <c r="J33" i="28"/>
  <c r="J33" i="43"/>
  <c r="T10" i="28"/>
  <c r="T33" i="37"/>
  <c r="P30" i="50"/>
  <c r="F30" i="30"/>
  <c r="G30" i="30" s="1"/>
  <c r="P30" i="8"/>
  <c r="J16" i="38"/>
  <c r="G39" i="42"/>
  <c r="G19" i="19"/>
  <c r="G15" i="23"/>
  <c r="G10" i="36"/>
  <c r="N12" i="27"/>
  <c r="N12" i="17"/>
  <c r="N12" i="39"/>
  <c r="N12" i="35"/>
  <c r="N16" i="33"/>
  <c r="N16" i="27"/>
  <c r="N16" i="44"/>
  <c r="N16" i="24"/>
  <c r="N12" i="32"/>
  <c r="P30" i="26"/>
  <c r="N32" i="24"/>
  <c r="J33" i="51"/>
  <c r="J33" i="14"/>
  <c r="T10" i="39"/>
  <c r="T33" i="30"/>
  <c r="P30" i="39"/>
  <c r="F30" i="52"/>
  <c r="G30" i="52" s="1"/>
  <c r="G15" i="19"/>
  <c r="N12" i="25"/>
  <c r="N12" i="18"/>
  <c r="N12" i="12"/>
  <c r="N12" i="52"/>
  <c r="N16" i="28"/>
  <c r="N16" i="22"/>
  <c r="N16" i="31"/>
  <c r="N16" i="38"/>
  <c r="F30" i="33"/>
  <c r="G30" i="33" s="1"/>
  <c r="P30" i="16"/>
  <c r="N16" i="49"/>
  <c r="P30" i="41"/>
  <c r="F30" i="19"/>
  <c r="G30" i="19" s="1"/>
  <c r="P30" i="21"/>
  <c r="G25" i="48"/>
  <c r="G36" i="48"/>
  <c r="G36" i="36"/>
  <c r="P30" i="34"/>
  <c r="F30" i="38"/>
  <c r="G30" i="38" s="1"/>
  <c r="F30" i="18"/>
  <c r="G30" i="18" s="1"/>
  <c r="P30" i="12"/>
  <c r="J33" i="12"/>
  <c r="J33" i="24"/>
  <c r="T10" i="40"/>
  <c r="T33" i="8"/>
  <c r="P30" i="31"/>
  <c r="P30" i="23"/>
  <c r="G36" i="13"/>
  <c r="N12" i="42"/>
  <c r="N12" i="21"/>
  <c r="N12" i="8"/>
  <c r="N12" i="37"/>
  <c r="N16" i="41"/>
  <c r="N16" i="20"/>
  <c r="N16" i="16"/>
  <c r="N16" i="23"/>
  <c r="F30" i="44"/>
  <c r="N32" i="49"/>
  <c r="P30" i="14"/>
  <c r="N12" i="38"/>
  <c r="P30" i="48"/>
  <c r="P30" i="20"/>
  <c r="P30" i="24"/>
  <c r="P30" i="44"/>
  <c r="F30" i="8"/>
  <c r="G30" i="8" s="1"/>
  <c r="G11" i="16"/>
  <c r="G36" i="38"/>
  <c r="J33" i="17"/>
  <c r="J33" i="18"/>
  <c r="T10" i="24"/>
  <c r="T33" i="35"/>
  <c r="T33" i="50"/>
  <c r="J28" i="36"/>
  <c r="F30" i="20"/>
  <c r="G30" i="20" s="1"/>
  <c r="F30" i="43"/>
  <c r="G30" i="43" s="1"/>
  <c r="J33" i="29"/>
  <c r="G34" i="25"/>
  <c r="N12" i="31"/>
  <c r="N12" i="44"/>
  <c r="N12" i="30"/>
  <c r="N12" i="51"/>
  <c r="N16" i="26"/>
  <c r="N16" i="21"/>
  <c r="N16" i="42"/>
  <c r="F30" i="37"/>
  <c r="G30" i="37" s="1"/>
  <c r="G19" i="49"/>
  <c r="F30" i="12"/>
  <c r="G30" i="12" s="1"/>
  <c r="F30" i="23"/>
  <c r="G30" i="23" s="1"/>
  <c r="F30" i="42"/>
  <c r="G30" i="42" s="1"/>
  <c r="F30" i="49"/>
  <c r="G30" i="49" s="1"/>
  <c r="J33" i="42"/>
  <c r="J33" i="52"/>
  <c r="J33" i="27"/>
  <c r="T10" i="8"/>
  <c r="T33" i="20"/>
  <c r="T33" i="51"/>
  <c r="J28" i="27"/>
  <c r="F30" i="32"/>
  <c r="F30" i="27"/>
  <c r="G30" i="27" s="1"/>
  <c r="N12" i="49"/>
  <c r="N12" i="23"/>
  <c r="N12" i="20"/>
  <c r="N12" i="28"/>
  <c r="N16" i="37"/>
  <c r="N16" i="18"/>
  <c r="N12" i="33"/>
  <c r="N12" i="22"/>
  <c r="N12" i="13"/>
  <c r="N12" i="15"/>
  <c r="N12" i="41"/>
  <c r="N12" i="14"/>
  <c r="T27" i="33"/>
  <c r="P30" i="49"/>
  <c r="G28" i="36"/>
  <c r="N12" i="48"/>
  <c r="N16" i="50"/>
  <c r="N16" i="17"/>
  <c r="N16" i="8"/>
  <c r="N16" i="51"/>
  <c r="N16" i="12"/>
  <c r="G28" i="48"/>
  <c r="P30" i="51"/>
  <c r="P30" i="28"/>
  <c r="F30" i="39"/>
  <c r="G30" i="39" s="1"/>
  <c r="G5" i="33"/>
  <c r="G36" i="43"/>
  <c r="J33" i="33"/>
  <c r="J33" i="38"/>
  <c r="J33" i="36"/>
  <c r="T10" i="42"/>
  <c r="T33" i="17"/>
  <c r="J28" i="41"/>
  <c r="F30" i="14"/>
  <c r="G30" i="14" s="1"/>
  <c r="P30" i="35"/>
  <c r="G5" i="27"/>
  <c r="G23" i="19"/>
  <c r="N12" i="34"/>
  <c r="N12" i="24"/>
  <c r="N12" i="40"/>
  <c r="N12" i="50"/>
  <c r="N16" i="36"/>
  <c r="N16" i="15"/>
  <c r="N16" i="14"/>
  <c r="N16" i="40"/>
  <c r="G30" i="44"/>
  <c r="G19" i="20"/>
  <c r="E44" i="24"/>
  <c r="G28" i="39"/>
  <c r="G23" i="4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G41" i="40" s="1"/>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G24" i="49" s="1"/>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G18" i="48" s="1"/>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6" i="44"/>
  <c r="I16" i="44" s="1"/>
  <c r="K16" i="44" s="1"/>
  <c r="H12" i="8"/>
  <c r="I12" i="8" s="1"/>
  <c r="H22" i="8"/>
  <c r="I22" i="8" s="1"/>
  <c r="H14" i="8"/>
  <c r="I14" i="8" s="1"/>
  <c r="H21" i="8"/>
  <c r="I21" i="8" s="1"/>
  <c r="H29" i="8"/>
  <c r="I29" i="8" s="1"/>
  <c r="H8" i="8"/>
  <c r="I8" i="8" s="1"/>
  <c r="H40" i="8"/>
  <c r="I40" i="8" s="1"/>
  <c r="H34" i="17"/>
  <c r="I34" i="17" s="1"/>
  <c r="H15" i="20"/>
  <c r="I15" i="20" s="1"/>
  <c r="H6" i="37"/>
  <c r="I6" i="37" s="1"/>
  <c r="H41" i="37"/>
  <c r="I41" i="37" s="1"/>
  <c r="H33" i="37"/>
  <c r="I33" i="37" s="1"/>
  <c r="H25" i="37"/>
  <c r="I25" i="37" s="1"/>
  <c r="H17" i="37"/>
  <c r="I17" i="37" s="1"/>
  <c r="H9" i="37"/>
  <c r="I9" i="37" s="1"/>
  <c r="H32" i="37"/>
  <c r="I32" i="37" s="1"/>
  <c r="H24" i="37"/>
  <c r="I24" i="37" s="1"/>
  <c r="H16" i="37"/>
  <c r="I16" i="37" s="1"/>
  <c r="H8" i="37"/>
  <c r="I8" i="37" s="1"/>
  <c r="H35" i="37"/>
  <c r="I35" i="37" s="1"/>
  <c r="H23" i="37"/>
  <c r="I23" i="37" s="1"/>
  <c r="H13" i="37"/>
  <c r="I13" i="37" s="1"/>
  <c r="H30" i="37"/>
  <c r="I30" i="37" s="1"/>
  <c r="H20" i="37"/>
  <c r="I20" i="37" s="1"/>
  <c r="H10" i="37"/>
  <c r="I10" i="37" s="1"/>
  <c r="H31" i="37"/>
  <c r="I31" i="37" s="1"/>
  <c r="H19" i="37"/>
  <c r="I19" i="37" s="1"/>
  <c r="H5" i="37"/>
  <c r="H28" i="37"/>
  <c r="I28" i="37" s="1"/>
  <c r="H37" i="37"/>
  <c r="I37" i="37" s="1"/>
  <c r="H15" i="37"/>
  <c r="I15" i="37" s="1"/>
  <c r="H36" i="37"/>
  <c r="I36" i="37" s="1"/>
  <c r="H18" i="37"/>
  <c r="I18" i="37" s="1"/>
  <c r="H43" i="37"/>
  <c r="I43" i="37" s="1"/>
  <c r="H27" i="37"/>
  <c r="I27" i="37" s="1"/>
  <c r="H7" i="37"/>
  <c r="I7" i="37" s="1"/>
  <c r="H11" i="37"/>
  <c r="I11" i="37" s="1"/>
  <c r="H12" i="37"/>
  <c r="I12" i="37" s="1"/>
  <c r="H29" i="37"/>
  <c r="I29" i="37" s="1"/>
  <c r="H34" i="37"/>
  <c r="I34" i="37" s="1"/>
  <c r="H39" i="37"/>
  <c r="I39" i="37" s="1"/>
  <c r="H38" i="37"/>
  <c r="I38" i="37" s="1"/>
  <c r="H21" i="37"/>
  <c r="I21" i="37"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16" i="24"/>
  <c r="I16" i="24" s="1"/>
  <c r="H24" i="24"/>
  <c r="I24" i="24" s="1"/>
  <c r="H32" i="24"/>
  <c r="I32" i="24" s="1"/>
  <c r="H40" i="24"/>
  <c r="I40" i="24" s="1"/>
  <c r="H20" i="24"/>
  <c r="I20" i="24" s="1"/>
  <c r="H30" i="24"/>
  <c r="I30" i="24" s="1"/>
  <c r="H42" i="24"/>
  <c r="I42" i="24" s="1"/>
  <c r="H12" i="24"/>
  <c r="I12" i="24" s="1"/>
  <c r="H26" i="24"/>
  <c r="I26" i="24" s="1"/>
  <c r="H38" i="24"/>
  <c r="I38" i="24" s="1"/>
  <c r="H5" i="24"/>
  <c r="H34" i="24"/>
  <c r="I34" i="24" s="1"/>
  <c r="H28" i="24"/>
  <c r="I28" i="24" s="1"/>
  <c r="H14" i="24"/>
  <c r="I14" i="24" s="1"/>
  <c r="H6" i="24"/>
  <c r="I6" i="24" s="1"/>
  <c r="H22" i="24"/>
  <c r="I22" i="24" s="1"/>
  <c r="H36" i="24"/>
  <c r="I36" i="24" s="1"/>
  <c r="H43" i="24"/>
  <c r="I43" i="24" s="1"/>
  <c r="H27" i="24"/>
  <c r="I27" i="24" s="1"/>
  <c r="H19" i="24"/>
  <c r="I19" i="24" s="1"/>
  <c r="H11" i="24"/>
  <c r="I11" i="24" s="1"/>
  <c r="H41" i="24"/>
  <c r="I41" i="24" s="1"/>
  <c r="H37" i="24"/>
  <c r="I37" i="24" s="1"/>
  <c r="H23" i="24"/>
  <c r="I23" i="24" s="1"/>
  <c r="H9" i="24"/>
  <c r="I9" i="24" s="1"/>
  <c r="H25" i="24"/>
  <c r="I25" i="24" s="1"/>
  <c r="H21" i="24"/>
  <c r="I21" i="24" s="1"/>
  <c r="H7" i="24"/>
  <c r="I7" i="24" s="1"/>
  <c r="H29" i="24"/>
  <c r="I29" i="24" s="1"/>
  <c r="H15" i="24"/>
  <c r="I15" i="24" s="1"/>
  <c r="H13" i="24"/>
  <c r="I13" i="24" s="1"/>
  <c r="H33" i="24"/>
  <c r="I33" i="24" s="1"/>
  <c r="H17" i="24"/>
  <c r="I17" i="24" s="1"/>
  <c r="H12" i="19"/>
  <c r="I12" i="19" s="1"/>
  <c r="H18" i="19"/>
  <c r="I18" i="19" s="1"/>
  <c r="H22" i="19"/>
  <c r="I22" i="19" s="1"/>
  <c r="H23" i="19"/>
  <c r="I23" i="19" s="1"/>
  <c r="H7" i="19"/>
  <c r="I7" i="19" s="1"/>
  <c r="H17" i="19"/>
  <c r="I17" i="19" s="1"/>
  <c r="H21" i="19"/>
  <c r="I21" i="19" s="1"/>
  <c r="H16" i="19"/>
  <c r="I16" i="19" s="1"/>
  <c r="H24" i="19"/>
  <c r="I24" i="19" s="1"/>
  <c r="H5" i="18" a="1"/>
  <c r="H16" i="50"/>
  <c r="I16" i="50" s="1"/>
  <c r="H33" i="50"/>
  <c r="I33" i="50" s="1"/>
  <c r="H39" i="50"/>
  <c r="I39" i="50" s="1"/>
  <c r="H31" i="50"/>
  <c r="I31" i="50" s="1"/>
  <c r="H23" i="50"/>
  <c r="I23" i="50" s="1"/>
  <c r="H7" i="50"/>
  <c r="I7" i="50" s="1"/>
  <c r="H35" i="50"/>
  <c r="I35" i="50" s="1"/>
  <c r="H25" i="50"/>
  <c r="I25" i="50" s="1"/>
  <c r="H20" i="50"/>
  <c r="I20" i="50" s="1"/>
  <c r="H41" i="50"/>
  <c r="I41" i="50" s="1"/>
  <c r="H27" i="50"/>
  <c r="I27" i="50" s="1"/>
  <c r="H11" i="50"/>
  <c r="I11" i="50" s="1"/>
  <c r="H36" i="50"/>
  <c r="I36" i="50" s="1"/>
  <c r="H24" i="50"/>
  <c r="I24" i="50" s="1"/>
  <c r="H21" i="50"/>
  <c r="I21" i="50" s="1"/>
  <c r="H43" i="50"/>
  <c r="I43" i="50" s="1"/>
  <c r="H12" i="50"/>
  <c r="I12" i="50" s="1"/>
  <c r="H19" i="50"/>
  <c r="I19" i="50" s="1"/>
  <c r="H28" i="50"/>
  <c r="I28" i="50" s="1"/>
  <c r="H5" i="50"/>
  <c r="H12" i="29"/>
  <c r="I12" i="29" s="1"/>
  <c r="H20" i="29"/>
  <c r="I20" i="29" s="1"/>
  <c r="H36" i="29"/>
  <c r="I36" i="29" s="1"/>
  <c r="H30" i="29"/>
  <c r="I30" i="29" s="1"/>
  <c r="H14" i="29"/>
  <c r="I14" i="29" s="1"/>
  <c r="H24" i="29"/>
  <c r="I24" i="29" s="1"/>
  <c r="H34" i="29"/>
  <c r="I34" i="29" s="1"/>
  <c r="H22" i="29"/>
  <c r="I22" i="29" s="1"/>
  <c r="H42" i="29"/>
  <c r="I42" i="29" s="1"/>
  <c r="H10" i="29"/>
  <c r="I10" i="29" s="1"/>
  <c r="H26" i="29"/>
  <c r="I26" i="29" s="1"/>
  <c r="H6" i="29"/>
  <c r="I6" i="29" s="1"/>
  <c r="H16" i="29"/>
  <c r="I16" i="29" s="1"/>
  <c r="H38" i="29"/>
  <c r="I38" i="29" s="1"/>
  <c r="H27" i="29"/>
  <c r="I27" i="29" s="1"/>
  <c r="H19" i="29"/>
  <c r="I19" i="29" s="1"/>
  <c r="H11" i="29"/>
  <c r="I11" i="29" s="1"/>
  <c r="H13" i="29"/>
  <c r="I13" i="29" s="1"/>
  <c r="H33" i="29"/>
  <c r="I33" i="29" s="1"/>
  <c r="H29" i="29"/>
  <c r="I29" i="29" s="1"/>
  <c r="H15" i="29"/>
  <c r="I15" i="29" s="1"/>
  <c r="H41" i="29"/>
  <c r="I41" i="29" s="1"/>
  <c r="H39" i="29"/>
  <c r="I39" i="29" s="1"/>
  <c r="H25" i="29"/>
  <c r="I25" i="29" s="1"/>
  <c r="H23" i="29"/>
  <c r="I23" i="29" s="1"/>
  <c r="H9" i="29"/>
  <c r="I9" i="29" s="1"/>
  <c r="H5" i="29"/>
  <c r="H5" i="14" a="1"/>
  <c r="H10" i="32"/>
  <c r="I10" i="32" s="1"/>
  <c r="H22" i="32"/>
  <c r="I22" i="32" s="1"/>
  <c r="H16" i="32"/>
  <c r="I16" i="32" s="1"/>
  <c r="H30" i="32"/>
  <c r="I30" i="32" s="1"/>
  <c r="H20" i="32"/>
  <c r="I20" i="32" s="1"/>
  <c r="H14" i="32"/>
  <c r="I14" i="32" s="1"/>
  <c r="H29" i="32"/>
  <c r="I29" i="32" s="1"/>
  <c r="H21" i="32"/>
  <c r="I21" i="32" s="1"/>
  <c r="H35" i="32"/>
  <c r="I35" i="32" s="1"/>
  <c r="H15" i="32"/>
  <c r="I15" i="32" s="1"/>
  <c r="H43" i="32"/>
  <c r="I43" i="32" s="1"/>
  <c r="H39" i="32"/>
  <c r="I39" i="32" s="1"/>
  <c r="H25" i="32"/>
  <c r="I25" i="32" s="1"/>
  <c r="H41" i="41"/>
  <c r="I41" i="41" s="1"/>
  <c r="H25" i="41"/>
  <c r="I25" i="41" s="1"/>
  <c r="H9" i="41"/>
  <c r="I9" i="41" s="1"/>
  <c r="H16" i="41"/>
  <c r="I16" i="41" s="1"/>
  <c r="H30" i="41"/>
  <c r="I30" i="41" s="1"/>
  <c r="H20" i="41"/>
  <c r="I20" i="41" s="1"/>
  <c r="H31" i="41"/>
  <c r="I31" i="41" s="1"/>
  <c r="H5" i="41"/>
  <c r="H11" i="41"/>
  <c r="I11" i="41" s="1"/>
  <c r="H36" i="41"/>
  <c r="I36" i="41" s="1"/>
  <c r="H34" i="41"/>
  <c r="I34" i="41" s="1"/>
  <c r="H26" i="41"/>
  <c r="I26" i="41" s="1"/>
  <c r="H43" i="41"/>
  <c r="I43" i="41" s="1"/>
  <c r="H35" i="33"/>
  <c r="I35" i="33" s="1"/>
  <c r="H27" i="33"/>
  <c r="I27" i="33" s="1"/>
  <c r="H19" i="33"/>
  <c r="I19" i="33" s="1"/>
  <c r="H11" i="33"/>
  <c r="I11" i="33" s="1"/>
  <c r="H23" i="33"/>
  <c r="I23" i="33" s="1"/>
  <c r="H9" i="33"/>
  <c r="I9" i="33" s="1"/>
  <c r="H13" i="33"/>
  <c r="I13" i="33" s="1"/>
  <c r="H33" i="33"/>
  <c r="I33" i="33" s="1"/>
  <c r="H15" i="33"/>
  <c r="I15" i="33" s="1"/>
  <c r="H14" i="33"/>
  <c r="I14" i="33" s="1"/>
  <c r="H10" i="33"/>
  <c r="I10" i="33" s="1"/>
  <c r="H32" i="33"/>
  <c r="I32" i="33" s="1"/>
  <c r="H42" i="33"/>
  <c r="I42" i="33" s="1"/>
  <c r="H28" i="33"/>
  <c r="I28" i="33" s="1"/>
  <c r="H36" i="33"/>
  <c r="I36" i="33" s="1"/>
  <c r="H12" i="33"/>
  <c r="I12" i="33" s="1"/>
  <c r="H24" i="33"/>
  <c r="I24" i="33" s="1"/>
  <c r="H33" i="36"/>
  <c r="I33" i="36" s="1"/>
  <c r="H17" i="42"/>
  <c r="I17" i="42" s="1"/>
  <c r="H40" i="42"/>
  <c r="I40" i="42" s="1"/>
  <c r="H24" i="42"/>
  <c r="I24" i="42" s="1"/>
  <c r="H6" i="42"/>
  <c r="I6" i="42" s="1"/>
  <c r="H42" i="42"/>
  <c r="I42" i="42" s="1"/>
  <c r="H12" i="42"/>
  <c r="I12" i="42" s="1"/>
  <c r="H36" i="42"/>
  <c r="I36" i="42" s="1"/>
  <c r="H28" i="22"/>
  <c r="I28" i="22" s="1"/>
  <c r="H20" i="22"/>
  <c r="I20" i="22" s="1"/>
  <c r="H32" i="22"/>
  <c r="I32" i="22" s="1"/>
  <c r="H8" i="22"/>
  <c r="I8" i="22" s="1"/>
  <c r="H35" i="22"/>
  <c r="I35" i="22" s="1"/>
  <c r="H7" i="22"/>
  <c r="I7" i="22" s="1"/>
  <c r="H27" i="22"/>
  <c r="I27"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9" i="22" l="1"/>
  <c r="I9" i="22" s="1"/>
  <c r="H30" i="42"/>
  <c r="I30" i="42" s="1"/>
  <c r="H33" i="42"/>
  <c r="I33" i="42" s="1"/>
  <c r="H20" i="33"/>
  <c r="I20" i="33" s="1"/>
  <c r="H37" i="33"/>
  <c r="I37" i="33" s="1"/>
  <c r="H22" i="41"/>
  <c r="I22" i="41" s="1"/>
  <c r="H24" i="41"/>
  <c r="I24" i="41" s="1"/>
  <c r="H17" i="32"/>
  <c r="I17" i="32" s="1"/>
  <c r="H5" i="32"/>
  <c r="H11" i="19"/>
  <c r="I11" i="19" s="1"/>
  <c r="H25" i="8"/>
  <c r="I25" i="8" s="1"/>
  <c r="H29" i="42"/>
  <c r="I29" i="42" s="1"/>
  <c r="H34" i="33"/>
  <c r="I34" i="33" s="1"/>
  <c r="H38" i="33"/>
  <c r="I38" i="33" s="1"/>
  <c r="H41" i="33"/>
  <c r="I41" i="33" s="1"/>
  <c r="H18" i="41"/>
  <c r="I18" i="41" s="1"/>
  <c r="H42" i="41"/>
  <c r="I42" i="41" s="1"/>
  <c r="H41" i="32"/>
  <c r="I41" i="32" s="1"/>
  <c r="H8" i="32"/>
  <c r="I8" i="32" s="1"/>
  <c r="H32" i="19"/>
  <c r="I32" i="19" s="1"/>
  <c r="H14" i="19"/>
  <c r="I14" i="19" s="1"/>
  <c r="H27" i="20"/>
  <c r="I27" i="20" s="1"/>
  <c r="H23" i="8"/>
  <c r="I23" i="8" s="1"/>
  <c r="H41" i="22"/>
  <c r="I41" i="22" s="1"/>
  <c r="H12" i="22"/>
  <c r="I12" i="22" s="1"/>
  <c r="H28" i="42"/>
  <c r="I28" i="42" s="1"/>
  <c r="H21" i="41"/>
  <c r="I21" i="41" s="1"/>
  <c r="H10" i="41"/>
  <c r="I10" i="41" s="1"/>
  <c r="H17" i="41"/>
  <c r="I17" i="41" s="1"/>
  <c r="H23" i="32"/>
  <c r="I23" i="32" s="1"/>
  <c r="H24" i="32"/>
  <c r="I24" i="32" s="1"/>
  <c r="H18" i="32"/>
  <c r="I18" i="32" s="1"/>
  <c r="H5" i="8"/>
  <c r="H39" i="8"/>
  <c r="I39" i="8" s="1"/>
  <c r="H29" i="20"/>
  <c r="I29" i="20" s="1"/>
  <c r="H23" i="22"/>
  <c r="I23" i="22" s="1"/>
  <c r="H5" i="22"/>
  <c r="H34" i="42"/>
  <c r="I34" i="42" s="1"/>
  <c r="H29" i="41"/>
  <c r="I29" i="41" s="1"/>
  <c r="H19" i="41"/>
  <c r="I19" i="41" s="1"/>
  <c r="H32" i="41"/>
  <c r="I32" i="41" s="1"/>
  <c r="H7" i="32"/>
  <c r="I7" i="32" s="1"/>
  <c r="H36" i="32"/>
  <c r="I36" i="32" s="1"/>
  <c r="H32" i="32"/>
  <c r="I32" i="32" s="1"/>
  <c r="H12" i="20"/>
  <c r="I12" i="20" s="1"/>
  <c r="H41" i="8"/>
  <c r="I41" i="8" s="1"/>
  <c r="H32" i="8"/>
  <c r="I32" i="8" s="1"/>
  <c r="H42" i="8"/>
  <c r="I42" i="8" s="1"/>
  <c r="H42" i="39"/>
  <c r="I42" i="39" s="1"/>
  <c r="H37" i="51"/>
  <c r="I37" i="51" s="1"/>
  <c r="H14" i="20"/>
  <c r="I14" i="20" s="1"/>
  <c r="H40" i="20"/>
  <c r="I40" i="20" s="1"/>
  <c r="H28" i="20"/>
  <c r="I28" i="20" s="1"/>
  <c r="H15" i="51"/>
  <c r="I15" i="51" s="1"/>
  <c r="H30" i="39"/>
  <c r="I30" i="39" s="1"/>
  <c r="H13" i="20"/>
  <c r="I13" i="20" s="1"/>
  <c r="H14" i="39"/>
  <c r="I14" i="39" s="1"/>
  <c r="H26" i="39"/>
  <c r="I26" i="39" s="1"/>
  <c r="H15" i="19"/>
  <c r="I15" i="19" s="1"/>
  <c r="H24" i="20"/>
  <c r="I24" i="20" s="1"/>
  <c r="H19" i="8"/>
  <c r="I19" i="8" s="1"/>
  <c r="H30" i="8"/>
  <c r="I30" i="8" s="1"/>
  <c r="H25" i="39"/>
  <c r="I25" i="39" s="1"/>
  <c r="H11" i="52"/>
  <c r="I11" i="52" s="1"/>
  <c r="K11" i="52" s="1"/>
  <c r="H19" i="51"/>
  <c r="I19" i="51" s="1"/>
  <c r="H26" i="40"/>
  <c r="I26" i="40" s="1"/>
  <c r="H5" i="40"/>
  <c r="H30" i="40"/>
  <c r="I30" i="40" s="1"/>
  <c r="H41" i="40"/>
  <c r="I41" i="40" s="1"/>
  <c r="H40" i="51"/>
  <c r="I40" i="51" s="1"/>
  <c r="H14" i="40"/>
  <c r="I14" i="40" s="1"/>
  <c r="H27" i="39"/>
  <c r="I27" i="39" s="1"/>
  <c r="H43" i="40"/>
  <c r="I43" i="40" s="1"/>
  <c r="H6" i="40"/>
  <c r="I6" i="40" s="1"/>
  <c r="H6" i="51"/>
  <c r="I6" i="51" s="1"/>
  <c r="H43" i="22"/>
  <c r="I43" i="22" s="1"/>
  <c r="H6" i="22"/>
  <c r="I6" i="22" s="1"/>
  <c r="H28" i="40"/>
  <c r="I28" i="40" s="1"/>
  <c r="H22" i="42"/>
  <c r="I22" i="42" s="1"/>
  <c r="H8" i="42"/>
  <c r="I8" i="42" s="1"/>
  <c r="K8" i="42" s="1"/>
  <c r="H10" i="39"/>
  <c r="I10" i="39" s="1"/>
  <c r="H33" i="39"/>
  <c r="I33" i="39" s="1"/>
  <c r="H8" i="33"/>
  <c r="I8" i="33" s="1"/>
  <c r="H6" i="33"/>
  <c r="I6" i="33" s="1"/>
  <c r="H21" i="33"/>
  <c r="I21" i="33" s="1"/>
  <c r="H12" i="41"/>
  <c r="I12" i="41" s="1"/>
  <c r="H27" i="41"/>
  <c r="I27" i="41" s="1"/>
  <c r="H8" i="41"/>
  <c r="I8" i="41" s="1"/>
  <c r="H6" i="41"/>
  <c r="I6" i="41" s="1"/>
  <c r="H33" i="32"/>
  <c r="I33" i="32" s="1"/>
  <c r="H40" i="32"/>
  <c r="I40" i="32" s="1"/>
  <c r="H26" i="32"/>
  <c r="I26" i="32" s="1"/>
  <c r="H35" i="19"/>
  <c r="I35" i="19" s="1"/>
  <c r="H38" i="19"/>
  <c r="I38" i="19" s="1"/>
  <c r="H24" i="26"/>
  <c r="I24" i="26" s="1"/>
  <c r="H41" i="20"/>
  <c r="I41" i="20" s="1"/>
  <c r="K41" i="20" s="1"/>
  <c r="H20" i="17"/>
  <c r="I20" i="17" s="1"/>
  <c r="H43" i="8"/>
  <c r="I43" i="8" s="1"/>
  <c r="H38" i="8"/>
  <c r="I38" i="8" s="1"/>
  <c r="H41" i="26"/>
  <c r="I41" i="26" s="1"/>
  <c r="H17" i="26"/>
  <c r="I17" i="26" s="1"/>
  <c r="H38" i="39"/>
  <c r="I38" i="39" s="1"/>
  <c r="H26" i="51"/>
  <c r="I26" i="51" s="1"/>
  <c r="H10" i="40"/>
  <c r="I10" i="40" s="1"/>
  <c r="H42" i="40"/>
  <c r="I42" i="40" s="1"/>
  <c r="H41" i="39"/>
  <c r="I41" i="39" s="1"/>
  <c r="H29" i="51"/>
  <c r="I29" i="51" s="1"/>
  <c r="H19" i="40"/>
  <c r="I19" i="40" s="1"/>
  <c r="H33" i="40"/>
  <c r="I33" i="40" s="1"/>
  <c r="H13" i="39"/>
  <c r="I13" i="39" s="1"/>
  <c r="H6" i="39"/>
  <c r="I6" i="39" s="1"/>
  <c r="H37" i="26"/>
  <c r="I37" i="26" s="1"/>
  <c r="K37" i="26" s="1"/>
  <c r="H20" i="44"/>
  <c r="I20" i="44" s="1"/>
  <c r="K20" i="44" s="1"/>
  <c r="H27" i="40"/>
  <c r="I27" i="40" s="1"/>
  <c r="H23" i="40"/>
  <c r="I23" i="40" s="1"/>
  <c r="H37" i="39"/>
  <c r="I37" i="39" s="1"/>
  <c r="H17" i="39"/>
  <c r="I17" i="39" s="1"/>
  <c r="H40" i="26"/>
  <c r="I40" i="26" s="1"/>
  <c r="H32" i="26"/>
  <c r="I32" i="26" s="1"/>
  <c r="H19" i="21"/>
  <c r="I19" i="21" s="1"/>
  <c r="H18" i="21"/>
  <c r="I18" i="21" s="1"/>
  <c r="H40" i="35"/>
  <c r="I40" i="35" s="1"/>
  <c r="H21" i="21"/>
  <c r="I21" i="21" s="1"/>
  <c r="H12" i="21"/>
  <c r="I12" i="21" s="1"/>
  <c r="H7" i="52"/>
  <c r="I7" i="52" s="1"/>
  <c r="H31" i="21"/>
  <c r="I31" i="21" s="1"/>
  <c r="H42" i="21"/>
  <c r="I42" i="21" s="1"/>
  <c r="K42" i="21" s="1"/>
  <c r="H27" i="26"/>
  <c r="I27" i="26" s="1"/>
  <c r="K27" i="26" s="1"/>
  <c r="H13" i="51"/>
  <c r="I13" i="51" s="1"/>
  <c r="H21" i="25"/>
  <c r="I21" i="25" s="1"/>
  <c r="H27" i="25"/>
  <c r="I27" i="25" s="1"/>
  <c r="H16" i="25"/>
  <c r="I16" i="25" s="1"/>
  <c r="H11" i="22"/>
  <c r="I11" i="22" s="1"/>
  <c r="H36" i="22"/>
  <c r="I36" i="22" s="1"/>
  <c r="H38" i="40"/>
  <c r="I38" i="40" s="1"/>
  <c r="K38" i="40" s="1"/>
  <c r="H21" i="40"/>
  <c r="I21" i="40" s="1"/>
  <c r="K21" i="40" s="1"/>
  <c r="H14" i="42"/>
  <c r="I14" i="42" s="1"/>
  <c r="H23" i="42"/>
  <c r="I23" i="42" s="1"/>
  <c r="H21" i="39"/>
  <c r="I21" i="39" s="1"/>
  <c r="H43" i="39"/>
  <c r="I43" i="39" s="1"/>
  <c r="H10" i="36"/>
  <c r="I10" i="36" s="1"/>
  <c r="H16" i="33"/>
  <c r="I16" i="33" s="1"/>
  <c r="H29" i="33"/>
  <c r="I29" i="33" s="1"/>
  <c r="K29" i="33" s="1"/>
  <c r="H7" i="33"/>
  <c r="I7" i="33" s="1"/>
  <c r="K7" i="33" s="1"/>
  <c r="H28" i="52"/>
  <c r="I28" i="52" s="1"/>
  <c r="H38" i="41"/>
  <c r="I38" i="41" s="1"/>
  <c r="H28" i="41"/>
  <c r="I28" i="41" s="1"/>
  <c r="H35" i="41"/>
  <c r="I35" i="41" s="1"/>
  <c r="H33" i="41"/>
  <c r="I33" i="41" s="1"/>
  <c r="H28" i="35"/>
  <c r="I28" i="35" s="1"/>
  <c r="H27" i="32"/>
  <c r="I27" i="32" s="1"/>
  <c r="K27" i="32" s="1"/>
  <c r="H31" i="32"/>
  <c r="I31" i="32" s="1"/>
  <c r="K31" i="32" s="1"/>
  <c r="H6" i="32"/>
  <c r="I6" i="32" s="1"/>
  <c r="H12" i="32"/>
  <c r="I12" i="32" s="1"/>
  <c r="H37" i="29"/>
  <c r="I37" i="29" s="1"/>
  <c r="H31" i="29"/>
  <c r="I31" i="29" s="1"/>
  <c r="H32" i="29"/>
  <c r="I32" i="29" s="1"/>
  <c r="H18" i="29"/>
  <c r="I18" i="29" s="1"/>
  <c r="H26" i="50"/>
  <c r="I26" i="50" s="1"/>
  <c r="K26" i="50" s="1"/>
  <c r="H10" i="50"/>
  <c r="I10" i="50" s="1"/>
  <c r="K10" i="50" s="1"/>
  <c r="H6" i="50"/>
  <c r="I6" i="50" s="1"/>
  <c r="H9" i="21"/>
  <c r="I9" i="21" s="1"/>
  <c r="H15" i="21"/>
  <c r="I15" i="21" s="1"/>
  <c r="H38" i="21"/>
  <c r="I38" i="21" s="1"/>
  <c r="H8" i="19"/>
  <c r="I8" i="19" s="1"/>
  <c r="H31" i="19"/>
  <c r="I31" i="19" s="1"/>
  <c r="H35" i="26"/>
  <c r="I35" i="26" s="1"/>
  <c r="K35" i="26" s="1"/>
  <c r="H38" i="26"/>
  <c r="I38" i="26" s="1"/>
  <c r="K38" i="26" s="1"/>
  <c r="H31" i="24"/>
  <c r="I31" i="24" s="1"/>
  <c r="H39" i="24"/>
  <c r="I39" i="24" s="1"/>
  <c r="H35" i="24"/>
  <c r="I35" i="24" s="1"/>
  <c r="H18" i="24"/>
  <c r="I18" i="24" s="1"/>
  <c r="H7" i="28"/>
  <c r="I7" i="28" s="1"/>
  <c r="H28" i="28"/>
  <c r="I28" i="28" s="1"/>
  <c r="H22" i="37"/>
  <c r="I22" i="37" s="1"/>
  <c r="K22" i="37" s="1"/>
  <c r="H26" i="37"/>
  <c r="I26" i="37" s="1"/>
  <c r="K26" i="37" s="1"/>
  <c r="H14" i="37"/>
  <c r="I14" i="37" s="1"/>
  <c r="H42" i="37"/>
  <c r="I42" i="37" s="1"/>
  <c r="H43" i="20"/>
  <c r="I43" i="20" s="1"/>
  <c r="H36" i="20"/>
  <c r="I36" i="20" s="1"/>
  <c r="H24" i="8"/>
  <c r="I24" i="8" s="1"/>
  <c r="H17" i="8"/>
  <c r="I17" i="8" s="1"/>
  <c r="H20" i="8"/>
  <c r="I20" i="8" s="1"/>
  <c r="K20" i="8" s="1"/>
  <c r="H35" i="35"/>
  <c r="I35" i="35" s="1"/>
  <c r="K35" i="35" s="1"/>
  <c r="H27" i="35"/>
  <c r="I27" i="35" s="1"/>
  <c r="H20" i="21"/>
  <c r="I20" i="21" s="1"/>
  <c r="H19" i="52"/>
  <c r="I19" i="52" s="1"/>
  <c r="H8" i="35"/>
  <c r="I8" i="35" s="1"/>
  <c r="H43" i="21"/>
  <c r="I43" i="21" s="1"/>
  <c r="H7" i="21"/>
  <c r="I7" i="21" s="1"/>
  <c r="H34" i="21"/>
  <c r="I34" i="21" s="1"/>
  <c r="H15" i="26"/>
  <c r="I15" i="26" s="1"/>
  <c r="K15" i="26" s="1"/>
  <c r="H18" i="26"/>
  <c r="I18" i="26" s="1"/>
  <c r="H41" i="52"/>
  <c r="I41" i="52" s="1"/>
  <c r="H33" i="35"/>
  <c r="I33" i="35" s="1"/>
  <c r="H35" i="21"/>
  <c r="I35" i="21" s="1"/>
  <c r="H28" i="21"/>
  <c r="I28" i="21" s="1"/>
  <c r="H30" i="21"/>
  <c r="I30" i="21" s="1"/>
  <c r="H19" i="26"/>
  <c r="I19" i="26" s="1"/>
  <c r="K19" i="26" s="1"/>
  <c r="H6" i="26"/>
  <c r="I6" i="26" s="1"/>
  <c r="H27" i="21"/>
  <c r="I27" i="21" s="1"/>
  <c r="H41" i="44"/>
  <c r="I41" i="44" s="1"/>
  <c r="K41" i="44" s="1"/>
  <c r="H22" i="21"/>
  <c r="I22" i="21" s="1"/>
  <c r="H15" i="30"/>
  <c r="I15" i="30" s="1"/>
  <c r="H27" i="52"/>
  <c r="I27" i="52" s="1"/>
  <c r="H42" i="35"/>
  <c r="I42" i="35" s="1"/>
  <c r="H37" i="21"/>
  <c r="I37" i="21" s="1"/>
  <c r="K37" i="21" s="1"/>
  <c r="H39" i="21"/>
  <c r="I39" i="21" s="1"/>
  <c r="K39" i="21" s="1"/>
  <c r="H8" i="21"/>
  <c r="I8" i="21" s="1"/>
  <c r="H25" i="26"/>
  <c r="I25" i="26" s="1"/>
  <c r="H33" i="26"/>
  <c r="I33" i="26" s="1"/>
  <c r="H16" i="26"/>
  <c r="I16" i="26" s="1"/>
  <c r="H26" i="35"/>
  <c r="I26" i="35" s="1"/>
  <c r="H10" i="35"/>
  <c r="I10" i="35" s="1"/>
  <c r="H17" i="21"/>
  <c r="I17" i="21" s="1"/>
  <c r="K17" i="21" s="1"/>
  <c r="H16" i="21"/>
  <c r="I16" i="21" s="1"/>
  <c r="H16" i="35"/>
  <c r="I16" i="35" s="1"/>
  <c r="H11" i="21"/>
  <c r="I11" i="21" s="1"/>
  <c r="H39" i="30"/>
  <c r="I39" i="30" s="1"/>
  <c r="H12" i="35"/>
  <c r="I12" i="35" s="1"/>
  <c r="H41" i="21"/>
  <c r="I41" i="21" s="1"/>
  <c r="H26" i="26"/>
  <c r="I26" i="26" s="1"/>
  <c r="H20" i="43"/>
  <c r="I20" i="43" s="1"/>
  <c r="K20" i="43" s="1"/>
  <c r="H8" i="17"/>
  <c r="I8" i="17" s="1"/>
  <c r="H25" i="19"/>
  <c r="I25" i="19" s="1"/>
  <c r="H42" i="19"/>
  <c r="I42" i="19" s="1"/>
  <c r="H41" i="28"/>
  <c r="I41" i="28" s="1"/>
  <c r="H18" i="22"/>
  <c r="I18" i="22" s="1"/>
  <c r="H39" i="40"/>
  <c r="I39" i="40" s="1"/>
  <c r="H5" i="39"/>
  <c r="H8" i="39"/>
  <c r="I8" i="39" s="1"/>
  <c r="K8" i="39" s="1"/>
  <c r="H18" i="50"/>
  <c r="I18" i="50" s="1"/>
  <c r="K18" i="50" s="1"/>
  <c r="H14" i="50"/>
  <c r="I14" i="50" s="1"/>
  <c r="H40" i="21"/>
  <c r="I40" i="21" s="1"/>
  <c r="H26" i="19"/>
  <c r="I26" i="19" s="1"/>
  <c r="H13" i="28"/>
  <c r="I13" i="28" s="1"/>
  <c r="H30" i="28"/>
  <c r="I30" i="28" s="1"/>
  <c r="H17" i="20"/>
  <c r="I17" i="20" s="1"/>
  <c r="H18" i="20"/>
  <c r="I18" i="20" s="1"/>
  <c r="K18" i="20" s="1"/>
  <c r="H7" i="17"/>
  <c r="I7" i="17" s="1"/>
  <c r="K7" i="17" s="1"/>
  <c r="H32" i="44"/>
  <c r="I32" i="44" s="1"/>
  <c r="K32" i="44" s="1"/>
  <c r="H33" i="51"/>
  <c r="I33" i="51" s="1"/>
  <c r="H15" i="22"/>
  <c r="I15" i="22" s="1"/>
  <c r="H42" i="22"/>
  <c r="I42" i="22" s="1"/>
  <c r="H31" i="40"/>
  <c r="I31" i="40" s="1"/>
  <c r="H28" i="39"/>
  <c r="I28" i="39" s="1"/>
  <c r="H39" i="39"/>
  <c r="I39" i="39" s="1"/>
  <c r="K39" i="39" s="1"/>
  <c r="H12" i="31"/>
  <c r="I12" i="31" s="1"/>
  <c r="K12" i="31" s="1"/>
  <c r="H7" i="35"/>
  <c r="I7" i="35" s="1"/>
  <c r="H42" i="28"/>
  <c r="I42" i="28" s="1"/>
  <c r="H10" i="20"/>
  <c r="I10" i="20" s="1"/>
  <c r="H18" i="51"/>
  <c r="I18" i="51" s="1"/>
  <c r="H7" i="25"/>
  <c r="I7" i="25" s="1"/>
  <c r="H33" i="25"/>
  <c r="I33" i="25" s="1"/>
  <c r="K33" i="25" s="1"/>
  <c r="H8" i="25"/>
  <c r="I8" i="25" s="1"/>
  <c r="K8" i="25" s="1"/>
  <c r="H13" i="22"/>
  <c r="I13" i="22" s="1"/>
  <c r="K13" i="22" s="1"/>
  <c r="H34" i="40"/>
  <c r="I34" i="40" s="1"/>
  <c r="H35" i="31"/>
  <c r="I35" i="31" s="1"/>
  <c r="H14" i="21"/>
  <c r="I14" i="21" s="1"/>
  <c r="H8" i="40"/>
  <c r="I8" i="40" s="1"/>
  <c r="H34" i="50"/>
  <c r="I34" i="50" s="1"/>
  <c r="H34" i="20"/>
  <c r="I34" i="20" s="1"/>
  <c r="H20" i="40"/>
  <c r="I20" i="40" s="1"/>
  <c r="K20" i="40" s="1"/>
  <c r="H5" i="20"/>
  <c r="I5" i="20" s="1"/>
  <c r="H31" i="17"/>
  <c r="I31" i="17" s="1"/>
  <c r="H39" i="35"/>
  <c r="I39" i="35" s="1"/>
  <c r="H5" i="21"/>
  <c r="H43" i="19"/>
  <c r="I43" i="19" s="1"/>
  <c r="H32" i="51"/>
  <c r="I32" i="51" s="1"/>
  <c r="K32" i="51" s="1"/>
  <c r="H35" i="25"/>
  <c r="I35" i="25" s="1"/>
  <c r="H41" i="25"/>
  <c r="I41" i="25" s="1"/>
  <c r="K41" i="25" s="1"/>
  <c r="H36" i="25"/>
  <c r="I36" i="25" s="1"/>
  <c r="K36" i="25" s="1"/>
  <c r="H21" i="22"/>
  <c r="I21" i="22" s="1"/>
  <c r="H10" i="22"/>
  <c r="I10" i="22" s="1"/>
  <c r="H9" i="40"/>
  <c r="I9" i="40" s="1"/>
  <c r="H18" i="39"/>
  <c r="I18" i="39" s="1"/>
  <c r="H16" i="39"/>
  <c r="I16" i="39" s="1"/>
  <c r="H21" i="31"/>
  <c r="I21" i="31" s="1"/>
  <c r="H43" i="35"/>
  <c r="I43" i="35" s="1"/>
  <c r="K43" i="35" s="1"/>
  <c r="H22" i="50"/>
  <c r="I22" i="50" s="1"/>
  <c r="K22" i="50" s="1"/>
  <c r="H29" i="21"/>
  <c r="I29" i="21" s="1"/>
  <c r="H36" i="21"/>
  <c r="I36" i="21" s="1"/>
  <c r="H10" i="21"/>
  <c r="I10" i="21" s="1"/>
  <c r="H9" i="19"/>
  <c r="I9" i="19" s="1"/>
  <c r="H10" i="19"/>
  <c r="I10" i="19" s="1"/>
  <c r="H30" i="26"/>
  <c r="I30" i="26" s="1"/>
  <c r="H31" i="28"/>
  <c r="I31" i="28" s="1"/>
  <c r="K31" i="28" s="1"/>
  <c r="H21" i="28"/>
  <c r="I21" i="28" s="1"/>
  <c r="K21" i="28" s="1"/>
  <c r="H20" i="28"/>
  <c r="I20" i="28" s="1"/>
  <c r="H33" i="20"/>
  <c r="I33" i="20" s="1"/>
  <c r="K33" i="20" s="1"/>
  <c r="H38" i="20"/>
  <c r="I38" i="20" s="1"/>
  <c r="H9" i="17"/>
  <c r="I9" i="17" s="1"/>
  <c r="H25" i="44"/>
  <c r="I25" i="44" s="1"/>
  <c r="K25" i="44" s="1"/>
  <c r="H21" i="51"/>
  <c r="I21" i="51" s="1"/>
  <c r="H23" i="25"/>
  <c r="I23" i="25" s="1"/>
  <c r="K23" i="25" s="1"/>
  <c r="H6" i="25"/>
  <c r="I6" i="25" s="1"/>
  <c r="K6" i="25" s="1"/>
  <c r="H28" i="25"/>
  <c r="I28" i="25" s="1"/>
  <c r="H29" i="22"/>
  <c r="I29" i="22" s="1"/>
  <c r="H40" i="12"/>
  <c r="I40" i="12" s="1"/>
  <c r="H25" i="40"/>
  <c r="I25" i="40" s="1"/>
  <c r="H16" i="40"/>
  <c r="I16" i="40" s="1"/>
  <c r="H11" i="42"/>
  <c r="I11" i="42" s="1"/>
  <c r="K11" i="42" s="1"/>
  <c r="H34" i="39"/>
  <c r="I34" i="39" s="1"/>
  <c r="K34" i="39" s="1"/>
  <c r="H24" i="39"/>
  <c r="I24" i="39" s="1"/>
  <c r="K24" i="39" s="1"/>
  <c r="H39" i="31"/>
  <c r="I39" i="31" s="1"/>
  <c r="H20" i="35"/>
  <c r="I20" i="35" s="1"/>
  <c r="H13" i="32"/>
  <c r="I13" i="32" s="1"/>
  <c r="H42" i="32"/>
  <c r="I42" i="32" s="1"/>
  <c r="H17" i="29"/>
  <c r="I17" i="29" s="1"/>
  <c r="H40" i="29"/>
  <c r="I40" i="29" s="1"/>
  <c r="H9" i="50"/>
  <c r="I9" i="50" s="1"/>
  <c r="K9" i="50" s="1"/>
  <c r="H38" i="50"/>
  <c r="I38" i="50" s="1"/>
  <c r="H13" i="21"/>
  <c r="I13" i="21" s="1"/>
  <c r="H32" i="21"/>
  <c r="I32" i="21" s="1"/>
  <c r="H6" i="21"/>
  <c r="I6" i="21" s="1"/>
  <c r="H13" i="19"/>
  <c r="I13" i="19" s="1"/>
  <c r="H36" i="19"/>
  <c r="I36" i="19" s="1"/>
  <c r="H14" i="26"/>
  <c r="I14" i="26" s="1"/>
  <c r="K14" i="26" s="1"/>
  <c r="H17" i="28"/>
  <c r="I17" i="28" s="1"/>
  <c r="K17" i="28" s="1"/>
  <c r="H29" i="28"/>
  <c r="I29" i="28" s="1"/>
  <c r="K29" i="28" s="1"/>
  <c r="H10" i="28"/>
  <c r="I10" i="28" s="1"/>
  <c r="H37" i="20"/>
  <c r="I37" i="20" s="1"/>
  <c r="H22" i="20"/>
  <c r="I22" i="20" s="1"/>
  <c r="H17" i="17"/>
  <c r="I17" i="17" s="1"/>
  <c r="H31" i="8"/>
  <c r="I31" i="8" s="1"/>
  <c r="H23" i="44"/>
  <c r="I23" i="44" s="1"/>
  <c r="K23" i="44" s="1"/>
  <c r="H19" i="39"/>
  <c r="I19" i="39" s="1"/>
  <c r="K19" i="39" s="1"/>
  <c r="H11" i="39"/>
  <c r="I11" i="39" s="1"/>
  <c r="K11" i="39" s="1"/>
  <c r="H35" i="51"/>
  <c r="I35" i="51" s="1"/>
  <c r="H37" i="22"/>
  <c r="I37" i="22" s="1"/>
  <c r="H35" i="40"/>
  <c r="I35" i="40" s="1"/>
  <c r="H37" i="40"/>
  <c r="I37" i="40" s="1"/>
  <c r="H24" i="40"/>
  <c r="I24" i="40" s="1"/>
  <c r="H15" i="39"/>
  <c r="I15" i="39" s="1"/>
  <c r="H32" i="39"/>
  <c r="I32" i="39" s="1"/>
  <c r="H28" i="31"/>
  <c r="I28" i="31" s="1"/>
  <c r="K28" i="31" s="1"/>
  <c r="H5" i="19"/>
  <c r="H27" i="19"/>
  <c r="I27" i="19" s="1"/>
  <c r="H28" i="19"/>
  <c r="I28" i="19" s="1"/>
  <c r="H19" i="28"/>
  <c r="I19" i="28" s="1"/>
  <c r="H37" i="28"/>
  <c r="I37" i="28" s="1"/>
  <c r="H40" i="28"/>
  <c r="I40" i="28" s="1"/>
  <c r="H11" i="20"/>
  <c r="I11" i="20" s="1"/>
  <c r="K11" i="20" s="1"/>
  <c r="H6" i="20"/>
  <c r="I6" i="20" s="1"/>
  <c r="K6" i="20" s="1"/>
  <c r="H25" i="17"/>
  <c r="I25" i="17" s="1"/>
  <c r="H27" i="51"/>
  <c r="I27" i="51" s="1"/>
  <c r="H39" i="25"/>
  <c r="I39" i="25" s="1"/>
  <c r="K39" i="25" s="1"/>
  <c r="H34" i="25"/>
  <c r="I34" i="25" s="1"/>
  <c r="H12" i="25"/>
  <c r="I12" i="25" s="1"/>
  <c r="H40" i="22"/>
  <c r="I40" i="22" s="1"/>
  <c r="K40" i="22" s="1"/>
  <c r="H22" i="40"/>
  <c r="I22" i="40" s="1"/>
  <c r="K22" i="40" s="1"/>
  <c r="H12" i="40"/>
  <c r="I12" i="40" s="1"/>
  <c r="H32" i="40"/>
  <c r="I32" i="40" s="1"/>
  <c r="H35" i="39"/>
  <c r="I35" i="39" s="1"/>
  <c r="K35" i="39" s="1"/>
  <c r="H9" i="39"/>
  <c r="I9" i="39" s="1"/>
  <c r="H5" i="35"/>
  <c r="H34" i="35"/>
  <c r="I34" i="35" s="1"/>
  <c r="H8" i="50"/>
  <c r="I8" i="50" s="1"/>
  <c r="H15" i="50"/>
  <c r="I15" i="50" s="1"/>
  <c r="K15" i="50" s="1"/>
  <c r="H25" i="21"/>
  <c r="I25" i="21" s="1"/>
  <c r="K25" i="21" s="1"/>
  <c r="H24" i="21"/>
  <c r="I24" i="21" s="1"/>
  <c r="H40" i="19"/>
  <c r="I40" i="19" s="1"/>
  <c r="H41" i="19"/>
  <c r="I41" i="19" s="1"/>
  <c r="H20" i="19"/>
  <c r="I20" i="19" s="1"/>
  <c r="H33" i="28"/>
  <c r="I33" i="28" s="1"/>
  <c r="H38" i="28"/>
  <c r="I38" i="28" s="1"/>
  <c r="H32" i="28"/>
  <c r="I32" i="28" s="1"/>
  <c r="K32" i="28" s="1"/>
  <c r="H25" i="20"/>
  <c r="I25" i="20" s="1"/>
  <c r="H30" i="20"/>
  <c r="I30" i="20" s="1"/>
  <c r="H38" i="17"/>
  <c r="I38" i="17" s="1"/>
  <c r="H8" i="28"/>
  <c r="I8" i="28" s="1"/>
  <c r="H9" i="20"/>
  <c r="I9" i="20" s="1"/>
  <c r="H32" i="20"/>
  <c r="I32" i="20" s="1"/>
  <c r="H12" i="17"/>
  <c r="I12" i="17" s="1"/>
  <c r="H31" i="25"/>
  <c r="I31" i="25" s="1"/>
  <c r="K31" i="25" s="1"/>
  <c r="H10" i="25"/>
  <c r="I10" i="25" s="1"/>
  <c r="K10" i="25" s="1"/>
  <c r="H17" i="22"/>
  <c r="I17" i="22" s="1"/>
  <c r="H9" i="28"/>
  <c r="I9" i="28" s="1"/>
  <c r="H23" i="20"/>
  <c r="I23" i="20" s="1"/>
  <c r="H24" i="17"/>
  <c r="I24" i="17" s="1"/>
  <c r="H8" i="51"/>
  <c r="I8" i="51" s="1"/>
  <c r="H22" i="22"/>
  <c r="I22" i="22" s="1"/>
  <c r="K22" i="22" s="1"/>
  <c r="H18" i="40"/>
  <c r="I18" i="40" s="1"/>
  <c r="K18" i="40" s="1"/>
  <c r="H7" i="40"/>
  <c r="I7" i="40" s="1"/>
  <c r="K7" i="40" s="1"/>
  <c r="H31" i="39"/>
  <c r="I31" i="39" s="1"/>
  <c r="H36" i="39"/>
  <c r="I36" i="39" s="1"/>
  <c r="H11" i="35"/>
  <c r="I11" i="35" s="1"/>
  <c r="K11" i="35" s="1"/>
  <c r="H40" i="50"/>
  <c r="I40" i="50" s="1"/>
  <c r="H32" i="50"/>
  <c r="I32" i="50" s="1"/>
  <c r="H19" i="19"/>
  <c r="I19" i="19" s="1"/>
  <c r="H6" i="19"/>
  <c r="I6" i="19" s="1"/>
  <c r="K6" i="19" s="1"/>
  <c r="H26" i="28"/>
  <c r="I26" i="28" s="1"/>
  <c r="K26" i="28" s="1"/>
  <c r="H25" i="51"/>
  <c r="I25" i="51" s="1"/>
  <c r="K25" i="51" s="1"/>
  <c r="H9" i="25"/>
  <c r="I9" i="25" s="1"/>
  <c r="H31" i="22"/>
  <c r="I31" i="22" s="1"/>
  <c r="H14" i="22"/>
  <c r="I14" i="22" s="1"/>
  <c r="H17" i="40"/>
  <c r="I17" i="40" s="1"/>
  <c r="K17" i="40" s="1"/>
  <c r="H15" i="40"/>
  <c r="I15" i="40" s="1"/>
  <c r="H12" i="39"/>
  <c r="I12" i="39" s="1"/>
  <c r="H7" i="39"/>
  <c r="I7" i="39" s="1"/>
  <c r="K7" i="39" s="1"/>
  <c r="H13" i="35"/>
  <c r="I13" i="35" s="1"/>
  <c r="H29" i="50"/>
  <c r="I29" i="50" s="1"/>
  <c r="H13" i="50"/>
  <c r="I13" i="50" s="1"/>
  <c r="H33" i="21"/>
  <c r="I33" i="21" s="1"/>
  <c r="H23" i="21"/>
  <c r="I23" i="21" s="1"/>
  <c r="H33" i="19"/>
  <c r="I33" i="19" s="1"/>
  <c r="H30" i="19"/>
  <c r="I30" i="19" s="1"/>
  <c r="K30" i="19" s="1"/>
  <c r="H7" i="26"/>
  <c r="I7" i="26" s="1"/>
  <c r="K7" i="26" s="1"/>
  <c r="H23" i="28"/>
  <c r="I23" i="28" s="1"/>
  <c r="H39" i="20"/>
  <c r="I39" i="20" s="1"/>
  <c r="K39" i="20" s="1"/>
  <c r="H16" i="17"/>
  <c r="I16" i="17" s="1"/>
  <c r="H15" i="17"/>
  <c r="I15" i="17" s="1"/>
  <c r="H33" i="17"/>
  <c r="I33" i="17" s="1"/>
  <c r="H5" i="51"/>
  <c r="H43" i="51"/>
  <c r="I43" i="51" s="1"/>
  <c r="K43" i="51" s="1"/>
  <c r="H17" i="51"/>
  <c r="I17" i="51" s="1"/>
  <c r="K17" i="51" s="1"/>
  <c r="H10" i="51"/>
  <c r="I10" i="51" s="1"/>
  <c r="K10" i="51" s="1"/>
  <c r="H9" i="51"/>
  <c r="I9" i="51" s="1"/>
  <c r="K9" i="51" s="1"/>
  <c r="H30" i="35"/>
  <c r="I30" i="35" s="1"/>
  <c r="H32" i="35"/>
  <c r="I32" i="35" s="1"/>
  <c r="H43" i="17"/>
  <c r="I43" i="17" s="1"/>
  <c r="H41" i="17"/>
  <c r="I41" i="17" s="1"/>
  <c r="H29" i="17"/>
  <c r="I29" i="17" s="1"/>
  <c r="K29" i="17" s="1"/>
  <c r="H6" i="17"/>
  <c r="I6" i="17" s="1"/>
  <c r="K6" i="17" s="1"/>
  <c r="H37" i="35"/>
  <c r="I37" i="35" s="1"/>
  <c r="H25" i="35"/>
  <c r="I25" i="35" s="1"/>
  <c r="H24" i="35"/>
  <c r="I24" i="35" s="1"/>
  <c r="H14" i="51"/>
  <c r="I14" i="51" s="1"/>
  <c r="K14" i="51" s="1"/>
  <c r="H20" i="51"/>
  <c r="I20" i="51" s="1"/>
  <c r="K20" i="51" s="1"/>
  <c r="H12" i="51"/>
  <c r="I12" i="51" s="1"/>
  <c r="K12" i="51" s="1"/>
  <c r="H39" i="26"/>
  <c r="I39" i="26" s="1"/>
  <c r="K39" i="26" s="1"/>
  <c r="H11" i="17"/>
  <c r="I11" i="17" s="1"/>
  <c r="K11" i="17" s="1"/>
  <c r="H30" i="17"/>
  <c r="I30" i="17" s="1"/>
  <c r="H13" i="8"/>
  <c r="I13" i="8" s="1"/>
  <c r="H10" i="8"/>
  <c r="I10" i="8" s="1"/>
  <c r="H22" i="51"/>
  <c r="I22" i="51" s="1"/>
  <c r="H11" i="51"/>
  <c r="I11" i="51" s="1"/>
  <c r="H24" i="51"/>
  <c r="I24" i="51" s="1"/>
  <c r="K24" i="51" s="1"/>
  <c r="H19" i="22"/>
  <c r="I19" i="22" s="1"/>
  <c r="K19" i="22" s="1"/>
  <c r="H38" i="22"/>
  <c r="I38" i="22" s="1"/>
  <c r="K38" i="22" s="1"/>
  <c r="H5" i="33"/>
  <c r="H30" i="33"/>
  <c r="I30" i="33" s="1"/>
  <c r="K30" i="33" s="1"/>
  <c r="H25" i="33"/>
  <c r="I25" i="33" s="1"/>
  <c r="H38" i="31"/>
  <c r="I38" i="31" s="1"/>
  <c r="H7" i="41"/>
  <c r="I7" i="41" s="1"/>
  <c r="H13" i="41"/>
  <c r="I13" i="41" s="1"/>
  <c r="H17" i="35"/>
  <c r="I17" i="35" s="1"/>
  <c r="K17" i="35" s="1"/>
  <c r="H29" i="35"/>
  <c r="I29" i="35" s="1"/>
  <c r="K29" i="35" s="1"/>
  <c r="H21" i="26"/>
  <c r="I21" i="26" s="1"/>
  <c r="H20" i="26"/>
  <c r="I20" i="26" s="1"/>
  <c r="H27" i="17"/>
  <c r="I27" i="17" s="1"/>
  <c r="H22" i="17"/>
  <c r="I22" i="17" s="1"/>
  <c r="H27" i="8"/>
  <c r="I27" i="8" s="1"/>
  <c r="H34" i="8"/>
  <c r="I34" i="8" s="1"/>
  <c r="H30" i="51"/>
  <c r="I30" i="51" s="1"/>
  <c r="K30" i="51" s="1"/>
  <c r="H41" i="51"/>
  <c r="I41" i="51" s="1"/>
  <c r="K41" i="51" s="1"/>
  <c r="H34" i="51"/>
  <c r="I34" i="51" s="1"/>
  <c r="K34" i="51" s="1"/>
  <c r="H33" i="22"/>
  <c r="I33" i="22" s="1"/>
  <c r="H30" i="22"/>
  <c r="I30" i="22" s="1"/>
  <c r="H13" i="40"/>
  <c r="I13" i="40" s="1"/>
  <c r="H11" i="40"/>
  <c r="I11" i="40" s="1"/>
  <c r="H40" i="40"/>
  <c r="I40" i="40" s="1"/>
  <c r="H31" i="42"/>
  <c r="I31" i="42" s="1"/>
  <c r="K31" i="42" s="1"/>
  <c r="H23" i="39"/>
  <c r="I23" i="39" s="1"/>
  <c r="K23" i="39" s="1"/>
  <c r="H29" i="39"/>
  <c r="I29" i="39" s="1"/>
  <c r="H40" i="33"/>
  <c r="I40" i="33" s="1"/>
  <c r="H22" i="33"/>
  <c r="I22" i="33" s="1"/>
  <c r="H39" i="33"/>
  <c r="I39" i="33" s="1"/>
  <c r="H11" i="31"/>
  <c r="I11" i="31" s="1"/>
  <c r="H37" i="41"/>
  <c r="I37" i="41" s="1"/>
  <c r="H23" i="41"/>
  <c r="I23" i="41" s="1"/>
  <c r="K23" i="41" s="1"/>
  <c r="H19" i="35"/>
  <c r="I19" i="35" s="1"/>
  <c r="K19" i="35" s="1"/>
  <c r="H9" i="35"/>
  <c r="I9" i="35" s="1"/>
  <c r="H11" i="32"/>
  <c r="I11" i="32" s="1"/>
  <c r="H37" i="32"/>
  <c r="I37" i="32" s="1"/>
  <c r="K37" i="32" s="1"/>
  <c r="H34" i="32"/>
  <c r="I34" i="32" s="1"/>
  <c r="H17" i="50"/>
  <c r="I17" i="50" s="1"/>
  <c r="H42" i="50"/>
  <c r="I42" i="50" s="1"/>
  <c r="H37" i="19"/>
  <c r="I37" i="19" s="1"/>
  <c r="K37" i="19" s="1"/>
  <c r="H39" i="19"/>
  <c r="I39" i="19" s="1"/>
  <c r="K39" i="19" s="1"/>
  <c r="H31" i="26"/>
  <c r="I31" i="26" s="1"/>
  <c r="H42" i="26"/>
  <c r="I42" i="26" s="1"/>
  <c r="K42" i="26" s="1"/>
  <c r="H7" i="20"/>
  <c r="I7" i="20" s="1"/>
  <c r="H16" i="20"/>
  <c r="I16" i="20" s="1"/>
  <c r="H19" i="17"/>
  <c r="I19" i="17" s="1"/>
  <c r="H42" i="17"/>
  <c r="I42" i="17" s="1"/>
  <c r="H37" i="8"/>
  <c r="I37" i="8" s="1"/>
  <c r="K37" i="8" s="1"/>
  <c r="H18" i="8"/>
  <c r="I18" i="8" s="1"/>
  <c r="K18" i="8" s="1"/>
  <c r="H23" i="17"/>
  <c r="I23" i="17" s="1"/>
  <c r="H26" i="17"/>
  <c r="I26" i="17" s="1"/>
  <c r="H13" i="44"/>
  <c r="I13" i="44" s="1"/>
  <c r="K13" i="44" s="1"/>
  <c r="H38" i="51"/>
  <c r="I38" i="51" s="1"/>
  <c r="H7" i="51"/>
  <c r="I7" i="51" s="1"/>
  <c r="K7" i="51" s="1"/>
  <c r="H36" i="51"/>
  <c r="I36" i="51" s="1"/>
  <c r="K36" i="51" s="1"/>
  <c r="H37" i="17"/>
  <c r="I37" i="17" s="1"/>
  <c r="K37" i="17" s="1"/>
  <c r="H10" i="17"/>
  <c r="I10" i="17" s="1"/>
  <c r="H13" i="26"/>
  <c r="I13" i="26" s="1"/>
  <c r="H36" i="26"/>
  <c r="I36" i="26" s="1"/>
  <c r="H5" i="17"/>
  <c r="H21" i="17"/>
  <c r="I21" i="17" s="1"/>
  <c r="H18" i="17"/>
  <c r="I18" i="17" s="1"/>
  <c r="H29" i="44"/>
  <c r="I29" i="44" s="1"/>
  <c r="K29" i="44" s="1"/>
  <c r="H23" i="51"/>
  <c r="I23" i="51" s="1"/>
  <c r="K23" i="51" s="1"/>
  <c r="H16" i="51"/>
  <c r="I16" i="51" s="1"/>
  <c r="K16" i="51" s="1"/>
  <c r="H31" i="51"/>
  <c r="I31" i="51" s="1"/>
  <c r="H28" i="51"/>
  <c r="I28" i="51" s="1"/>
  <c r="K28" i="51" s="1"/>
  <c r="H18" i="33"/>
  <c r="I18" i="33" s="1"/>
  <c r="K18" i="33" s="1"/>
  <c r="H17" i="33"/>
  <c r="I17" i="33" s="1"/>
  <c r="H43" i="33"/>
  <c r="I43" i="33" s="1"/>
  <c r="H10" i="31"/>
  <c r="I10" i="31" s="1"/>
  <c r="H39" i="41"/>
  <c r="I39" i="41" s="1"/>
  <c r="H22" i="35"/>
  <c r="I22" i="35" s="1"/>
  <c r="K22" i="35" s="1"/>
  <c r="H18" i="44"/>
  <c r="I18" i="44" s="1"/>
  <c r="K18" i="44" s="1"/>
  <c r="H18" i="35"/>
  <c r="I18" i="35" s="1"/>
  <c r="H15" i="35"/>
  <c r="I15" i="35" s="1"/>
  <c r="K15" i="35" s="1"/>
  <c r="H25" i="22"/>
  <c r="I25" i="22" s="1"/>
  <c r="K25" i="22" s="1"/>
  <c r="H16" i="22"/>
  <c r="I16" i="22" s="1"/>
  <c r="K16" i="22" s="1"/>
  <c r="H34" i="22"/>
  <c r="I34" i="22" s="1"/>
  <c r="K34" i="22" s="1"/>
  <c r="H23" i="35"/>
  <c r="I23" i="35" s="1"/>
  <c r="K23" i="35" s="1"/>
  <c r="H43" i="26"/>
  <c r="I43" i="26" s="1"/>
  <c r="K43" i="26" s="1"/>
  <c r="H22" i="26"/>
  <c r="I22" i="26" s="1"/>
  <c r="H40" i="17"/>
  <c r="I40" i="17" s="1"/>
  <c r="H35" i="17"/>
  <c r="I35" i="17" s="1"/>
  <c r="K35" i="17" s="1"/>
  <c r="H36" i="17"/>
  <c r="I36" i="17" s="1"/>
  <c r="H9" i="8"/>
  <c r="I9" i="8" s="1"/>
  <c r="H6" i="8"/>
  <c r="I6" i="8" s="1"/>
  <c r="H39" i="51"/>
  <c r="I39" i="51" s="1"/>
  <c r="K39" i="51" s="1"/>
  <c r="H39" i="22"/>
  <c r="I39" i="22" s="1"/>
  <c r="K39" i="22" s="1"/>
  <c r="H24" i="22"/>
  <c r="I24" i="22" s="1"/>
  <c r="H29" i="40"/>
  <c r="I29" i="40" s="1"/>
  <c r="K29" i="40" s="1"/>
  <c r="H39" i="42"/>
  <c r="I39" i="42" s="1"/>
  <c r="K39" i="42" s="1"/>
  <c r="H20" i="39"/>
  <c r="I20" i="39" s="1"/>
  <c r="H22" i="39"/>
  <c r="I22" i="39" s="1"/>
  <c r="H26" i="33"/>
  <c r="I26" i="33" s="1"/>
  <c r="H10" i="52"/>
  <c r="I10" i="52" s="1"/>
  <c r="K10" i="52" s="1"/>
  <c r="H15" i="41"/>
  <c r="I15" i="41" s="1"/>
  <c r="K15" i="41" s="1"/>
  <c r="H14" i="41"/>
  <c r="I14" i="41" s="1"/>
  <c r="H6" i="35"/>
  <c r="I6" i="35" s="1"/>
  <c r="H31" i="35"/>
  <c r="I31" i="35" s="1"/>
  <c r="K31" i="35" s="1"/>
  <c r="H9" i="32"/>
  <c r="I9" i="32" s="1"/>
  <c r="H28" i="32"/>
  <c r="I28" i="32" s="1"/>
  <c r="H7" i="29"/>
  <c r="I7" i="29" s="1"/>
  <c r="K7" i="29" s="1"/>
  <c r="H43" i="29"/>
  <c r="I43" i="29" s="1"/>
  <c r="K43" i="29" s="1"/>
  <c r="H28" i="29"/>
  <c r="I28" i="29" s="1"/>
  <c r="H37" i="50"/>
  <c r="I37" i="50" s="1"/>
  <c r="H29" i="19"/>
  <c r="I29" i="19" s="1"/>
  <c r="H11" i="26"/>
  <c r="I11" i="26" s="1"/>
  <c r="H5" i="26"/>
  <c r="H21" i="20"/>
  <c r="I21" i="20" s="1"/>
  <c r="H26" i="20"/>
  <c r="I26" i="20" s="1"/>
  <c r="H32" i="17"/>
  <c r="I32" i="17" s="1"/>
  <c r="K32" i="17" s="1"/>
  <c r="H39" i="17"/>
  <c r="I39" i="17" s="1"/>
  <c r="K39" i="17" s="1"/>
  <c r="H28" i="17"/>
  <c r="I28" i="17" s="1"/>
  <c r="H15" i="8"/>
  <c r="I15" i="8" s="1"/>
  <c r="H36" i="8"/>
  <c r="I36" i="8" s="1"/>
  <c r="K36" i="8" s="1"/>
  <c r="H9" i="44"/>
  <c r="I9" i="44" s="1"/>
  <c r="K9" i="44" s="1"/>
  <c r="H34" i="38"/>
  <c r="I34" i="38" s="1"/>
  <c r="H35" i="36"/>
  <c r="I35" i="36" s="1"/>
  <c r="K35" i="36" s="1"/>
  <c r="H7" i="36"/>
  <c r="I7" i="36" s="1"/>
  <c r="K7" i="36" s="1"/>
  <c r="H5" i="31"/>
  <c r="H41" i="31"/>
  <c r="I41" i="31" s="1"/>
  <c r="H36" i="31"/>
  <c r="I36" i="31" s="1"/>
  <c r="H12" i="38"/>
  <c r="I12" i="38" s="1"/>
  <c r="H28" i="38"/>
  <c r="I28" i="38" s="1"/>
  <c r="K28" i="38" s="1"/>
  <c r="H6" i="38"/>
  <c r="I6" i="38" s="1"/>
  <c r="H18" i="36"/>
  <c r="I18" i="36" s="1"/>
  <c r="K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K24" i="31" s="1"/>
  <c r="H31" i="31"/>
  <c r="I31" i="31" s="1"/>
  <c r="H20" i="31"/>
  <c r="I20" i="31" s="1"/>
  <c r="H10" i="38"/>
  <c r="I10" i="38" s="1"/>
  <c r="K10" i="38" s="1"/>
  <c r="H11" i="38"/>
  <c r="I11" i="38" s="1"/>
  <c r="H29" i="26"/>
  <c r="I29" i="26" s="1"/>
  <c r="H23" i="26"/>
  <c r="I23" i="26" s="1"/>
  <c r="H12" i="26"/>
  <c r="I12" i="26" s="1"/>
  <c r="K12" i="26" s="1"/>
  <c r="H35" i="20"/>
  <c r="I35" i="20" s="1"/>
  <c r="K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K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K25" i="31" s="1"/>
  <c r="H42" i="52"/>
  <c r="I42" i="52" s="1"/>
  <c r="K42" i="52" s="1"/>
  <c r="H14" i="38"/>
  <c r="I14" i="38" s="1"/>
  <c r="H8" i="38"/>
  <c r="I8" i="38" s="1"/>
  <c r="H41" i="36"/>
  <c r="I41" i="36" s="1"/>
  <c r="H12" i="36"/>
  <c r="I12" i="36" s="1"/>
  <c r="H16" i="36"/>
  <c r="I16" i="36" s="1"/>
  <c r="H15" i="52"/>
  <c r="I15" i="52" s="1"/>
  <c r="H22" i="31"/>
  <c r="I22" i="31" s="1"/>
  <c r="K22" i="31" s="1"/>
  <c r="H29" i="31"/>
  <c r="I29" i="31" s="1"/>
  <c r="K29" i="31" s="1"/>
  <c r="H18" i="31"/>
  <c r="I18" i="31" s="1"/>
  <c r="H38" i="36"/>
  <c r="I38" i="36" s="1"/>
  <c r="K38" i="36" s="1"/>
  <c r="H28" i="36"/>
  <c r="I28" i="36" s="1"/>
  <c r="K28" i="36" s="1"/>
  <c r="H24" i="36"/>
  <c r="I24" i="36" s="1"/>
  <c r="K24" i="36" s="1"/>
  <c r="H26" i="52"/>
  <c r="I26" i="52" s="1"/>
  <c r="K26" i="52" s="1"/>
  <c r="H31" i="52"/>
  <c r="I31" i="52" s="1"/>
  <c r="H14" i="31"/>
  <c r="I14" i="31" s="1"/>
  <c r="K14" i="31" s="1"/>
  <c r="H7" i="31"/>
  <c r="I7" i="31" s="1"/>
  <c r="K7" i="31" s="1"/>
  <c r="H38" i="35"/>
  <c r="I38" i="35" s="1"/>
  <c r="H41" i="35"/>
  <c r="I41" i="35" s="1"/>
  <c r="K41" i="35" s="1"/>
  <c r="H36" i="38"/>
  <c r="I36" i="38" s="1"/>
  <c r="H16" i="38"/>
  <c r="I16" i="38" s="1"/>
  <c r="H9" i="26"/>
  <c r="I9" i="26" s="1"/>
  <c r="H10" i="26"/>
  <c r="I10" i="26" s="1"/>
  <c r="H8" i="26"/>
  <c r="I8" i="26" s="1"/>
  <c r="K8" i="26" s="1"/>
  <c r="H11" i="8"/>
  <c r="I11" i="8" s="1"/>
  <c r="K11" i="8" s="1"/>
  <c r="H26" i="8"/>
  <c r="I26" i="8" s="1"/>
  <c r="H28" i="44"/>
  <c r="I28" i="44" s="1"/>
  <c r="K28" i="44" s="1"/>
  <c r="H37" i="36"/>
  <c r="I37" i="36" s="1"/>
  <c r="K37" i="36" s="1"/>
  <c r="H8" i="36"/>
  <c r="I8" i="36" s="1"/>
  <c r="K8" i="36" s="1"/>
  <c r="H30" i="31"/>
  <c r="I30" i="31" s="1"/>
  <c r="K30" i="31" s="1"/>
  <c r="H29" i="36"/>
  <c r="I29" i="36" s="1"/>
  <c r="H42" i="36"/>
  <c r="I42" i="36" s="1"/>
  <c r="K42" i="36" s="1"/>
  <c r="H32" i="36"/>
  <c r="I32" i="36" s="1"/>
  <c r="K32" i="36" s="1"/>
  <c r="H9" i="52"/>
  <c r="I9" i="52" s="1"/>
  <c r="H6" i="52"/>
  <c r="I6" i="52" s="1"/>
  <c r="K6" i="52" s="1"/>
  <c r="H6" i="31"/>
  <c r="I6" i="31" s="1"/>
  <c r="H17" i="31"/>
  <c r="I17" i="31" s="1"/>
  <c r="H15" i="38"/>
  <c r="I15" i="38" s="1"/>
  <c r="H24" i="38"/>
  <c r="I24" i="38" s="1"/>
  <c r="K24" i="38" s="1"/>
  <c r="H26" i="44"/>
  <c r="I26" i="44" s="1"/>
  <c r="K26" i="44" s="1"/>
  <c r="H30" i="36"/>
  <c r="I30" i="36" s="1"/>
  <c r="K30" i="36" s="1"/>
  <c r="H11" i="36"/>
  <c r="I11" i="36" s="1"/>
  <c r="H40" i="36"/>
  <c r="I40" i="36" s="1"/>
  <c r="K40" i="36" s="1"/>
  <c r="H29" i="52"/>
  <c r="I29" i="52" s="1"/>
  <c r="K29" i="52" s="1"/>
  <c r="H25" i="52"/>
  <c r="I25" i="52" s="1"/>
  <c r="K25" i="52" s="1"/>
  <c r="H9" i="31"/>
  <c r="I9" i="31" s="1"/>
  <c r="H23" i="31"/>
  <c r="I23" i="31" s="1"/>
  <c r="K23" i="31" s="1"/>
  <c r="H35" i="38"/>
  <c r="I35" i="38" s="1"/>
  <c r="H32" i="38"/>
  <c r="I32" i="38" s="1"/>
  <c r="K32" i="38" s="1"/>
  <c r="H5" i="38"/>
  <c r="H31" i="38"/>
  <c r="I31" i="38" s="1"/>
  <c r="K31" i="38" s="1"/>
  <c r="H13" i="36"/>
  <c r="I13" i="36" s="1"/>
  <c r="K13" i="36" s="1"/>
  <c r="H21" i="36"/>
  <c r="I21" i="36" s="1"/>
  <c r="K21" i="36" s="1"/>
  <c r="H5" i="36"/>
  <c r="H30" i="52"/>
  <c r="I30" i="52" s="1"/>
  <c r="K30" i="52" s="1"/>
  <c r="H8" i="52"/>
  <c r="I8" i="52" s="1"/>
  <c r="K8" i="52" s="1"/>
  <c r="H43" i="31"/>
  <c r="I43" i="31" s="1"/>
  <c r="K43" i="31" s="1"/>
  <c r="H33" i="31"/>
  <c r="I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K7" i="38" s="1"/>
  <c r="H17" i="38"/>
  <c r="I17" i="38" s="1"/>
  <c r="H43" i="36"/>
  <c r="I43" i="36" s="1"/>
  <c r="H23" i="52"/>
  <c r="I23" i="52" s="1"/>
  <c r="K23" i="52" s="1"/>
  <c r="H19" i="31"/>
  <c r="I19" i="31" s="1"/>
  <c r="H6" i="36"/>
  <c r="I6" i="36" s="1"/>
  <c r="H14" i="36"/>
  <c r="I14" i="36" s="1"/>
  <c r="K14" i="36" s="1"/>
  <c r="H35" i="52"/>
  <c r="I35" i="52" s="1"/>
  <c r="K35" i="52" s="1"/>
  <c r="H32" i="52"/>
  <c r="I32" i="52" s="1"/>
  <c r="H37" i="31"/>
  <c r="I37" i="31" s="1"/>
  <c r="K37" i="31" s="1"/>
  <c r="H42" i="31"/>
  <c r="I42" i="31" s="1"/>
  <c r="K42" i="31" s="1"/>
  <c r="H39" i="38"/>
  <c r="I39" i="38" s="1"/>
  <c r="H23" i="38"/>
  <c r="I23" i="38" s="1"/>
  <c r="H25" i="38"/>
  <c r="I25" i="38" s="1"/>
  <c r="H19" i="38"/>
  <c r="I19" i="38" s="1"/>
  <c r="K19" i="38" s="1"/>
  <c r="H22" i="36"/>
  <c r="I22" i="36" s="1"/>
  <c r="K22" i="36" s="1"/>
  <c r="H26" i="36"/>
  <c r="I26" i="36" s="1"/>
  <c r="H24" i="52"/>
  <c r="I24" i="52" s="1"/>
  <c r="H21" i="52"/>
  <c r="I21" i="52" s="1"/>
  <c r="K21" i="52" s="1"/>
  <c r="H13" i="31"/>
  <c r="I13" i="31" s="1"/>
  <c r="H8" i="31"/>
  <c r="I8" i="31" s="1"/>
  <c r="H30" i="38"/>
  <c r="I30" i="38" s="1"/>
  <c r="K30" i="38" s="1"/>
  <c r="H37" i="38"/>
  <c r="I37" i="38" s="1"/>
  <c r="K37" i="38" s="1"/>
  <c r="H33" i="38"/>
  <c r="I33" i="38" s="1"/>
  <c r="K33" i="38" s="1"/>
  <c r="H9" i="38"/>
  <c r="I9" i="38" s="1"/>
  <c r="H17" i="36"/>
  <c r="I17" i="36" s="1"/>
  <c r="K17" i="36" s="1"/>
  <c r="H13" i="52"/>
  <c r="I13" i="52" s="1"/>
  <c r="K13" i="52" s="1"/>
  <c r="H15" i="31"/>
  <c r="I15" i="31" s="1"/>
  <c r="K15" i="31" s="1"/>
  <c r="H21" i="35"/>
  <c r="I21" i="35" s="1"/>
  <c r="H14" i="35"/>
  <c r="I14" i="35" s="1"/>
  <c r="K14" i="35" s="1"/>
  <c r="H19" i="32"/>
  <c r="I19" i="32" s="1"/>
  <c r="K19" i="32" s="1"/>
  <c r="H21" i="29"/>
  <c r="I21" i="29" s="1"/>
  <c r="K21" i="29" s="1"/>
  <c r="H35" i="29"/>
  <c r="I35" i="29" s="1"/>
  <c r="H29" i="38"/>
  <c r="I29" i="38" s="1"/>
  <c r="H18" i="38"/>
  <c r="I18" i="38" s="1"/>
  <c r="H41" i="38"/>
  <c r="I41" i="38" s="1"/>
  <c r="H34" i="26"/>
  <c r="I34" i="26" s="1"/>
  <c r="H19" i="20"/>
  <c r="I19" i="20" s="1"/>
  <c r="H31" i="20"/>
  <c r="I31" i="20" s="1"/>
  <c r="K31" i="20" s="1"/>
  <c r="H13" i="17"/>
  <c r="I13" i="17" s="1"/>
  <c r="K13" i="17" s="1"/>
  <c r="H16" i="8"/>
  <c r="I16" i="8" s="1"/>
  <c r="H7" i="8"/>
  <c r="I7" i="8" s="1"/>
  <c r="H13" i="38"/>
  <c r="I13" i="38" s="1"/>
  <c r="H27" i="44"/>
  <c r="I27" i="44" s="1"/>
  <c r="K27" i="44" s="1"/>
  <c r="H41" i="30"/>
  <c r="I41" i="30" s="1"/>
  <c r="K41" i="30" s="1"/>
  <c r="H42" i="30"/>
  <c r="I42" i="30" s="1"/>
  <c r="K42" i="30" s="1"/>
  <c r="H5" i="42"/>
  <c r="H13" i="42"/>
  <c r="I13" i="42" s="1"/>
  <c r="K13" i="42" s="1"/>
  <c r="H27" i="42"/>
  <c r="I27" i="42" s="1"/>
  <c r="H15" i="42"/>
  <c r="I15" i="42" s="1"/>
  <c r="K15" i="42" s="1"/>
  <c r="H7" i="42"/>
  <c r="I7" i="42" s="1"/>
  <c r="K7" i="42" s="1"/>
  <c r="H18" i="42"/>
  <c r="I18" i="42" s="1"/>
  <c r="H21" i="42"/>
  <c r="I21" i="42" s="1"/>
  <c r="H16" i="42"/>
  <c r="I16" i="42" s="1"/>
  <c r="H9" i="42"/>
  <c r="I9" i="42" s="1"/>
  <c r="K9" i="42" s="1"/>
  <c r="H41" i="42"/>
  <c r="I41" i="42" s="1"/>
  <c r="K41" i="42" s="1"/>
  <c r="H40" i="52"/>
  <c r="I40" i="52" s="1"/>
  <c r="H33" i="52"/>
  <c r="I33" i="52" s="1"/>
  <c r="H14" i="52"/>
  <c r="I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K38" i="30" s="1"/>
  <c r="H10" i="30"/>
  <c r="I10" i="30" s="1"/>
  <c r="K10" i="30" s="1"/>
  <c r="H37" i="43"/>
  <c r="I37" i="43" s="1"/>
  <c r="K37" i="43" s="1"/>
  <c r="H11" i="12"/>
  <c r="I11" i="12" s="1"/>
  <c r="K11" i="12" s="1"/>
  <c r="H10" i="12"/>
  <c r="I10" i="12" s="1"/>
  <c r="K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H16" i="30"/>
  <c r="I16" i="30" s="1"/>
  <c r="K16" i="30" s="1"/>
  <c r="H26" i="30"/>
  <c r="I26" i="30" s="1"/>
  <c r="K26" i="30" s="1"/>
  <c r="H22" i="43"/>
  <c r="I22" i="43" s="1"/>
  <c r="K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K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K40" i="30" s="1"/>
  <c r="H30" i="30"/>
  <c r="I30" i="30" s="1"/>
  <c r="H36" i="30"/>
  <c r="I36" i="30" s="1"/>
  <c r="K36" i="30" s="1"/>
  <c r="H8" i="30"/>
  <c r="I8" i="30" s="1"/>
  <c r="K8" i="30" s="1"/>
  <c r="H28" i="30"/>
  <c r="I28" i="30" s="1"/>
  <c r="H6" i="30"/>
  <c r="I6" i="30" s="1"/>
  <c r="H34" i="30"/>
  <c r="I34" i="30" s="1"/>
  <c r="K34" i="30" s="1"/>
  <c r="H32" i="43"/>
  <c r="I32" i="43" s="1"/>
  <c r="K32" i="43" s="1"/>
  <c r="H8" i="43"/>
  <c r="I8" i="43" s="1"/>
  <c r="K8" i="43" s="1"/>
  <c r="H26" i="43"/>
  <c r="I26" i="43" s="1"/>
  <c r="K26" i="43" s="1"/>
  <c r="H34" i="43"/>
  <c r="I34" i="43" s="1"/>
  <c r="K34" i="43" s="1"/>
  <c r="H24" i="43"/>
  <c r="I24" i="43" s="1"/>
  <c r="K24" i="43" s="1"/>
  <c r="H41" i="43"/>
  <c r="I41" i="43" s="1"/>
  <c r="H40" i="43"/>
  <c r="I40" i="43" s="1"/>
  <c r="K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H31" i="12"/>
  <c r="I31" i="12" s="1"/>
  <c r="H15" i="12"/>
  <c r="I15" i="12" s="1"/>
  <c r="H43" i="12"/>
  <c r="I43" i="12" s="1"/>
  <c r="K43" i="12" s="1"/>
  <c r="H17" i="12"/>
  <c r="I17" i="12" s="1"/>
  <c r="H33" i="12"/>
  <c r="I33" i="12" s="1"/>
  <c r="H22" i="12"/>
  <c r="I22" i="12" s="1"/>
  <c r="K22" i="12" s="1"/>
  <c r="H14" i="12"/>
  <c r="I14" i="12" s="1"/>
  <c r="H6" i="12"/>
  <c r="I6" i="12" s="1"/>
  <c r="K6" i="12" s="1"/>
  <c r="H26" i="12"/>
  <c r="I26" i="12" s="1"/>
  <c r="K26" i="12" s="1"/>
  <c r="H34" i="12"/>
  <c r="I34" i="12" s="1"/>
  <c r="K34" i="12" s="1"/>
  <c r="H36" i="12"/>
  <c r="I36" i="12" s="1"/>
  <c r="K36" i="12" s="1"/>
  <c r="H20" i="12"/>
  <c r="I20" i="12" s="1"/>
  <c r="K20" i="12" s="1"/>
  <c r="H5" i="12"/>
  <c r="I5" i="12" s="1"/>
  <c r="H32" i="12"/>
  <c r="I32" i="12" s="1"/>
  <c r="K32" i="12" s="1"/>
  <c r="H9" i="43"/>
  <c r="I9" i="43" s="1"/>
  <c r="K9" i="43" s="1"/>
  <c r="H29" i="43"/>
  <c r="I29" i="43" s="1"/>
  <c r="K29" i="43" s="1"/>
  <c r="H19" i="43"/>
  <c r="I19" i="43" s="1"/>
  <c r="H42" i="43"/>
  <c r="I42" i="43" s="1"/>
  <c r="K42" i="43" s="1"/>
  <c r="H10" i="43"/>
  <c r="I10" i="43" s="1"/>
  <c r="K10" i="43" s="1"/>
  <c r="H5" i="43"/>
  <c r="H18" i="43"/>
  <c r="I18" i="43" s="1"/>
  <c r="H17" i="43"/>
  <c r="I17" i="43" s="1"/>
  <c r="K17" i="43" s="1"/>
  <c r="H14" i="43"/>
  <c r="I14" i="43" s="1"/>
  <c r="K14" i="43" s="1"/>
  <c r="H36" i="43"/>
  <c r="I36" i="43" s="1"/>
  <c r="K36" i="43" s="1"/>
  <c r="H27" i="43"/>
  <c r="I27" i="43" s="1"/>
  <c r="H12" i="43"/>
  <c r="I12" i="43" s="1"/>
  <c r="H28" i="43"/>
  <c r="I28" i="43" s="1"/>
  <c r="K28" i="43" s="1"/>
  <c r="H11" i="43"/>
  <c r="I11" i="43" s="1"/>
  <c r="K11" i="43" s="1"/>
  <c r="H33" i="43"/>
  <c r="I33" i="43" s="1"/>
  <c r="H30" i="43"/>
  <c r="I30" i="43" s="1"/>
  <c r="K30" i="43" s="1"/>
  <c r="H7" i="43"/>
  <c r="I7" i="43" s="1"/>
  <c r="K7" i="43" s="1"/>
  <c r="H23" i="43"/>
  <c r="I23" i="43" s="1"/>
  <c r="K23" i="43" s="1"/>
  <c r="H13" i="23"/>
  <c r="I13" i="23" s="1"/>
  <c r="K13" i="23" s="1"/>
  <c r="H35" i="34"/>
  <c r="I35" i="34" s="1"/>
  <c r="H32" i="34"/>
  <c r="I32" i="34" s="1"/>
  <c r="H26" i="34"/>
  <c r="I26" i="34" s="1"/>
  <c r="H33" i="15"/>
  <c r="I33" i="15" s="1"/>
  <c r="K33" i="15" s="1"/>
  <c r="H36" i="15"/>
  <c r="I36" i="15" s="1"/>
  <c r="H25" i="23"/>
  <c r="I25" i="23" s="1"/>
  <c r="K25" i="23" s="1"/>
  <c r="H30" i="23"/>
  <c r="I30" i="23" s="1"/>
  <c r="K30" i="23" s="1"/>
  <c r="H17" i="34"/>
  <c r="I17" i="34" s="1"/>
  <c r="H29" i="34"/>
  <c r="I29" i="34" s="1"/>
  <c r="H23" i="34"/>
  <c r="I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K40" i="34" s="1"/>
  <c r="H42" i="34"/>
  <c r="I42" i="34" s="1"/>
  <c r="H10" i="34"/>
  <c r="I10" i="34" s="1"/>
  <c r="H13" i="15"/>
  <c r="I13" i="15" s="1"/>
  <c r="H31" i="15"/>
  <c r="I31" i="15" s="1"/>
  <c r="H25" i="15"/>
  <c r="I25" i="15" s="1"/>
  <c r="K25" i="15" s="1"/>
  <c r="H21" i="15"/>
  <c r="I21" i="15" s="1"/>
  <c r="H30" i="15"/>
  <c r="I30" i="15" s="1"/>
  <c r="H14" i="15"/>
  <c r="I14" i="15" s="1"/>
  <c r="K14" i="15" s="1"/>
  <c r="H26" i="15"/>
  <c r="I26" i="15" s="1"/>
  <c r="K26" i="15" s="1"/>
  <c r="H20" i="15"/>
  <c r="I20" i="15" s="1"/>
  <c r="H32" i="15"/>
  <c r="I32" i="15" s="1"/>
  <c r="K32" i="15" s="1"/>
  <c r="H27" i="23"/>
  <c r="I27" i="23" s="1"/>
  <c r="K27" i="23" s="1"/>
  <c r="H23" i="23"/>
  <c r="I23" i="23" s="1"/>
  <c r="K23" i="23" s="1"/>
  <c r="H17" i="23"/>
  <c r="I17" i="23" s="1"/>
  <c r="K17" i="23" s="1"/>
  <c r="H19" i="23"/>
  <c r="I19" i="23" s="1"/>
  <c r="K19" i="23" s="1"/>
  <c r="H29" i="23"/>
  <c r="I29" i="23" s="1"/>
  <c r="K29" i="23" s="1"/>
  <c r="H38" i="23"/>
  <c r="I38" i="23" s="1"/>
  <c r="K38" i="23" s="1"/>
  <c r="H18" i="23"/>
  <c r="I18" i="23" s="1"/>
  <c r="H14" i="23"/>
  <c r="I14" i="23" s="1"/>
  <c r="K14" i="23" s="1"/>
  <c r="H10" i="23"/>
  <c r="I10" i="23" s="1"/>
  <c r="K10" i="23" s="1"/>
  <c r="H12" i="23"/>
  <c r="I12" i="23" s="1"/>
  <c r="K12" i="23" s="1"/>
  <c r="H19" i="34"/>
  <c r="I19" i="34" s="1"/>
  <c r="K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36" i="23" s="1"/>
  <c r="K27" i="51"/>
  <c r="K13" i="51"/>
  <c r="K29" i="51"/>
  <c r="K42" i="51"/>
  <c r="K33" i="51"/>
  <c r="K21" i="51"/>
  <c r="K37" i="51"/>
  <c r="K22" i="51"/>
  <c r="K38" i="51"/>
  <c r="K15" i="51"/>
  <c r="K31" i="51"/>
  <c r="K6" i="51"/>
  <c r="K26" i="51"/>
  <c r="K40" i="51"/>
  <c r="K11" i="51"/>
  <c r="K8" i="51"/>
  <c r="K19" i="51"/>
  <c r="K18" i="51"/>
  <c r="K35"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11" i="25"/>
  <c r="K29" i="25"/>
  <c r="K13" i="25"/>
  <c r="K17" i="25"/>
  <c r="K34" i="25"/>
  <c r="K14" i="25"/>
  <c r="K32" i="25"/>
  <c r="K38" i="25"/>
  <c r="K30" i="25"/>
  <c r="K28" i="25"/>
  <c r="K12" i="25"/>
  <c r="K23" i="22"/>
  <c r="K27" i="22"/>
  <c r="K7" i="22"/>
  <c r="K17" i="22"/>
  <c r="K35" i="22"/>
  <c r="K29" i="22"/>
  <c r="K32" i="22"/>
  <c r="K20" i="22"/>
  <c r="K28" i="22"/>
  <c r="K6" i="22"/>
  <c r="K18" i="22"/>
  <c r="K40" i="12"/>
  <c r="K19" i="40"/>
  <c r="I5" i="40"/>
  <c r="K41" i="40"/>
  <c r="K27" i="40"/>
  <c r="K6" i="40"/>
  <c r="K34" i="40"/>
  <c r="K25" i="40"/>
  <c r="K12" i="40"/>
  <c r="K42" i="40"/>
  <c r="K43" i="40"/>
  <c r="K26" i="40"/>
  <c r="K23" i="40"/>
  <c r="K39" i="40"/>
  <c r="K16" i="40"/>
  <c r="K32" i="40"/>
  <c r="K15" i="30"/>
  <c r="K35" i="30"/>
  <c r="K9" i="30"/>
  <c r="K39" i="30"/>
  <c r="K22" i="30"/>
  <c r="K14" i="42"/>
  <c r="K30" i="42"/>
  <c r="K22" i="42"/>
  <c r="K36" i="42"/>
  <c r="K12" i="42"/>
  <c r="K42" i="42"/>
  <c r="K29" i="42"/>
  <c r="K34" i="42"/>
  <c r="K23" i="42"/>
  <c r="K6" i="42"/>
  <c r="K28" i="42"/>
  <c r="K24" i="42"/>
  <c r="K40" i="42"/>
  <c r="K17" i="42"/>
  <c r="K33" i="42"/>
  <c r="K20" i="39"/>
  <c r="K42" i="39"/>
  <c r="K30" i="39"/>
  <c r="K12" i="39"/>
  <c r="K28" i="39"/>
  <c r="K22" i="39"/>
  <c r="K13" i="39"/>
  <c r="K43" i="39"/>
  <c r="K26" i="39"/>
  <c r="K29" i="39"/>
  <c r="K40" i="39"/>
  <c r="K17" i="39"/>
  <c r="K33" i="39"/>
  <c r="K6" i="39"/>
  <c r="K10" i="36"/>
  <c r="K6" i="36"/>
  <c r="K11" i="36"/>
  <c r="K33" i="36"/>
  <c r="K36" i="36"/>
  <c r="I5" i="33"/>
  <c r="K24" i="33"/>
  <c r="K12" i="33"/>
  <c r="K8" i="33"/>
  <c r="K16" i="33"/>
  <c r="K32" i="33"/>
  <c r="K10" i="33"/>
  <c r="K14" i="33"/>
  <c r="K17" i="33"/>
  <c r="K33" i="33"/>
  <c r="K9" i="33"/>
  <c r="K37" i="33"/>
  <c r="K25" i="33"/>
  <c r="K11" i="33"/>
  <c r="K27" i="33"/>
  <c r="K43" i="33"/>
  <c r="K27" i="52"/>
  <c r="K28" i="52"/>
  <c r="K19" i="52"/>
  <c r="K22" i="52"/>
  <c r="K15" i="52"/>
  <c r="K41" i="43"/>
  <c r="K9" i="31"/>
  <c r="K11" i="31"/>
  <c r="K35" i="31"/>
  <c r="K39" i="31"/>
  <c r="K16" i="31"/>
  <c r="K32" i="31"/>
  <c r="K26" i="41"/>
  <c r="K29" i="41"/>
  <c r="K34" i="41"/>
  <c r="K18" i="41"/>
  <c r="K37" i="41"/>
  <c r="K36" i="41"/>
  <c r="K27" i="41"/>
  <c r="K14" i="41"/>
  <c r="I5" i="41"/>
  <c r="K31" i="41"/>
  <c r="K20" i="41"/>
  <c r="K42" i="41"/>
  <c r="K8" i="41"/>
  <c r="K24" i="41"/>
  <c r="K40" i="41"/>
  <c r="K17" i="41"/>
  <c r="K33" i="41"/>
  <c r="K6" i="41"/>
  <c r="K21" i="35"/>
  <c r="I5" i="35"/>
  <c r="K40" i="35"/>
  <c r="K38" i="35"/>
  <c r="K6" i="35"/>
  <c r="K12" i="35"/>
  <c r="K8" i="35"/>
  <c r="K13" i="35"/>
  <c r="K36" i="35"/>
  <c r="K32" i="35"/>
  <c r="K16" i="35"/>
  <c r="K25" i="32"/>
  <c r="K39" i="32"/>
  <c r="K41" i="32"/>
  <c r="K43" i="32"/>
  <c r="K23" i="32"/>
  <c r="K17" i="32"/>
  <c r="K35" i="32"/>
  <c r="K21" i="32"/>
  <c r="K14" i="32"/>
  <c r="K40" i="32"/>
  <c r="K28" i="32"/>
  <c r="K38" i="32"/>
  <c r="K30" i="32"/>
  <c r="I5" i="32"/>
  <c r="K22" i="32"/>
  <c r="K42" i="32"/>
  <c r="K26" i="32"/>
  <c r="K10" i="32"/>
  <c r="K18" i="23"/>
  <c r="K9" i="29"/>
  <c r="K37" i="29"/>
  <c r="K39" i="29"/>
  <c r="K15" i="29"/>
  <c r="K33" i="29"/>
  <c r="K17" i="29"/>
  <c r="K11" i="29"/>
  <c r="K27" i="29"/>
  <c r="K16" i="29"/>
  <c r="K26" i="29"/>
  <c r="K10" i="29"/>
  <c r="K22" i="29"/>
  <c r="K24" i="29"/>
  <c r="K40" i="29"/>
  <c r="K18" i="29"/>
  <c r="K36" i="29"/>
  <c r="K20" i="29"/>
  <c r="I5" i="50"/>
  <c r="K19" i="50"/>
  <c r="K40" i="50"/>
  <c r="K43" i="50"/>
  <c r="K34" i="50"/>
  <c r="K21" i="50"/>
  <c r="K8" i="50"/>
  <c r="K36" i="50"/>
  <c r="K27" i="50"/>
  <c r="K32" i="50"/>
  <c r="K13" i="50"/>
  <c r="K35" i="50"/>
  <c r="K38" i="50"/>
  <c r="K31" i="50"/>
  <c r="K6" i="50"/>
  <c r="K16" i="50"/>
  <c r="K21" i="21"/>
  <c r="I5" i="21"/>
  <c r="K13"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18" i="19"/>
  <c r="K26" i="19"/>
  <c r="K36" i="19"/>
  <c r="K20" i="19"/>
  <c r="K12" i="38"/>
  <c r="I5" i="38"/>
  <c r="K14" i="38"/>
  <c r="K15" i="38"/>
  <c r="K11" i="38"/>
  <c r="K8" i="38"/>
  <c r="K17" i="38"/>
  <c r="K6" i="38"/>
  <c r="K29" i="26"/>
  <c r="K25" i="26"/>
  <c r="K13" i="26"/>
  <c r="K11" i="26"/>
  <c r="K41" i="26"/>
  <c r="K23" i="26"/>
  <c r="K26" i="26"/>
  <c r="K22"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38" i="28"/>
  <c r="K6" i="28"/>
  <c r="K34" i="28"/>
  <c r="K22" i="28"/>
  <c r="I5" i="28"/>
  <c r="K30" i="28"/>
  <c r="K10" i="28"/>
  <c r="K16" i="28"/>
  <c r="K38" i="37"/>
  <c r="K34" i="37"/>
  <c r="K12" i="37"/>
  <c r="K27" i="37"/>
  <c r="K18" i="37"/>
  <c r="K15" i="37"/>
  <c r="K14" i="37"/>
  <c r="I5" i="37"/>
  <c r="K31" i="37"/>
  <c r="K20" i="37"/>
  <c r="K42" i="37"/>
  <c r="K23" i="37"/>
  <c r="K8" i="37"/>
  <c r="K24" i="37"/>
  <c r="K40" i="37"/>
  <c r="K17" i="37"/>
  <c r="K33" i="37"/>
  <c r="K6" i="37"/>
  <c r="K43" i="34"/>
  <c r="K15" i="34"/>
  <c r="K8" i="34"/>
  <c r="K18" i="34"/>
  <c r="K29" i="15"/>
  <c r="K8" i="15"/>
  <c r="K5" i="44"/>
  <c r="K17" i="20"/>
  <c r="K29" i="20"/>
  <c r="K9" i="20"/>
  <c r="K27" i="20"/>
  <c r="K7" i="20"/>
  <c r="K23" i="20"/>
  <c r="K42" i="20"/>
  <c r="K26" i="20"/>
  <c r="K38" i="20"/>
  <c r="K14" i="20"/>
  <c r="K32" i="20"/>
  <c r="K16" i="20"/>
  <c r="K36" i="20"/>
  <c r="K20" i="20"/>
  <c r="I5" i="17"/>
  <c r="K16" i="17"/>
  <c r="K15" i="17"/>
  <c r="K27" i="17"/>
  <c r="K23" i="17"/>
  <c r="K9" i="17"/>
  <c r="K25" i="17"/>
  <c r="K41" i="17"/>
  <c r="K38" i="17"/>
  <c r="K30" i="17"/>
  <c r="K42" i="17"/>
  <c r="K10" i="17"/>
  <c r="K18" i="17"/>
  <c r="K28" i="17"/>
  <c r="K12" i="17"/>
  <c r="K40" i="8"/>
  <c r="K24" i="8"/>
  <c r="K8" i="8"/>
  <c r="K35" i="8"/>
  <c r="K29" i="8"/>
  <c r="K21" i="8"/>
  <c r="K9" i="8"/>
  <c r="K25" i="8"/>
  <c r="K41" i="8"/>
  <c r="K17" i="8"/>
  <c r="K33" i="8"/>
  <c r="K42" i="8"/>
  <c r="K34" i="8"/>
  <c r="K14" i="8"/>
  <c r="K22"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20" i="25"/>
  <c r="K9" i="22"/>
  <c r="K11" i="22"/>
  <c r="K41" i="22"/>
  <c r="K43" i="22"/>
  <c r="K31" i="22"/>
  <c r="K15" i="22"/>
  <c r="K33" i="22"/>
  <c r="K21" i="22"/>
  <c r="K37" i="22"/>
  <c r="K24" i="22"/>
  <c r="K8" i="22"/>
  <c r="K36" i="22"/>
  <c r="I5" i="22"/>
  <c r="K12" i="22"/>
  <c r="K30" i="22"/>
  <c r="K14" i="22"/>
  <c r="K42" i="22"/>
  <c r="K26" i="22"/>
  <c r="K10" i="22"/>
  <c r="K13" i="12"/>
  <c r="K31" i="12"/>
  <c r="K15" i="12"/>
  <c r="K17" i="12"/>
  <c r="K33" i="12"/>
  <c r="K14" i="12"/>
  <c r="K16" i="12"/>
  <c r="K35" i="40"/>
  <c r="K10" i="40"/>
  <c r="K13" i="40"/>
  <c r="K30" i="40"/>
  <c r="K9" i="40"/>
  <c r="K37" i="40"/>
  <c r="K28" i="40"/>
  <c r="K11" i="40"/>
  <c r="K33" i="40"/>
  <c r="K14" i="40"/>
  <c r="K36" i="40"/>
  <c r="K15" i="40"/>
  <c r="K31" i="40"/>
  <c r="K8" i="40"/>
  <c r="K24" i="40"/>
  <c r="K40" i="40"/>
  <c r="K31" i="30"/>
  <c r="K43" i="30"/>
  <c r="K25" i="30"/>
  <c r="K30" i="30"/>
  <c r="K28" i="30"/>
  <c r="K6" i="30"/>
  <c r="K18" i="30"/>
  <c r="K35" i="42"/>
  <c r="K19" i="42"/>
  <c r="K10" i="42"/>
  <c r="K27" i="42"/>
  <c r="K18" i="42"/>
  <c r="K38" i="42"/>
  <c r="K21" i="42"/>
  <c r="K43" i="42"/>
  <c r="K16" i="42"/>
  <c r="K32" i="42"/>
  <c r="K25" i="42"/>
  <c r="K21" i="39"/>
  <c r="K37" i="39"/>
  <c r="K31" i="39"/>
  <c r="I5" i="39"/>
  <c r="K18" i="39"/>
  <c r="K15" i="39"/>
  <c r="K10" i="39"/>
  <c r="K38" i="39"/>
  <c r="K27" i="39"/>
  <c r="K14" i="39"/>
  <c r="K36" i="39"/>
  <c r="K16" i="39"/>
  <c r="K32" i="39"/>
  <c r="K9" i="39"/>
  <c r="K25" i="39"/>
  <c r="K41" i="39"/>
  <c r="K41" i="36"/>
  <c r="K29" i="36"/>
  <c r="K27" i="36"/>
  <c r="K34" i="36"/>
  <c r="K25" i="36"/>
  <c r="K12" i="36"/>
  <c r="K43" i="36"/>
  <c r="K26" i="36"/>
  <c r="K39" i="36"/>
  <c r="K16"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1" i="52"/>
  <c r="K20" i="52"/>
  <c r="K32" i="52"/>
  <c r="K18" i="52"/>
  <c r="K19" i="43"/>
  <c r="I5" i="43"/>
  <c r="K18" i="43"/>
  <c r="K27" i="43"/>
  <c r="K12" i="43"/>
  <c r="K33" i="43"/>
  <c r="K39" i="43"/>
  <c r="I5" i="31"/>
  <c r="K38" i="31"/>
  <c r="K6" i="31"/>
  <c r="K19" i="31"/>
  <c r="K13" i="31"/>
  <c r="K41" i="31"/>
  <c r="K31" i="31"/>
  <c r="K21"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7" i="35"/>
  <c r="K26" i="35"/>
  <c r="K18" i="35"/>
  <c r="K42" i="35"/>
  <c r="K28" i="35"/>
  <c r="K30" i="35"/>
  <c r="K33" i="35"/>
  <c r="K25" i="35"/>
  <c r="K9" i="35"/>
  <c r="K27" i="35"/>
  <c r="K7" i="35"/>
  <c r="K39" i="35"/>
  <c r="K20" i="35"/>
  <c r="K10" i="35"/>
  <c r="K34" i="35"/>
  <c r="K24" i="35"/>
  <c r="K11" i="32"/>
  <c r="K7" i="32"/>
  <c r="K9" i="32"/>
  <c r="K15" i="32"/>
  <c r="K33"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11" i="23"/>
  <c r="K33" i="23"/>
  <c r="K16" i="23"/>
  <c r="K42" i="23"/>
  <c r="K20" i="23"/>
  <c r="I5" i="29"/>
  <c r="K23" i="29"/>
  <c r="K25" i="29"/>
  <c r="K41" i="29"/>
  <c r="K29" i="29"/>
  <c r="K13" i="29"/>
  <c r="K31" i="29"/>
  <c r="K19" i="29"/>
  <c r="K35" i="29"/>
  <c r="K38" i="29"/>
  <c r="K6" i="29"/>
  <c r="K32" i="29"/>
  <c r="K42" i="29"/>
  <c r="K34" i="29"/>
  <c r="K14" i="29"/>
  <c r="K30" i="29"/>
  <c r="K8" i="29"/>
  <c r="K28" i="29"/>
  <c r="K12" i="29"/>
  <c r="K28" i="50"/>
  <c r="K12" i="50"/>
  <c r="K29" i="50"/>
  <c r="K17"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29" i="21"/>
  <c r="K41" i="21"/>
  <c r="K9" i="21"/>
  <c r="K35" i="21"/>
  <c r="K19" i="21"/>
  <c r="K23" i="21"/>
  <c r="K7" i="21"/>
  <c r="K36" i="21"/>
  <c r="K28" i="21"/>
  <c r="K20" i="21"/>
  <c r="K12" i="21"/>
  <c r="K34" i="21"/>
  <c r="K26" i="21"/>
  <c r="K18" i="21"/>
  <c r="K10" i="21"/>
  <c r="I5" i="19"/>
  <c r="K32" i="19"/>
  <c r="K16" i="19"/>
  <c r="K21" i="19"/>
  <c r="K19" i="19"/>
  <c r="K11" i="19"/>
  <c r="K29" i="19"/>
  <c r="K9" i="19"/>
  <c r="K27" i="19"/>
  <c r="K7" i="19"/>
  <c r="K23" i="19"/>
  <c r="K22" i="19"/>
  <c r="K34" i="19"/>
  <c r="K42" i="19"/>
  <c r="K10" i="19"/>
  <c r="K28" i="19"/>
  <c r="K12" i="19"/>
  <c r="K39" i="38"/>
  <c r="K29" i="38"/>
  <c r="K13" i="38"/>
  <c r="K26" i="38"/>
  <c r="K27" i="38"/>
  <c r="K36" i="38"/>
  <c r="K35" i="38"/>
  <c r="K34" i="38"/>
  <c r="K23" i="38"/>
  <c r="K18" i="38"/>
  <c r="K38" i="38"/>
  <c r="K21" i="38"/>
  <c r="K43" i="38"/>
  <c r="K16" i="38"/>
  <c r="K9" i="38"/>
  <c r="K25" i="38"/>
  <c r="K41" i="38"/>
  <c r="K21" i="26"/>
  <c r="K31" i="26"/>
  <c r="K9" i="26"/>
  <c r="K34" i="26"/>
  <c r="K17" i="26"/>
  <c r="K33" i="26"/>
  <c r="K20" i="26"/>
  <c r="K10" i="26"/>
  <c r="K30" i="26"/>
  <c r="K36" i="26"/>
  <c r="I5" i="26"/>
  <c r="K28" i="26"/>
  <c r="K6" i="26"/>
  <c r="K40" i="26"/>
  <c r="K24" i="26"/>
  <c r="K31" i="24"/>
  <c r="K13" i="24"/>
  <c r="K29" i="24"/>
  <c r="K21" i="24"/>
  <c r="K39" i="24"/>
  <c r="K23" i="24"/>
  <c r="K41" i="24"/>
  <c r="K19" i="24"/>
  <c r="K35" i="24"/>
  <c r="K36" i="24"/>
  <c r="K6" i="24"/>
  <c r="K28" i="24"/>
  <c r="K18" i="24"/>
  <c r="K38" i="24"/>
  <c r="K12" i="24"/>
  <c r="K30" i="24"/>
  <c r="K10" i="24"/>
  <c r="K32" i="24"/>
  <c r="K16" i="24"/>
  <c r="K19" i="28"/>
  <c r="K35" i="28"/>
  <c r="K7" i="28"/>
  <c r="K25" i="28"/>
  <c r="K43" i="28"/>
  <c r="K23" i="28"/>
  <c r="K4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I5" i="34"/>
  <c r="K36" i="34"/>
  <c r="K28" i="34"/>
  <c r="K20" i="34"/>
  <c r="K42" i="34"/>
  <c r="K26" i="34"/>
  <c r="K10" i="34"/>
  <c r="K13" i="15"/>
  <c r="K23" i="15"/>
  <c r="K31" i="15"/>
  <c r="K21" i="15"/>
  <c r="K30" i="15"/>
  <c r="K38" i="15"/>
  <c r="K18" i="15"/>
  <c r="K36" i="15"/>
  <c r="K20" i="15"/>
  <c r="I5" i="15"/>
  <c r="K16" i="15"/>
  <c r="K19" i="20"/>
  <c r="K21" i="20"/>
  <c r="K37" i="20"/>
  <c r="K25" i="20"/>
  <c r="K43" i="20"/>
  <c r="K13" i="20"/>
  <c r="K15" i="20"/>
  <c r="K34" i="20"/>
  <c r="K10" i="20"/>
  <c r="K22" i="20"/>
  <c r="K30" i="20"/>
  <c r="K40" i="20"/>
  <c r="K24" i="20"/>
  <c r="K8" i="20"/>
  <c r="K28" i="20"/>
  <c r="K12" i="20"/>
  <c r="K40" i="17"/>
  <c r="K24" i="17"/>
  <c r="K8" i="17"/>
  <c r="K43" i="17"/>
  <c r="K31" i="17"/>
  <c r="K19" i="17"/>
  <c r="K21" i="17"/>
  <c r="K17" i="17"/>
  <c r="K33" i="17"/>
  <c r="K14" i="17"/>
  <c r="K22" i="17"/>
  <c r="K26" i="17"/>
  <c r="K34" i="17"/>
  <c r="K36" i="17"/>
  <c r="K20" i="17"/>
  <c r="I5" i="8"/>
  <c r="K32" i="8"/>
  <c r="K16" i="8"/>
  <c r="K13" i="8"/>
  <c r="K27" i="8"/>
  <c r="K19" i="8"/>
  <c r="K43" i="8"/>
  <c r="K15" i="8"/>
  <c r="K31" i="8"/>
  <c r="K7" i="8"/>
  <c r="K23" i="8"/>
  <c r="K39" i="8"/>
  <c r="K10" i="8"/>
  <c r="K26" i="8"/>
  <c r="K30" i="8"/>
  <c r="K38" i="8"/>
  <c r="K6" i="8"/>
  <c r="K28" i="8"/>
  <c r="K12" i="8"/>
  <c r="H44" i="42" l="1"/>
  <c r="H44" i="17"/>
  <c r="H44" i="51"/>
  <c r="H44" i="31"/>
  <c r="I44" i="26"/>
  <c r="H44" i="19"/>
  <c r="H44" i="39"/>
  <c r="H44" i="37"/>
  <c r="H44" i="28"/>
  <c r="H44" i="21"/>
  <c r="H44" i="32"/>
  <c r="H44" i="25"/>
  <c r="H44" i="20"/>
  <c r="H44" i="26"/>
  <c r="H44" i="8"/>
  <c r="H44" i="36"/>
  <c r="I5" i="42"/>
  <c r="I44" i="42" s="1"/>
  <c r="H44" i="22"/>
  <c r="H44" i="41"/>
  <c r="H44" i="33"/>
  <c r="H44" i="29"/>
  <c r="H44" i="40"/>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K5" i="51" l="1"/>
  <c r="K44" i="51" s="1"/>
  <c r="M44" i="51" s="1"/>
  <c r="O27" i="51" s="1"/>
  <c r="Q27" i="51" s="1"/>
  <c r="O16" i="44"/>
  <c r="Q16" i="44" s="1"/>
  <c r="K5" i="42"/>
  <c r="K44" i="42" s="1"/>
  <c r="M44" i="42"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13" i="51"/>
  <c r="Q13" i="51" s="1"/>
  <c r="O17" i="51"/>
  <c r="Q17" i="51" s="1"/>
  <c r="O28" i="51"/>
  <c r="Q28" i="51" s="1"/>
  <c r="O34" i="51"/>
  <c r="Q34" i="51" s="1"/>
  <c r="O18" i="51"/>
  <c r="Q18" i="51" s="1"/>
  <c r="O40" i="51"/>
  <c r="Q40" i="51" s="1"/>
  <c r="O29" i="51"/>
  <c r="Q29" i="51" s="1"/>
  <c r="O30" i="51"/>
  <c r="Q30" i="51" s="1"/>
  <c r="O24" i="51"/>
  <c r="Q24" i="51" s="1"/>
  <c r="O33" i="51"/>
  <c r="Q33"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39" i="51" l="1"/>
  <c r="Q39" i="51" s="1"/>
  <c r="O25" i="51"/>
  <c r="Q25" i="51" s="1"/>
  <c r="O35" i="51"/>
  <c r="Q35" i="51" s="1"/>
  <c r="O14" i="51"/>
  <c r="Q14" i="51" s="1"/>
  <c r="O10" i="51"/>
  <c r="Q10" i="51" s="1"/>
  <c r="O38" i="51"/>
  <c r="Q38" i="51" s="1"/>
  <c r="O11" i="51"/>
  <c r="Q11" i="51" s="1"/>
  <c r="O12" i="51"/>
  <c r="Q12" i="51" s="1"/>
  <c r="O23" i="51"/>
  <c r="Q23" i="51" s="1"/>
  <c r="O21" i="51"/>
  <c r="Q21" i="51" s="1"/>
  <c r="O7" i="51"/>
  <c r="Q7" i="51" s="1"/>
  <c r="O41" i="51"/>
  <c r="Q41" i="51" s="1"/>
  <c r="O26" i="51"/>
  <c r="Q26" i="51" s="1"/>
  <c r="O36" i="51"/>
  <c r="Q36" i="51" s="1"/>
  <c r="O5" i="51"/>
  <c r="Q5" i="51" s="1"/>
  <c r="O22" i="51"/>
  <c r="Q22" i="51" s="1"/>
  <c r="O8" i="51"/>
  <c r="Q8" i="51" s="1"/>
  <c r="O43" i="51"/>
  <c r="Q43" i="51" s="1"/>
  <c r="O9" i="51"/>
  <c r="Q9" i="51" s="1"/>
  <c r="O31" i="51"/>
  <c r="Q31" i="51" s="1"/>
  <c r="O19" i="51"/>
  <c r="Q19" i="51" s="1"/>
  <c r="O15" i="51"/>
  <c r="Q15" i="51" s="1"/>
  <c r="O32" i="51"/>
  <c r="Q32" i="51" s="1"/>
  <c r="O20" i="51"/>
  <c r="Q20" i="51" s="1"/>
  <c r="O16" i="51"/>
  <c r="Q16" i="51" s="1"/>
  <c r="O6" i="51"/>
  <c r="Q6" i="51" s="1"/>
  <c r="O37" i="51"/>
  <c r="Q37" i="51" s="1"/>
  <c r="O42" i="51"/>
  <c r="Q42" i="51" s="1"/>
  <c r="O44" i="44"/>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O44" i="51" l="1"/>
  <c r="R5" i="3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<sst xmlns="http://schemas.openxmlformats.org/spreadsheetml/2006/main" count="7818" uniqueCount="590">
  <si>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</si>
  <si>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</si>
  <si>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</si>
  <si>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</si>
  <si>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</si>
  <si>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</si>
  <si>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</si>
  <si>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</si>
  <si>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</si>
  <si>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</si>
  <si>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</si>
  <si>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</si>
  <si>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</si>
  <si>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</si>
  <si>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</si>
  <si>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</si>
  <si>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</si>
  <si>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</si>
  <si>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</si>
  <si>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</si>
  <si>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</si>
  <si>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</si>
  <si>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</si>
  <si>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</si>
  <si>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</si>
  <si>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</si>
  <si>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</si>
  <si>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</si>
  <si>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</si>
  <si>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</si>
  <si>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</si>
  <si>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</si>
  <si>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</si>
  <si>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</si>
  <si>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</si>
  <si>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</si>
  <si>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</si>
  <si>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</si>
  <si>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</si>
  <si>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</si>
  <si>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</si>
  <si>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</si>
  <si>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</si>
  <si>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</si>
  <si>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</si>
  <si>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</si>
  <si>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</si>
  <si>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</si>
  <si>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</si>
  <si>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</si>
  <si>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</si>
  <si>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</si>
  <si>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</si>
  <si>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</si>
  <si>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</si>
  <si>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</si>
  <si>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</si>
  <si>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</si>
  <si>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</si>
  <si>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</si>
  <si>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</si>
  <si>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</si>
  <si>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</si>
  <si>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</si>
  <si>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</si>
  <si>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</si>
  <si>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</si>
  <si>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</si>
  <si>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</si>
  <si>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</si>
  <si>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</si>
  <si>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</si>
  <si>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</si>
  <si>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</si>
  <si>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</si>
  <si>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</si>
  <si>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</si>
  <si>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</si>
  <si>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</si>
  <si>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</si>
  <si>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</si>
  <si>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</si>
  <si>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</si>
  <si>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</si>
  <si>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</si>
  <si>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</si>
  <si>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</si>
  <si>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</si>
  <si>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</si>
  <si>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</si>
  <si>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</si>
  <si>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</si>
  <si>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</si>
  <si>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</si>
  <si>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</si>
  <si>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</si>
  <si>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</si>
  <si>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</si>
  <si>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</si>
  <si>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</si>
  <si>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</si>
  <si>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</si>
  <si>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</si>
  <si>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</si>
  <si>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</si>
  <si>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</si>
  <si>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</si>
  <si>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</si>
  <si>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</si>
  <si>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</si>
  <si>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</si>
  <si>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</si>
  <si>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</si>
  <si>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</si>
  <si>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</si>
  <si>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</si>
  <si>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</si>
  <si>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</si>
  <si>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</si>
  <si>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</si>
  <si>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</si>
  <si>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</si>
  <si>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</si>
  <si>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</si>
  <si>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</si>
  <si>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</si>
  <si>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</si>
  <si>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</si>
  <si>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</si>
  <si>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</si>
  <si>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</si>
  <si>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</si>
  <si>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</si>
  <si>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</si>
  <si>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</si>
  <si>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</si>
  <si>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</si>
  <si>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</si>
  <si>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</si>
  <si>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</si>
  <si>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</si>
  <si>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</si>
  <si>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</si>
  <si>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</si>
  <si>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</si>
  <si>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</si>
  <si>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</si>
  <si>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</si>
  <si>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</si>
  <si>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</si>
  <si>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</si>
  <si>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</si>
  <si>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</si>
  <si>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</si>
  <si>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</si>
  <si>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</si>
  <si>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</si>
  <si>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</si>
  <si>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</si>
  <si>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</si>
  <si>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</si>
  <si>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</si>
  <si>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</si>
  <si>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</si>
  <si>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</si>
  <si>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</si>
  <si>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</si>
  <si>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</si>
  <si>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</si>
  <si>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</si>
  <si>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</si>
  <si>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</si>
  <si>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</si>
  <si>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</si>
  <si>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</si>
  <si>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</si>
  <si>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</si>
  <si>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</si>
  <si>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</si>
  <si>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</si>
  <si>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</si>
  <si>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</si>
  <si>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</si>
  <si>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</si>
  <si>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</si>
  <si>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</si>
  <si>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</si>
  <si>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</si>
  <si>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</si>
  <si>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</si>
  <si>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</si>
  <si>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</si>
  <si>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</si>
  <si>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</si>
  <si>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</si>
  <si>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</si>
  <si>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</si>
  <si>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</si>
  <si>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</si>
  <si>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</si>
  <si>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</si>
  <si>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</si>
  <si>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</si>
  <si>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</si>
  <si>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</si>
  <si>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</si>
  <si>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</si>
  <si>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</si>
  <si>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</si>
  <si>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</si>
  <si>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</si>
  <si>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</si>
  <si>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</si>
  <si>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</si>
  <si>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</si>
  <si>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</si>
  <si>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</si>
  <si>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</si>
  <si>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</si>
  <si>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</si>
  <si>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</si>
  <si>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</si>
  <si>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</si>
  <si>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</si>
  <si>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</si>
  <si>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</si>
  <si>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</si>
  <si>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</si>
  <si>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</si>
  <si>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</si>
  <si>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</si>
  <si>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</si>
  <si>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</si>
  <si>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</si>
  <si>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</si>
  <si>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</si>
  <si>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</si>
  <si>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</si>
  <si>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</si>
  <si>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</si>
  <si>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</si>
  <si>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</si>
  <si>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</si>
  <si>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</si>
  <si>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</si>
  <si>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</si>
  <si>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</si>
  <si>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</si>
  <si>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</si>
  <si>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</si>
  <si>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</si>
  <si>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</si>
  <si>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</si>
  <si>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</si>
  <si>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</si>
  <si>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</si>
  <si>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</si>
  <si>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</si>
  <si>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</si>
  <si>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</si>
  <si>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</si>
  <si>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</si>
  <si>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</si>
  <si>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</si>
  <si>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</si>
  <si>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</si>
  <si>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</si>
  <si>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</si>
  <si>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</si>
  <si>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</si>
  <si>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</si>
  <si>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</si>
  <si>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</si>
  <si>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</si>
  <si>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</si>
  <si>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</si>
  <si>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</si>
  <si>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</si>
  <si>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</si>
  <si>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</si>
  <si>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</si>
  <si>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</si>
  <si>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</si>
  <si>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</si>
  <si>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</si>
  <si>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</si>
  <si>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</si>
  <si>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</si>
  <si>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</si>
  <si>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</si>
  <si>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</si>
  <si>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</si>
  <si>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</si>
  <si>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</si>
  <si>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</si>
  <si>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</si>
  <si>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</si>
  <si>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</si>
  <si>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</si>
  <si>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</si>
  <si>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</si>
  <si>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</si>
  <si>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</si>
  <si>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</si>
  <si>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</si>
  <si>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</si>
  <si>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</si>
  <si>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</si>
  <si>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</si>
  <si>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</si>
  <si>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</si>
  <si>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</si>
  <si>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</si>
  <si>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</si>
  <si>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</si>
  <si>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</si>
  <si>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</si>
  <si>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</si>
  <si>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</si>
  <si>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</si>
  <si>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</si>
  <si>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</si>
  <si>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</si>
  <si>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</si>
  <si>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</si>
  <si>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</si>
  <si>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</si>
  <si>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</si>
  <si>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</si>
  <si>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</si>
  <si>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</si>
  <si>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</si>
  <si>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</si>
  <si>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</si>
  <si>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</si>
  <si>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</si>
  <si>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</si>
  <si>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</si>
  <si>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</si>
  <si>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</si>
  <si>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</si>
  <si>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</si>
  <si>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</si>
  <si>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</si>
  <si>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</si>
  <si>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</si>
  <si>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</si>
  <si>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</si>
  <si>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</si>
  <si>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</si>
  <si>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</si>
  <si>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</si>
  <si>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</si>
  <si>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</si>
  <si>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</si>
  <si>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</si>
  <si>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</si>
  <si>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</si>
  <si>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</si>
  <si>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</si>
  <si>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</si>
  <si>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</si>
  <si>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</si>
  <si>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</si>
  <si>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</si>
  <si>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</si>
  <si>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</si>
  <si>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</si>
  <si>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</si>
  <si>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</si>
  <si>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</si>
  <si>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</si>
  <si>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</si>
  <si>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</si>
  <si>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</si>
  <si>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</si>
  <si>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</si>
  <si>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</si>
  <si>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</si>
  <si>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</si>
  <si>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</si>
  <si>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</si>
  <si>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</si>
  <si>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</si>
  <si>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</si>
  <si>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</si>
  <si>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</si>
  <si>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</si>
  <si>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</si>
  <si>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</si>
  <si>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</si>
  <si>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</si>
  <si>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</si>
  <si>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</si>
  <si>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</si>
  <si>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</si>
  <si>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</si>
  <si>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01</t>
  </si>
  <si>
    <t>02</t>
  </si>
  <si>
    <t>03</t>
  </si>
  <si>
    <t>04</t>
  </si>
  <si>
    <t>05</t>
  </si>
  <si>
    <t>06</t>
  </si>
  <si>
    <t>07</t>
  </si>
  <si>
    <t>08</t>
  </si>
  <si>
    <t>09</t>
  </si>
  <si>
    <t>農業</t>
  </si>
  <si>
    <t>飲食料品</t>
  </si>
  <si>
    <t>電子部品</t>
  </si>
  <si>
    <t>輸送機械</t>
  </si>
  <si>
    <t>電力・ガス・熱供給</t>
  </si>
  <si>
    <t>水道</t>
  </si>
  <si>
    <t>廃棄物処理</t>
  </si>
  <si>
    <t>商業</t>
  </si>
  <si>
    <t>運輸・郵便</t>
  </si>
  <si>
    <t>医療・福祉</t>
  </si>
  <si>
    <t>事務用品</t>
  </si>
  <si>
    <t>分類不明</t>
  </si>
  <si>
    <t>域内生産額</t>
    <rPh sb="0" eb="1">
      <t>イキ</t>
    </rPh>
    <phoneticPr fontId="5"/>
  </si>
  <si>
    <t>林業</t>
    <rPh sb="0" eb="2">
      <t>リンギョウ</t>
    </rPh>
    <phoneticPr fontId="5"/>
  </si>
  <si>
    <t>情報・通信機器</t>
  </si>
  <si>
    <t>医療・福祉</t>
    <rPh sb="3" eb="5">
      <t>フクシ</t>
    </rPh>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</si>
  <si>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</si>
  <si>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</si>
  <si>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</si>
  <si>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</si>
  <si>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</si>
  <si>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</si>
  <si>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</si>
  <si>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</si>
  <si>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</si>
  <si>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</si>
  <si>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</si>
  <si>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</si>
  <si>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</si>
  <si>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</si>
  <si>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</si>
  <si>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</si>
  <si>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</si>
  <si>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</si>
  <si>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</si>
  <si>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</si>
  <si>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</si>
  <si>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</si>
  <si>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</si>
  <si>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</si>
  <si>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</si>
  <si>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</si>
  <si>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</si>
  <si>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</si>
  <si>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</si>
  <si>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</si>
  <si>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</si>
  <si>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</si>
  <si>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</si>
  <si>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</si>
  <si>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</si>
  <si>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</si>
  <si>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</si>
  <si>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</si>
  <si>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</si>
  <si>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</si>
  <si>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</si>
  <si>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</si>
  <si>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</si>
  <si>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</si>
  <si>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</si>
  <si>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</si>
  <si>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3"/>
  </si>
  <si>
    <t>農業</t>
    <rPh sb="0" eb="2">
      <t>ノウギョウ</t>
    </rPh>
    <phoneticPr fontId="20"/>
  </si>
  <si>
    <t>プラスチック・ゴム製品</t>
    <rPh sb="9" eb="11">
      <t>セイヒン</t>
    </rPh>
    <phoneticPr fontId="20"/>
  </si>
  <si>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</si>
  <si>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</si>
  <si>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3"/>
  </si>
  <si>
    <t>合計</t>
    <rPh sb="0" eb="2">
      <t>ゴウケイ</t>
    </rPh>
    <phoneticPr fontId="20"/>
  </si>
  <si>
    <t>調整項目</t>
    <rPh sb="0" eb="2">
      <t>チョウセイ</t>
    </rPh>
    <rPh sb="2" eb="4">
      <t>コウモク</t>
    </rPh>
    <phoneticPr fontId="23"/>
  </si>
  <si>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</si>
  <si>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</si>
  <si>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3"/>
  </si>
  <si>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</si>
  <si>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</si>
  <si>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</si>
  <si>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</si>
  <si>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</si>
  <si>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</si>
  <si>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</si>
  <si>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</si>
  <si>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</si>
  <si>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</si>
  <si>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</si>
  <si>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</si>
  <si>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</si>
  <si>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</si>
  <si>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</si>
  <si>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</si>
  <si>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</si>
  <si>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</si>
  <si>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</si>
  <si>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</si>
  <si>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</si>
  <si>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</si>
  <si>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</si>
  <si>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</si>
  <si>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</si>
  <si>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</si>
  <si>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</si>
  <si>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</si>
  <si>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</si>
  <si>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</si>
  <si>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</si>
  <si>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</si>
  <si>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</si>
  <si>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</si>
  <si>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</si>
  <si>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</si>
  <si>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</si>
  <si>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</si>
  <si>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</si>
  <si>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</si>
  <si>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</si>
  <si>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</si>
  <si>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</si>
  <si>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</si>
  <si>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</si>
  <si>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</si>
  <si>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</si>
  <si>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</si>
  <si>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</si>
  <si>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</si>
  <si>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</si>
  <si>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</si>
  <si>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</si>
  <si>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</si>
  <si>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</si>
  <si>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</si>
  <si>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</si>
  <si>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</si>
  <si>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4"/>
  </si>
  <si>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</si>
  <si>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</si>
  <si>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</si>
  <si>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</si>
  <si>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</si>
  <si>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</si>
  <si>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</si>
  <si>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</si>
  <si>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</si>
  <si>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2015年芦屋市産業連関表</t>
  </si>
  <si>
    <t>2015年産業連関表（試算表）</t>
    <rPh sb="5" eb="7">
      <t>サンギョウ</t>
    </rPh>
    <rPh sb="11" eb="13">
      <t>シサン</t>
    </rPh>
    <rPh sb="13" eb="14">
      <t>ヒョウ</t>
    </rPh>
    <phoneticPr fontId="2"/>
  </si>
  <si>
    <t xml:space="preserve"> </t>
  </si>
  <si>
    <t>2015年地域産業連関表（試算表）</t>
    <rPh sb="5" eb="7">
      <t>チイキ</t>
    </rPh>
    <rPh sb="7" eb="9">
      <t>サンギョウ</t>
    </rPh>
    <rPh sb="13" eb="15">
      <t>シサン</t>
    </rPh>
    <rPh sb="15" eb="16">
      <t>ヒョウ</t>
    </rPh>
    <phoneticPr fontId="2"/>
  </si>
  <si>
    <t>2015年地域産業連関表（試算表）</t>
    <rPh sb="4" eb="5">
      <t>ネン</t>
    </rPh>
    <rPh sb="5" eb="7">
      <t>チイキ</t>
    </rPh>
    <rPh sb="7" eb="9">
      <t>サンギョウ</t>
    </rPh>
    <rPh sb="13" eb="15">
      <t>シサン</t>
    </rPh>
    <rPh sb="15" eb="16">
      <t>ヒョウ</t>
    </rPh>
    <phoneticPr fontId="2"/>
  </si>
  <si>
    <t>取引基本表（生産者価格表）</t>
  </si>
  <si>
    <t>域内自給率</t>
    <rPh sb="0" eb="2">
      <t>イキナイ</t>
    </rPh>
    <phoneticPr fontId="2"/>
  </si>
  <si>
    <t>域際収支</t>
    <rPh sb="0" eb="1">
      <t>イキ</t>
    </rPh>
    <rPh sb="1" eb="2">
      <t>サイ</t>
    </rPh>
    <rPh sb="2" eb="4">
      <t>シュウシ</t>
    </rPh>
    <phoneticPr fontId="7"/>
  </si>
  <si>
    <t>地域内需要合計</t>
    <rPh sb="0" eb="2">
      <t>チイキ</t>
    </rPh>
    <phoneticPr fontId="2"/>
  </si>
  <si>
    <t>域内自給率</t>
    <rPh sb="0" eb="2">
      <t>イキナイ</t>
    </rPh>
    <rPh sb="2" eb="5">
      <t>ジキュウリツ</t>
    </rPh>
    <phoneticPr fontId="7"/>
  </si>
  <si>
    <t>移輸出</t>
    <rPh sb="0" eb="1">
      <t>ウツリ</t>
    </rPh>
    <rPh sb="1" eb="3">
      <t>ユシュツ</t>
    </rPh>
    <phoneticPr fontId="7"/>
  </si>
  <si>
    <t>移輸入</t>
    <rPh sb="0" eb="1">
      <t>ウツリ</t>
    </rPh>
    <rPh sb="1" eb="3">
      <t>ユニュウ</t>
    </rPh>
    <phoneticPr fontId="7"/>
  </si>
  <si>
    <t>統合大分類（39部門）</t>
    <rPh sb="0" eb="2">
      <t>トウゴウ</t>
    </rPh>
    <rPh sb="2" eb="3">
      <t>ダイ</t>
    </rPh>
    <rPh sb="3" eb="5">
      <t>ブンルイ</t>
    </rPh>
    <phoneticPr fontId="1"/>
  </si>
  <si>
    <t>林業</t>
    <rPh sb="0" eb="2">
      <t>リンギョウ</t>
    </rPh>
    <phoneticPr fontId="3"/>
  </si>
  <si>
    <t>漁業</t>
    <rPh sb="0" eb="2">
      <t>ギョギョウ</t>
    </rPh>
    <phoneticPr fontId="3"/>
  </si>
  <si>
    <t>プラスチック・ゴム製品</t>
    <rPh sb="9" eb="11">
      <t>セイヒン</t>
    </rPh>
    <phoneticPr fontId="2"/>
  </si>
  <si>
    <t>他に分類されない会員制団体</t>
    <rPh sb="0" eb="1">
      <t>ホカ</t>
    </rPh>
    <rPh sb="2" eb="4">
      <t>ブンルイ</t>
    </rPh>
    <rPh sb="8" eb="11">
      <t>カイインセイ</t>
    </rPh>
    <rPh sb="11" eb="13">
      <t>ダンタイ</t>
    </rPh>
    <phoneticPr fontId="2"/>
  </si>
  <si>
    <t>域内総固定資本形成（公的）</t>
    <rPh sb="0" eb="1">
      <t>イキ</t>
    </rPh>
    <phoneticPr fontId="1"/>
  </si>
  <si>
    <t>域内総固定資本形成（民間）</t>
    <rPh sb="0" eb="1">
      <t>イキ</t>
    </rPh>
    <phoneticPr fontId="1"/>
  </si>
  <si>
    <t>域内最終需要計</t>
    <rPh sb="0" eb="1">
      <t>イキ</t>
    </rPh>
    <phoneticPr fontId="1"/>
  </si>
  <si>
    <t>域内需要合計</t>
    <rPh sb="0" eb="1">
      <t>イキ</t>
    </rPh>
    <phoneticPr fontId="1"/>
  </si>
  <si>
    <t>移輸出</t>
    <rPh sb="1" eb="2">
      <t>ユ</t>
    </rPh>
    <phoneticPr fontId="1"/>
  </si>
  <si>
    <t>（控除）移輸入</t>
    <rPh sb="5" eb="6">
      <t>ユ</t>
    </rPh>
    <phoneticPr fontId="1"/>
  </si>
  <si>
    <t>域内生産額</t>
    <rPh sb="0" eb="1">
      <t>イキ</t>
    </rPh>
    <phoneticPr fontId="1"/>
  </si>
  <si>
    <t>D=1-C</t>
  </si>
  <si>
    <t>A</t>
  </si>
  <si>
    <t>B</t>
  </si>
  <si>
    <t>C=A-B</t>
  </si>
  <si>
    <t>農業</t>
    <rPh sb="0" eb="2">
      <t>ノウギョウ</t>
    </rPh>
    <phoneticPr fontId="1"/>
  </si>
  <si>
    <t>林業</t>
    <rPh sb="0" eb="2">
      <t>リンギョウ</t>
    </rPh>
    <phoneticPr fontId="7"/>
  </si>
  <si>
    <t>漁業</t>
    <rPh sb="0" eb="2">
      <t>ギョギョウ</t>
    </rPh>
    <phoneticPr fontId="7"/>
  </si>
  <si>
    <t>プラスチック・ゴム</t>
  </si>
  <si>
    <t>電子部品</t>
    <rPh sb="0" eb="2">
      <t>デンシ</t>
    </rPh>
    <rPh sb="2" eb="4">
      <t>ブヒン</t>
    </rPh>
    <phoneticPr fontId="7"/>
  </si>
  <si>
    <t>廃棄物処理</t>
    <rPh sb="0" eb="3">
      <t>ハイキブツ</t>
    </rPh>
    <rPh sb="3" eb="5">
      <t>ショリ</t>
    </rPh>
    <phoneticPr fontId="7"/>
  </si>
  <si>
    <t>商業</t>
    <rPh sb="0" eb="2">
      <t>ショウギョウ</t>
    </rPh>
    <phoneticPr fontId="7"/>
  </si>
  <si>
    <t>運輸、郵便</t>
    <rPh sb="3" eb="5">
      <t>ユウビン</t>
    </rPh>
    <phoneticPr fontId="7"/>
  </si>
  <si>
    <t>医療・福祉</t>
    <rPh sb="3" eb="5">
      <t>フクシ</t>
    </rPh>
    <phoneticPr fontId="7"/>
  </si>
  <si>
    <t>その他の非営利団体サービス</t>
    <rPh sb="2" eb="3">
      <t>タ</t>
    </rPh>
    <rPh sb="4" eb="7">
      <t>ヒエイリ</t>
    </rPh>
    <rPh sb="7" eb="9">
      <t>ダンタイ</t>
    </rPh>
    <phoneticPr fontId="7"/>
  </si>
  <si>
    <t>事務用品</t>
    <rPh sb="0" eb="2">
      <t>ジム</t>
    </rPh>
    <rPh sb="2" eb="4">
      <t>ヨウヒン</t>
    </rPh>
    <phoneticPr fontId="7"/>
  </si>
  <si>
    <t>分類不明</t>
    <rPh sb="0" eb="2">
      <t>ブンルイ</t>
    </rPh>
    <rPh sb="2" eb="4">
      <t>フメイ</t>
    </rPh>
    <phoneticPr fontId="7"/>
  </si>
  <si>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1"/>
  </si>
  <si>
    <t>投入係数表</t>
    <rPh sb="0" eb="2">
      <t>トウニュウ</t>
    </rPh>
    <rPh sb="2" eb="4">
      <t>ケイスウ</t>
    </rPh>
    <phoneticPr fontId="1"/>
  </si>
  <si>
    <t>逆行列係数　〔I-(I-M)A〕-1型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</si>
</sst>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7"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2" fillId="0" borderId="0">
      <alignment vertical="center"/>
    </xf>
    <xf numFmtId="38" fontId="1" fillId="0" borderId="0" applyFont="0" applyFill="0" applyBorder="0" applyAlignment="0" applyProtection="0"/>
  </cellStyleXfs>
  <cellXfs count="465">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0" fillId="6" borderId="0" xfId="0" applyFont="1" applyFill="1" applyAlignment="1">
      <alignment vertical="center"/>
    </xf>
    <xf numFmtId="14" fontId="21" fillId="10" borderId="0" xfId="0" applyNumberFormat="1" applyFont="1" applyFill="1" applyAlignment="1">
      <alignment vertical="center"/>
    </xf>
    <xf numFmtId="0" fontId="20" fillId="0" borderId="0" xfId="0" applyFont="1" applyAlignment="1">
      <alignment vertical="center"/>
    </xf>
    <xf numFmtId="193" fontId="20" fillId="11" borderId="4" xfId="0" applyNumberFormat="1" applyFont="1" applyFill="1" applyBorder="1" applyAlignment="1">
      <alignment horizontal="center" vertical="center"/>
    </xf>
    <xf numFmtId="193" fontId="20" fillId="6" borderId="1" xfId="0" applyNumberFormat="1" applyFont="1" applyFill="1" applyBorder="1" applyAlignment="1">
      <alignment horizontal="center" vertical="center"/>
    </xf>
    <xf numFmtId="193" fontId="20" fillId="6" borderId="3" xfId="0" applyNumberFormat="1" applyFont="1" applyFill="1" applyBorder="1" applyAlignment="1">
      <alignment horizontal="center" vertical="center"/>
    </xf>
    <xf numFmtId="193" fontId="20" fillId="6" borderId="2" xfId="0" applyNumberFormat="1" applyFont="1" applyFill="1" applyBorder="1" applyAlignment="1">
      <alignment horizontal="center" vertical="center"/>
    </xf>
    <xf numFmtId="193" fontId="20" fillId="6" borderId="4" xfId="0" applyNumberFormat="1" applyFont="1" applyFill="1" applyBorder="1" applyAlignment="1">
      <alignment horizontal="center" vertical="center"/>
    </xf>
    <xf numFmtId="0" fontId="20" fillId="6" borderId="5" xfId="3" applyFont="1" applyFill="1" applyBorder="1">
      <alignment vertical="center"/>
    </xf>
    <xf numFmtId="0" fontId="20" fillId="6" borderId="6" xfId="3" applyFont="1" applyFill="1" applyBorder="1" applyAlignment="1">
      <alignment vertical="center" wrapText="1"/>
    </xf>
    <xf numFmtId="0" fontId="20" fillId="11" borderId="8" xfId="0" applyFont="1" applyFill="1" applyBorder="1" applyAlignment="1">
      <alignment horizontal="center" vertical="center" wrapText="1"/>
    </xf>
    <xf numFmtId="0" fontId="20" fillId="6" borderId="5"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20"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0" fillId="11" borderId="10" xfId="1" applyFont="1" applyFill="1" applyBorder="1" applyAlignment="1">
      <alignment vertical="center"/>
    </xf>
    <xf numFmtId="38" fontId="20" fillId="6" borderId="14" xfId="1" applyFont="1" applyFill="1" applyBorder="1" applyAlignment="1">
      <alignment vertical="center"/>
    </xf>
    <xf numFmtId="38" fontId="20" fillId="6" borderId="0" xfId="1" applyFont="1" applyFill="1" applyBorder="1" applyAlignment="1">
      <alignment vertical="center"/>
    </xf>
    <xf numFmtId="38" fontId="20" fillId="6" borderId="9" xfId="1" applyFont="1" applyFill="1" applyBorder="1" applyAlignment="1">
      <alignment vertical="center"/>
    </xf>
    <xf numFmtId="38" fontId="20"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0" fillId="11" borderId="11" xfId="1" applyFont="1" applyFill="1" applyBorder="1" applyAlignment="1">
      <alignment vertical="center"/>
    </xf>
    <xf numFmtId="38" fontId="20" fillId="6" borderId="15" xfId="1" applyFont="1" applyFill="1" applyBorder="1" applyAlignment="1">
      <alignment vertical="center"/>
    </xf>
    <xf numFmtId="38" fontId="20" fillId="6" borderId="13" xfId="1" applyFont="1" applyFill="1" applyBorder="1" applyAlignment="1">
      <alignment vertical="center"/>
    </xf>
    <xf numFmtId="38" fontId="20" fillId="6" borderId="12" xfId="1" applyFont="1" applyFill="1" applyBorder="1" applyAlignment="1">
      <alignment vertical="center"/>
    </xf>
    <xf numFmtId="38" fontId="20" fillId="6" borderId="11" xfId="1" applyFont="1" applyFill="1" applyBorder="1" applyAlignment="1">
      <alignment vertical="center"/>
    </xf>
    <xf numFmtId="38" fontId="1" fillId="6" borderId="0" xfId="1" applyFont="1" applyFill="1" applyBorder="1" applyAlignment="1"/>
    <xf numFmtId="38" fontId="20" fillId="6" borderId="0" xfId="0" applyNumberFormat="1" applyFont="1" applyFill="1" applyAlignment="1">
      <alignment vertical="center"/>
    </xf>
    <xf numFmtId="0" fontId="20" fillId="6" borderId="7"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5"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6"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11"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14" fontId="0" fillId="9" borderId="4" xfId="0" applyNumberFormat="1" applyFill="1" applyBorder="1"/>
    <xf numFmtId="193" fontId="20" fillId="9" borderId="1" xfId="0" applyNumberFormat="1" applyFont="1" applyFill="1" applyBorder="1" applyAlignment="1">
      <alignment horizontal="center" vertical="center"/>
    </xf>
    <xf numFmtId="0" fontId="20" fillId="9" borderId="5" xfId="0" applyFont="1" applyFill="1" applyBorder="1" applyAlignment="1">
      <alignment horizontal="center" vertical="center" wrapText="1"/>
    </xf>
    <xf numFmtId="38" fontId="20" fillId="9" borderId="14" xfId="1" applyFont="1" applyFill="1" applyBorder="1" applyAlignment="1">
      <alignment vertical="center"/>
    </xf>
    <xf numFmtId="38" fontId="20" fillId="9" borderId="15" xfId="1" applyFont="1" applyFill="1" applyBorder="1" applyAlignment="1">
      <alignment vertical="center"/>
    </xf>
    <xf numFmtId="0" fontId="21" fillId="9" borderId="5" xfId="0" applyFont="1" applyFill="1" applyBorder="1" applyAlignment="1">
      <alignment horizontal="center" vertical="center" wrapText="1"/>
    </xf>
    <xf numFmtId="38" fontId="6" fillId="13" borderId="4" xfId="0"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0" fillId="6" borderId="1" xfId="3" applyFont="1" applyFill="1" applyBorder="1" applyAlignment="1">
      <alignment horizontal="center" vertical="center" wrapText="1"/>
    </xf>
    <xf numFmtId="0" fontId="20" fillId="6" borderId="2" xfId="3" applyFont="1" applyFill="1" applyBorder="1" applyAlignment="1">
      <alignment horizontal="center" vertical="center" wrapText="1"/>
    </xf>
    <xf numFmtId="0" fontId="20" fillId="6" borderId="3" xfId="3" applyFont="1" applyFill="1" applyBorder="1" applyAlignment="1">
      <alignment horizontal="center" vertical="center" wrapText="1"/>
    </xf>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workbookViewId="0">
      <pane xSplit="2" ySplit="2" topLeftCell="C34" activePane="bottomRight" state="frozen"/>
      <selection activeCell="D5" sqref="D5"/>
      <selection pane="topRight" activeCell="D5" sqref="D5"/>
      <selection pane="bottomLeft" activeCell="D5" sqref="D5"/>
      <selection pane="bottomRight" activeCell="G40" sqref="G40"/>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367</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5" t="str">
        <f>最終需要_まとめ!A46</f>
        <v>2015年芦屋市産業連関表</v>
      </c>
      <c r="C45" s="449">
        <v>45158</v>
      </c>
    </row>
    <row r="46" spans="1:3" x14ac:dyDescent="0.2">
      <c r="A46" s="27" t="s">
        <v>190</v>
      </c>
      <c r="B46" s="237" t="str">
        <f>B45</f>
        <v>2015年芦屋市産業連関表</v>
      </c>
      <c r="C46" s="24"/>
    </row>
    <row r="47" spans="1:3" x14ac:dyDescent="0.2">
      <c r="A47" s="28" t="s">
        <v>110</v>
      </c>
      <c r="B47" s="416" t="str">
        <f>B45</f>
        <v>2015年芦屋市産業連関表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304</v>
      </c>
      <c r="S2" s="3" t="s">
        <v>153</v>
      </c>
      <c r="U2" s="64" t="s">
        <v>210</v>
      </c>
      <c r="W2" s="3" t="s">
        <v>130</v>
      </c>
      <c r="Y2" s="3" t="s">
        <v>154</v>
      </c>
    </row>
    <row r="3" spans="1:25" ht="44" x14ac:dyDescent="0.2">
      <c r="B3" s="65"/>
      <c r="C3" s="66" t="s">
        <v>228</v>
      </c>
      <c r="D3" s="66" t="s">
        <v>247</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1.0309278350515464E-2</v>
      </c>
      <c r="E5" s="77">
        <f t="shared" ref="E5:E38" si="0">$C$10*D5</f>
        <v>1.0309278350515463</v>
      </c>
      <c r="F5" s="76">
        <f>分析係数表!C8</f>
        <v>0</v>
      </c>
      <c r="G5" s="77">
        <f t="shared" ref="G5:G38" si="1">E5*F5</f>
        <v>0</v>
      </c>
      <c r="H5" s="77">
        <f t="array" ref="H5:H43">MMULT(逆行列係数!C5:AO43,'6'!G5:G43)</f>
        <v>0</v>
      </c>
      <c r="I5" s="77">
        <f t="shared" ref="I5:I38" si="2">C5+H5</f>
        <v>0</v>
      </c>
      <c r="J5" s="76" t="e">
        <f>分析係数表!G8</f>
        <v>#DIV/0!</v>
      </c>
      <c r="K5" s="78" t="e">
        <f t="shared" ref="K5:K38" si="3">I5*J5</f>
        <v>#DIV/0!</v>
      </c>
      <c r="L5" s="79" t="s">
        <v>181</v>
      </c>
      <c r="M5" s="80" t="s">
        <v>181</v>
      </c>
      <c r="N5" s="81">
        <f>分析係数表!H8</f>
        <v>9.9662803258108775E-3</v>
      </c>
      <c r="O5" s="82" t="e">
        <f t="shared" ref="O5:O43" si="4">$M$44*N5</f>
        <v>#DIV/0!</v>
      </c>
      <c r="P5" s="76">
        <f>分析係数表!C8</f>
        <v>0</v>
      </c>
      <c r="Q5" s="82" t="e">
        <f t="shared" ref="Q5:Q38" si="5">O5*P5</f>
        <v>#DIV/0!</v>
      </c>
      <c r="R5" s="83" t="e">
        <f t="array" ref="R5:R43">MMULT(逆行列係数!C5:AO43,'6'!Q5:Q43)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投入係数表!H6</f>
        <v>0</v>
      </c>
      <c r="E6" s="77">
        <f t="shared" si="0"/>
        <v>0</v>
      </c>
      <c r="F6" s="76">
        <f>分析係数表!C9</f>
        <v>7.8534031413612593E-2</v>
      </c>
      <c r="G6" s="77">
        <f t="shared" si="1"/>
        <v>0</v>
      </c>
      <c r="H6" s="77">
        <v>4.2380519925266744E-5</v>
      </c>
      <c r="I6" s="77">
        <f t="shared" si="2"/>
        <v>4.2380519925266744E-5</v>
      </c>
      <c r="J6" s="76">
        <f>分析係数表!G9</f>
        <v>0.3125</v>
      </c>
      <c r="K6" s="78">
        <f t="shared" si="3"/>
        <v>1.3243912476645858E-5</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投入係数表!H7</f>
        <v>0</v>
      </c>
      <c r="E7" s="77">
        <f t="shared" si="0"/>
        <v>0</v>
      </c>
      <c r="F7" s="76">
        <f>分析係数表!C10</f>
        <v>9.7664543524416114E-2</v>
      </c>
      <c r="G7" s="77">
        <f t="shared" si="1"/>
        <v>0</v>
      </c>
      <c r="H7" s="77">
        <v>9.4624506445227979E-5</v>
      </c>
      <c r="I7" s="77">
        <f t="shared" si="2"/>
        <v>9.4624506445227979E-5</v>
      </c>
      <c r="J7" s="76">
        <f>分析係数表!G10</f>
        <v>0.17857142857142858</v>
      </c>
      <c r="K7" s="78">
        <f t="shared" si="3"/>
        <v>1.689723329379071E-5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投入係数表!H8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投入係数表!H9</f>
        <v>0</v>
      </c>
      <c r="E9" s="77">
        <f t="shared" si="0"/>
        <v>0</v>
      </c>
      <c r="F9" s="76">
        <f>分析係数表!C12</f>
        <v>9.4611575134895265E-3</v>
      </c>
      <c r="G9" s="77">
        <f t="shared" si="1"/>
        <v>0</v>
      </c>
      <c r="H9" s="77">
        <v>1.014156102608535E-5</v>
      </c>
      <c r="I9" s="77">
        <f t="shared" si="2"/>
        <v>1.014156102608535E-5</v>
      </c>
      <c r="J9" s="76">
        <f>分析係数表!G12</f>
        <v>0.14399999999999999</v>
      </c>
      <c r="K9" s="78">
        <f t="shared" si="3"/>
        <v>1.4603847877562903E-6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75">
        <f>最終需要_まとめ!C11</f>
        <v>100</v>
      </c>
      <c r="D10" s="76">
        <f>投入係数表!H10</f>
        <v>0.24742268041237114</v>
      </c>
      <c r="E10" s="77">
        <f t="shared" si="0"/>
        <v>24.742268041237114</v>
      </c>
      <c r="F10" s="76">
        <f>分析係数表!C13</f>
        <v>0</v>
      </c>
      <c r="G10" s="77">
        <f t="shared" si="1"/>
        <v>0</v>
      </c>
      <c r="H10" s="77">
        <v>0</v>
      </c>
      <c r="I10" s="77">
        <f t="shared" si="2"/>
        <v>100</v>
      </c>
      <c r="J10" s="76">
        <f>分析係数表!G13</f>
        <v>0.24742268041237114</v>
      </c>
      <c r="K10" s="78">
        <f t="shared" si="3"/>
        <v>24.742268041237114</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投入係数表!H11</f>
        <v>1.0309278350515464E-2</v>
      </c>
      <c r="E11" s="77">
        <f t="shared" si="0"/>
        <v>1.0309278350515463</v>
      </c>
      <c r="F11" s="76">
        <f>分析係数表!C14</f>
        <v>3.724489795918362E-2</v>
      </c>
      <c r="G11" s="77">
        <f t="shared" si="1"/>
        <v>3.8396802019776924E-2</v>
      </c>
      <c r="H11" s="77">
        <v>4.0586473389803562E-2</v>
      </c>
      <c r="I11" s="77">
        <f t="shared" si="2"/>
        <v>4.0586473389803562E-2</v>
      </c>
      <c r="J11" s="76">
        <f>分析係数表!G14</f>
        <v>0.16710182767624021</v>
      </c>
      <c r="K11" s="78">
        <f t="shared" si="3"/>
        <v>6.782073882369264E-3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投入係数表!H12</f>
        <v>0.1134020618556701</v>
      </c>
      <c r="E12" s="77">
        <f t="shared" si="0"/>
        <v>11.340206185567011</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投入係数表!H13</f>
        <v>1.0309278350515464E-2</v>
      </c>
      <c r="E13" s="77">
        <f t="shared" si="0"/>
        <v>1.0309278350515463</v>
      </c>
      <c r="F13" s="76">
        <f>分析係数表!C16</f>
        <v>5.1379638439581488E-3</v>
      </c>
      <c r="G13" s="77">
        <f t="shared" si="1"/>
        <v>5.2968699422248954E-3</v>
      </c>
      <c r="H13" s="77">
        <v>5.4267827914394355E-3</v>
      </c>
      <c r="I13" s="77">
        <f t="shared" si="2"/>
        <v>5.4267827914394355E-3</v>
      </c>
      <c r="J13" s="76">
        <f>分析係数表!G16</f>
        <v>3.5087719298245612E-2</v>
      </c>
      <c r="K13" s="78">
        <f t="shared" si="3"/>
        <v>1.9041343127857666E-4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投入係数表!H14</f>
        <v>1.0309278350515464E-2</v>
      </c>
      <c r="E14" s="77">
        <f t="shared" si="0"/>
        <v>1.0309278350515463</v>
      </c>
      <c r="F14" s="76">
        <f>分析係数表!C17</f>
        <v>2.2792022792023081E-3</v>
      </c>
      <c r="G14" s="77">
        <f t="shared" si="1"/>
        <v>2.3496930713425854E-3</v>
      </c>
      <c r="H14" s="77">
        <v>2.4392278908744302E-3</v>
      </c>
      <c r="I14" s="77">
        <f t="shared" si="2"/>
        <v>2.4392278908744302E-3</v>
      </c>
      <c r="J14" s="76">
        <f>分析係数表!G17</f>
        <v>0.25</v>
      </c>
      <c r="K14" s="78">
        <f t="shared" si="3"/>
        <v>6.0980697271860755E-4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投入係数表!H15</f>
        <v>0</v>
      </c>
      <c r="E15" s="77">
        <f t="shared" si="0"/>
        <v>0</v>
      </c>
      <c r="F15" s="76">
        <f>分析係数表!C18</f>
        <v>7.5999999999999956E-2</v>
      </c>
      <c r="G15" s="77">
        <f t="shared" si="1"/>
        <v>0</v>
      </c>
      <c r="H15" s="77">
        <v>3.1031253474570858E-4</v>
      </c>
      <c r="I15" s="77">
        <f t="shared" si="2"/>
        <v>3.1031253474570858E-4</v>
      </c>
      <c r="J15" s="76">
        <f>分析係数表!G18</f>
        <v>0.21407624633431085</v>
      </c>
      <c r="K15" s="78">
        <f t="shared" si="3"/>
        <v>6.6430542628846708E-5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投入係数表!H16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投入係数表!H17</f>
        <v>0</v>
      </c>
      <c r="E17" s="77">
        <f t="shared" si="0"/>
        <v>0</v>
      </c>
      <c r="F17" s="76">
        <f>分析係数表!C20</f>
        <v>1.5625E-2</v>
      </c>
      <c r="G17" s="77">
        <f t="shared" si="1"/>
        <v>0</v>
      </c>
      <c r="H17" s="77">
        <v>5.2428562394056353E-5</v>
      </c>
      <c r="I17" s="77">
        <f t="shared" si="2"/>
        <v>5.2428562394056353E-5</v>
      </c>
      <c r="J17" s="76">
        <f>分析係数表!G20</f>
        <v>9.7560975609756101E-2</v>
      </c>
      <c r="K17" s="78">
        <f t="shared" si="3"/>
        <v>5.1149816969811079E-6</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投入係数表!H18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投入係数表!H19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投入係数表!H21</f>
        <v>0</v>
      </c>
      <c r="E21" s="77">
        <f t="shared" si="0"/>
        <v>0</v>
      </c>
      <c r="F21" s="76">
        <f>分析係数表!C24</f>
        <v>4.0407358738501986E-2</v>
      </c>
      <c r="G21" s="77">
        <f t="shared" si="1"/>
        <v>0</v>
      </c>
      <c r="H21" s="77">
        <v>3.6084740056751343E-4</v>
      </c>
      <c r="I21" s="77">
        <f t="shared" si="2"/>
        <v>3.6084740056751343E-4</v>
      </c>
      <c r="J21" s="76">
        <f>分析係数表!G24</f>
        <v>0.2107843137254902</v>
      </c>
      <c r="K21" s="78">
        <f t="shared" si="3"/>
        <v>7.6060971688250383E-5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投入係数表!H22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投入係数表!H23</f>
        <v>0</v>
      </c>
      <c r="E23" s="77">
        <f t="shared" si="0"/>
        <v>0</v>
      </c>
      <c r="F23" s="76">
        <f>分析係数表!C26</f>
        <v>4.2648253452477469E-3</v>
      </c>
      <c r="G23" s="77">
        <f t="shared" si="1"/>
        <v>0</v>
      </c>
      <c r="H23" s="77">
        <v>4.8096124980490395E-5</v>
      </c>
      <c r="I23" s="77">
        <f t="shared" si="2"/>
        <v>4.8096124980490395E-5</v>
      </c>
      <c r="J23" s="76">
        <f>分析係数表!G26</f>
        <v>0.19858156028368795</v>
      </c>
      <c r="K23" s="78">
        <f t="shared" si="3"/>
        <v>9.5510035422250432E-6</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投入係数表!H24</f>
        <v>0</v>
      </c>
      <c r="E24" s="77">
        <f t="shared" si="0"/>
        <v>0</v>
      </c>
      <c r="F24" s="76">
        <f>分析係数表!C27</f>
        <v>3.8520801232666546E-4</v>
      </c>
      <c r="G24" s="77">
        <f t="shared" si="1"/>
        <v>0</v>
      </c>
      <c r="H24" s="77">
        <v>9.6886430156500649E-7</v>
      </c>
      <c r="I24" s="77">
        <f t="shared" si="2"/>
        <v>9.6886430156500649E-7</v>
      </c>
      <c r="J24" s="76">
        <f>分析係数表!G27</f>
        <v>0.2857142857142857</v>
      </c>
      <c r="K24" s="78">
        <f t="shared" si="3"/>
        <v>2.7681837187571611E-7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投入係数表!H25</f>
        <v>0</v>
      </c>
      <c r="E25" s="77">
        <f t="shared" si="0"/>
        <v>0</v>
      </c>
      <c r="F25" s="76">
        <f>分析係数表!C28</f>
        <v>1.1124845488257318E-3</v>
      </c>
      <c r="G25" s="77">
        <f t="shared" si="1"/>
        <v>0</v>
      </c>
      <c r="H25" s="77">
        <v>5.0874333695287075E-5</v>
      </c>
      <c r="I25" s="77">
        <f t="shared" si="2"/>
        <v>5.0874333695287075E-5</v>
      </c>
      <c r="J25" s="76">
        <f>分析係数表!G28</f>
        <v>0.13043478260869565</v>
      </c>
      <c r="K25" s="78">
        <f t="shared" si="3"/>
        <v>6.6357826559070092E-6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投入係数表!H26</f>
        <v>1.0309278350515464E-2</v>
      </c>
      <c r="E26" s="77">
        <f t="shared" si="0"/>
        <v>1.0309278350515463</v>
      </c>
      <c r="F26" s="76">
        <f>分析係数表!C29</f>
        <v>9.1216979002032073E-2</v>
      </c>
      <c r="G26" s="77">
        <f t="shared" si="1"/>
        <v>9.4038122682507275E-2</v>
      </c>
      <c r="H26" s="77">
        <v>9.8997800788939772E-2</v>
      </c>
      <c r="I26" s="77">
        <f t="shared" si="2"/>
        <v>9.8997800788939772E-2</v>
      </c>
      <c r="J26" s="76">
        <f>分析係数表!G29</f>
        <v>0.26186291739894552</v>
      </c>
      <c r="K26" s="78">
        <f t="shared" si="3"/>
        <v>2.5923852930671398E-2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投入係数表!H27</f>
        <v>0</v>
      </c>
      <c r="E27" s="77">
        <f t="shared" si="0"/>
        <v>0</v>
      </c>
      <c r="F27" s="76">
        <f>分析係数表!C30</f>
        <v>1</v>
      </c>
      <c r="G27" s="77">
        <f t="shared" si="1"/>
        <v>0</v>
      </c>
      <c r="H27" s="77">
        <v>2.026880440686939E-2</v>
      </c>
      <c r="I27" s="77">
        <f t="shared" si="2"/>
        <v>2.026880440686939E-2</v>
      </c>
      <c r="J27" s="76">
        <f>分析係数表!G30</f>
        <v>0.34464954175809992</v>
      </c>
      <c r="K27" s="78">
        <f t="shared" si="3"/>
        <v>6.9856341508120912E-3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投入係数表!H28</f>
        <v>4.1237113402061855E-2</v>
      </c>
      <c r="E28" s="77">
        <f t="shared" si="0"/>
        <v>4.1237113402061851</v>
      </c>
      <c r="F28" s="76">
        <f>分析係数表!C31</f>
        <v>5.9431818181818197E-2</v>
      </c>
      <c r="G28" s="77">
        <f t="shared" si="1"/>
        <v>0.24507966260543584</v>
      </c>
      <c r="H28" s="77">
        <v>0.24974688053630739</v>
      </c>
      <c r="I28" s="77">
        <f t="shared" si="2"/>
        <v>0.24974688053630739</v>
      </c>
      <c r="J28" s="76">
        <f>分析係数表!G31</f>
        <v>6.9182389937106917E-2</v>
      </c>
      <c r="K28" s="78">
        <f t="shared" si="3"/>
        <v>1.7278086074838876E-2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投入係数表!H29</f>
        <v>0</v>
      </c>
      <c r="E29" s="77">
        <f t="shared" si="0"/>
        <v>0</v>
      </c>
      <c r="F29" s="76">
        <f>分析係数表!C32</f>
        <v>1</v>
      </c>
      <c r="G29" s="77">
        <f t="shared" si="1"/>
        <v>0</v>
      </c>
      <c r="H29" s="77">
        <v>9.9072485133904556E-3</v>
      </c>
      <c r="I29" s="77">
        <f t="shared" si="2"/>
        <v>9.9072485133904556E-3</v>
      </c>
      <c r="J29" s="76">
        <f>分析係数表!G32</f>
        <v>0.14024946759963491</v>
      </c>
      <c r="K29" s="78">
        <f t="shared" si="3"/>
        <v>1.389486329380286E-3</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投入係数表!H30</f>
        <v>0</v>
      </c>
      <c r="E30" s="77">
        <f t="shared" si="0"/>
        <v>0</v>
      </c>
      <c r="F30" s="76">
        <f>分析係数表!C33</f>
        <v>0.54794520547945202</v>
      </c>
      <c r="G30" s="77">
        <f t="shared" si="1"/>
        <v>0</v>
      </c>
      <c r="H30" s="77">
        <v>5.903022371446325E-3</v>
      </c>
      <c r="I30" s="77">
        <f t="shared" si="2"/>
        <v>5.903022371446325E-3</v>
      </c>
      <c r="J30" s="76">
        <f>分析係数表!G33</f>
        <v>0.50575815738963537</v>
      </c>
      <c r="K30" s="78">
        <f t="shared" si="3"/>
        <v>2.9855017176124892E-3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投入係数表!H31</f>
        <v>8.247422680412371E-2</v>
      </c>
      <c r="E31" s="77">
        <f t="shared" si="0"/>
        <v>8.2474226804123703</v>
      </c>
      <c r="F31" s="76">
        <f>分析係数表!C34</f>
        <v>0.2272625743700124</v>
      </c>
      <c r="G31" s="77">
        <f t="shared" si="1"/>
        <v>1.8743305102681433</v>
      </c>
      <c r="H31" s="77">
        <v>1.8945875874019482</v>
      </c>
      <c r="I31" s="77">
        <f t="shared" si="2"/>
        <v>1.8945875874019482</v>
      </c>
      <c r="J31" s="76">
        <f>分析係数表!G34</f>
        <v>0.42497416653070103</v>
      </c>
      <c r="K31" s="78">
        <f t="shared" si="3"/>
        <v>0.80515078087555458</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投入係数表!H32</f>
        <v>2.0618556701030927E-2</v>
      </c>
      <c r="E32" s="77">
        <f t="shared" si="0"/>
        <v>2.0618556701030926</v>
      </c>
      <c r="F32" s="76">
        <f>分析係数表!C35</f>
        <v>0.52232854864433809</v>
      </c>
      <c r="G32" s="77">
        <f t="shared" si="1"/>
        <v>1.0769660796790474</v>
      </c>
      <c r="H32" s="77">
        <v>1.1361463458040872</v>
      </c>
      <c r="I32" s="77">
        <f t="shared" si="2"/>
        <v>1.1361463458040872</v>
      </c>
      <c r="J32" s="76">
        <f>分析係数表!G35</f>
        <v>0.31374764595103577</v>
      </c>
      <c r="K32" s="78">
        <f t="shared" si="3"/>
        <v>0.35646324145190383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投入係数表!H33</f>
        <v>0</v>
      </c>
      <c r="E33" s="77">
        <f t="shared" si="0"/>
        <v>0</v>
      </c>
      <c r="F33" s="76">
        <f>分析係数表!C36</f>
        <v>0.98115915135770393</v>
      </c>
      <c r="G33" s="77">
        <f t="shared" si="1"/>
        <v>0</v>
      </c>
      <c r="H33" s="77">
        <v>8.4065202337227488E-2</v>
      </c>
      <c r="I33" s="77">
        <f t="shared" si="2"/>
        <v>8.4065202337227488E-2</v>
      </c>
      <c r="J33" s="76">
        <f>分析係数表!G36</f>
        <v>4.5900594498961549E-2</v>
      </c>
      <c r="K33" s="78">
        <f t="shared" si="3"/>
        <v>3.8586427639542334E-3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投入係数表!H34</f>
        <v>1.0309278350515464E-2</v>
      </c>
      <c r="E34" s="77">
        <f t="shared" si="0"/>
        <v>1.0309278350515463</v>
      </c>
      <c r="F34" s="76">
        <f>分析係数表!C37</f>
        <v>0.19750348498289194</v>
      </c>
      <c r="G34" s="77">
        <f t="shared" si="1"/>
        <v>0.20361184018854836</v>
      </c>
      <c r="H34" s="77">
        <v>0.22994668276593061</v>
      </c>
      <c r="I34" s="77">
        <f t="shared" si="2"/>
        <v>0.22994668276593061</v>
      </c>
      <c r="J34" s="76">
        <f>分析係数表!G37</f>
        <v>0.41491057198512482</v>
      </c>
      <c r="K34" s="78">
        <f t="shared" si="3"/>
        <v>9.540730967249432E-2</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投入係数表!H35</f>
        <v>0</v>
      </c>
      <c r="E35" s="77">
        <f t="shared" si="0"/>
        <v>0</v>
      </c>
      <c r="F35" s="76">
        <f>分析係数表!C38</f>
        <v>8.1861043469250272E-2</v>
      </c>
      <c r="G35" s="77">
        <f t="shared" si="1"/>
        <v>0</v>
      </c>
      <c r="H35" s="77">
        <v>1.6672135439872494E-2</v>
      </c>
      <c r="I35" s="77">
        <f t="shared" si="2"/>
        <v>1.6672135439872494E-2</v>
      </c>
      <c r="J35" s="76">
        <f>分析係数表!G38</f>
        <v>0.21669430624654507</v>
      </c>
      <c r="K35" s="78">
        <f t="shared" si="3"/>
        <v>3.6127568227916074E-3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投入係数表!H36</f>
        <v>0</v>
      </c>
      <c r="E36" s="77">
        <f t="shared" si="0"/>
        <v>0</v>
      </c>
      <c r="F36" s="76">
        <f>分析係数表!C39</f>
        <v>1</v>
      </c>
      <c r="G36" s="77">
        <f t="shared" si="1"/>
        <v>0</v>
      </c>
      <c r="H36" s="77">
        <v>1.5186902630071967E-2</v>
      </c>
      <c r="I36" s="77">
        <f t="shared" si="2"/>
        <v>1.5186902630071967E-2</v>
      </c>
      <c r="J36" s="76">
        <f>分析係数表!G39</f>
        <v>0.35499471899494134</v>
      </c>
      <c r="K36" s="78">
        <f t="shared" si="3"/>
        <v>5.3912702315659332E-3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投入係数表!H37</f>
        <v>0</v>
      </c>
      <c r="E37" s="77">
        <f t="shared" si="0"/>
        <v>0</v>
      </c>
      <c r="F37" s="76">
        <f>分析係数表!C40</f>
        <v>0.69354724715527594</v>
      </c>
      <c r="G37" s="77">
        <f t="shared" si="1"/>
        <v>0</v>
      </c>
      <c r="H37" s="77">
        <v>7.694582857022843E-4</v>
      </c>
      <c r="I37" s="77">
        <f t="shared" si="2"/>
        <v>7.694582857022843E-4</v>
      </c>
      <c r="J37" s="76">
        <f>分析係数表!G40</f>
        <v>0.52329545454545456</v>
      </c>
      <c r="K37" s="78">
        <f t="shared" si="3"/>
        <v>4.0265402337034311E-4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投入係数表!H38</f>
        <v>0</v>
      </c>
      <c r="E38" s="77">
        <f t="shared" si="0"/>
        <v>0</v>
      </c>
      <c r="F38" s="76">
        <f>分析係数表!C41</f>
        <v>0.69803111327175493</v>
      </c>
      <c r="G38" s="77">
        <f t="shared" si="1"/>
        <v>0</v>
      </c>
      <c r="H38" s="77">
        <v>4.248692644957669E-4</v>
      </c>
      <c r="I38" s="77">
        <f t="shared" si="2"/>
        <v>4.248692644957669E-4</v>
      </c>
      <c r="J38" s="76">
        <f>分析係数表!G41</f>
        <v>0.44754320687137045</v>
      </c>
      <c r="K38" s="78">
        <f t="shared" si="3"/>
        <v>1.9014735313351602E-4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投入係数表!H39</f>
        <v>0</v>
      </c>
      <c r="E39" s="77">
        <f>$C$10*D39</f>
        <v>0</v>
      </c>
      <c r="F39" s="76">
        <f>分析係数表!C42</f>
        <v>0.43862762496302865</v>
      </c>
      <c r="G39" s="77">
        <f>E39*F39</f>
        <v>0</v>
      </c>
      <c r="H39" s="77">
        <v>3.4408959429258388E-3</v>
      </c>
      <c r="I39" s="77">
        <f>C39+H39</f>
        <v>3.4408959429258388E-3</v>
      </c>
      <c r="J39" s="76">
        <f>分析係数表!G42</f>
        <v>0.48527443105756357</v>
      </c>
      <c r="K39" s="78">
        <f>I39*J39</f>
        <v>1.6697788210316151E-3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投入係数表!H40</f>
        <v>3.0927835051546393E-2</v>
      </c>
      <c r="E40" s="77">
        <f>$C$10*D40</f>
        <v>3.0927835051546393</v>
      </c>
      <c r="F40" s="76">
        <f>分析係数表!C43</f>
        <v>0.43024422883907665</v>
      </c>
      <c r="G40" s="77">
        <f>E40*F40</f>
        <v>1.3306522541414743</v>
      </c>
      <c r="H40" s="77">
        <v>1.5750712188911054</v>
      </c>
      <c r="I40" s="77">
        <f>C40+H40</f>
        <v>1.5750712188911054</v>
      </c>
      <c r="J40" s="76">
        <f>分析係数表!G43</f>
        <v>0.39930052034462166</v>
      </c>
      <c r="K40" s="78">
        <f>I40*J40</f>
        <v>0.6289267572830558</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投入係数表!H41</f>
        <v>0</v>
      </c>
      <c r="E41" s="77">
        <f>$C$10*D41</f>
        <v>0</v>
      </c>
      <c r="F41" s="76">
        <f>分析係数表!C44</f>
        <v>0.29950430472214973</v>
      </c>
      <c r="G41" s="77">
        <f>E41*F41</f>
        <v>0</v>
      </c>
      <c r="H41" s="77">
        <v>1.292189129713176E-3</v>
      </c>
      <c r="I41" s="77">
        <f>C41+H41</f>
        <v>1.292189129713176E-3</v>
      </c>
      <c r="J41" s="76">
        <f>分析係数表!G44</f>
        <v>0.27139093052281238</v>
      </c>
      <c r="K41" s="78">
        <f>I41*J41</f>
        <v>3.5068841032432192E-4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投入係数表!H42</f>
        <v>0</v>
      </c>
      <c r="E42" s="77">
        <f>$C$10*D42</f>
        <v>0</v>
      </c>
      <c r="F42" s="76">
        <f>分析係数表!C45</f>
        <v>1</v>
      </c>
      <c r="G42" s="77">
        <f>E42*F42</f>
        <v>0</v>
      </c>
      <c r="H42" s="77">
        <v>3.8678839449611253E-3</v>
      </c>
      <c r="I42" s="77">
        <f>C42+H42</f>
        <v>3.8678839449611253E-3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投入係数表!H43</f>
        <v>1.0309278350515464E-2</v>
      </c>
      <c r="E43" s="77">
        <f>$C$10*D43</f>
        <v>1.0309278350515463</v>
      </c>
      <c r="F43" s="76">
        <f>分析係数表!C46</f>
        <v>7.53047011027278E-2</v>
      </c>
      <c r="G43" s="77">
        <f>E43*F43</f>
        <v>7.7633712477038958E-2</v>
      </c>
      <c r="H43" s="77">
        <v>8.0583564975892086E-2</v>
      </c>
      <c r="I43" s="77">
        <f>C43+H43</f>
        <v>8.0583564975892086E-2</v>
      </c>
      <c r="J43" s="76">
        <f>分析係数表!G46</f>
        <v>9.6153846153846159E-3</v>
      </c>
      <c r="K43" s="78">
        <f>I43*J43</f>
        <v>7.7484197092203934E-4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投入係数表!H44</f>
        <v>0.60824742268041232</v>
      </c>
      <c r="E44" s="91">
        <f>SUM(E5:E43)</f>
        <v>60.824742268041234</v>
      </c>
      <c r="F44" s="92">
        <f>分析係数表!C47</f>
        <v>0.46353553090755517</v>
      </c>
      <c r="G44" s="91">
        <f>SUM(G5:G43)</f>
        <v>4.9483555470755398</v>
      </c>
      <c r="H44" s="91">
        <f>SUM(H5:H43)</f>
        <v>5.4763018519110851</v>
      </c>
      <c r="I44" s="91">
        <f>SUM(I5:I43)</f>
        <v>105.47630185191112</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6"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285</v>
      </c>
      <c r="S2" s="3" t="s">
        <v>153</v>
      </c>
      <c r="U2" s="64" t="s">
        <v>210</v>
      </c>
      <c r="W2" s="3" t="s">
        <v>130</v>
      </c>
      <c r="Y2" s="3" t="s">
        <v>154</v>
      </c>
    </row>
    <row r="3" spans="1:25" ht="44" x14ac:dyDescent="0.2">
      <c r="B3" s="65"/>
      <c r="C3" s="66" t="s">
        <v>228</v>
      </c>
      <c r="D3" s="66" t="s">
        <v>310</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0</v>
      </c>
      <c r="E5" s="77">
        <f t="shared" ref="E5:E38" si="0">$C$11*D5</f>
        <v>0</v>
      </c>
      <c r="F5" s="76">
        <f>分析係数表!C8</f>
        <v>0</v>
      </c>
      <c r="G5" s="77">
        <f t="shared" ref="G5:G38" si="1">E5*F5</f>
        <v>0</v>
      </c>
      <c r="H5" s="77">
        <f t="array" ref="H5:H43">MMULT(逆行列係数!C5:AO43,'7'!G5:G43)</f>
        <v>0</v>
      </c>
      <c r="I5" s="77">
        <f t="shared" ref="I5:I38" si="2">C5+H5</f>
        <v>0</v>
      </c>
      <c r="J5" s="76" t="e">
        <f>分析係数表!G8</f>
        <v>#DIV/0!</v>
      </c>
      <c r="K5" s="78" t="e">
        <f t="shared" ref="K5:K38" si="3">I5*J5</f>
        <v>#DIV/0!</v>
      </c>
      <c r="L5" s="79" t="s">
        <v>183</v>
      </c>
      <c r="M5" s="80" t="s">
        <v>183</v>
      </c>
      <c r="N5" s="81">
        <f>分析係数表!H8</f>
        <v>9.9662803258108775E-3</v>
      </c>
      <c r="O5" s="82" t="e">
        <f t="shared" ref="O5:O43" si="4">$M$44*N5</f>
        <v>#DIV/0!</v>
      </c>
      <c r="P5" s="76">
        <f>分析係数表!C8</f>
        <v>0</v>
      </c>
      <c r="Q5" s="82" t="e">
        <f t="shared" ref="Q5:Q38" si="5">O5*P5</f>
        <v>#DIV/0!</v>
      </c>
      <c r="R5" s="83" t="e">
        <f t="array" ref="R5:R43">MMULT(逆行列係数!C5:AO43,'7'!Q5:Q43)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投入係数表!I6</f>
        <v>1.3054830287206266E-2</v>
      </c>
      <c r="E6" s="77">
        <f t="shared" si="0"/>
        <v>1.3054830287206265</v>
      </c>
      <c r="F6" s="76">
        <f>分析係数表!C9</f>
        <v>7.8534031413612593E-2</v>
      </c>
      <c r="G6" s="77">
        <f t="shared" si="1"/>
        <v>0.1025248451874838</v>
      </c>
      <c r="H6" s="77">
        <v>0.10535091607979752</v>
      </c>
      <c r="I6" s="77">
        <f t="shared" si="2"/>
        <v>0.10535091607979752</v>
      </c>
      <c r="J6" s="76">
        <f>分析係数表!G9</f>
        <v>0.3125</v>
      </c>
      <c r="K6" s="78">
        <f t="shared" si="3"/>
        <v>3.2922161274936725E-2</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投入係数表!I7</f>
        <v>0</v>
      </c>
      <c r="E7" s="77">
        <f t="shared" si="0"/>
        <v>0</v>
      </c>
      <c r="F7" s="76">
        <f>分析係数表!C10</f>
        <v>9.7664543524416114E-2</v>
      </c>
      <c r="G7" s="77">
        <f t="shared" si="1"/>
        <v>0</v>
      </c>
      <c r="H7" s="77">
        <v>1.521954682109348E-4</v>
      </c>
      <c r="I7" s="77">
        <f t="shared" si="2"/>
        <v>1.521954682109348E-4</v>
      </c>
      <c r="J7" s="76">
        <f>分析係数表!G10</f>
        <v>0.17857142857142858</v>
      </c>
      <c r="K7" s="78">
        <f t="shared" si="3"/>
        <v>2.7177762180524072E-5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投入係数表!I8</f>
        <v>5.2219321148825066E-3</v>
      </c>
      <c r="E8" s="77">
        <f t="shared" si="0"/>
        <v>0.52219321148825071</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投入係数表!I9</f>
        <v>2.6109660574412533E-3</v>
      </c>
      <c r="E9" s="77">
        <f t="shared" si="0"/>
        <v>0.26109660574412535</v>
      </c>
      <c r="F9" s="76">
        <f>分析係数表!C12</f>
        <v>9.4611575134895265E-3</v>
      </c>
      <c r="G9" s="77">
        <f t="shared" si="1"/>
        <v>2.4702761131826442E-3</v>
      </c>
      <c r="H9" s="77">
        <v>2.5175695047602795E-3</v>
      </c>
      <c r="I9" s="77">
        <f t="shared" si="2"/>
        <v>2.5175695047602795E-3</v>
      </c>
      <c r="J9" s="76">
        <f>分析係数表!G12</f>
        <v>0.14399999999999999</v>
      </c>
      <c r="K9" s="78">
        <f t="shared" si="3"/>
        <v>3.6253000868548019E-4</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投入係数表!I10</f>
        <v>7.832898172323759E-3</v>
      </c>
      <c r="E10" s="77">
        <f t="shared" si="0"/>
        <v>0.7832898172323759</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75">
        <f>最終需要_まとめ!C12</f>
        <v>100</v>
      </c>
      <c r="D11" s="76">
        <f>投入係数表!I11</f>
        <v>0.32898172323759789</v>
      </c>
      <c r="E11" s="77">
        <f t="shared" si="0"/>
        <v>32.898172323759788</v>
      </c>
      <c r="F11" s="76">
        <f>分析係数表!C14</f>
        <v>3.724489795918362E-2</v>
      </c>
      <c r="G11" s="77">
        <f t="shared" si="1"/>
        <v>1.2252890712420719</v>
      </c>
      <c r="H11" s="77">
        <v>1.2430946659922246</v>
      </c>
      <c r="I11" s="77">
        <f t="shared" si="2"/>
        <v>101.24309466599223</v>
      </c>
      <c r="J11" s="76">
        <f>分析係数表!G14</f>
        <v>0.16710182767624021</v>
      </c>
      <c r="K11" s="78">
        <f t="shared" si="3"/>
        <v>16.917906158285909</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投入係数表!I12</f>
        <v>3.91644908616188E-2</v>
      </c>
      <c r="E12" s="77">
        <f t="shared" si="0"/>
        <v>3.9164490861618799</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投入係数表!I13</f>
        <v>5.2219321148825066E-3</v>
      </c>
      <c r="E13" s="77">
        <f t="shared" si="0"/>
        <v>0.52219321148825071</v>
      </c>
      <c r="F13" s="76">
        <f>分析係数表!C16</f>
        <v>5.1379638439581488E-3</v>
      </c>
      <c r="G13" s="77">
        <f t="shared" si="1"/>
        <v>2.6830098401870233E-3</v>
      </c>
      <c r="H13" s="77">
        <v>2.9869293618312097E-3</v>
      </c>
      <c r="I13" s="77">
        <f t="shared" si="2"/>
        <v>2.9869293618312097E-3</v>
      </c>
      <c r="J13" s="76">
        <f>分析係数表!G16</f>
        <v>3.5087719298245612E-2</v>
      </c>
      <c r="K13" s="78">
        <f t="shared" si="3"/>
        <v>1.0480453901162138E-4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投入係数表!I14</f>
        <v>2.0887728459530026E-2</v>
      </c>
      <c r="E14" s="77">
        <f t="shared" si="0"/>
        <v>2.0887728459530028</v>
      </c>
      <c r="F14" s="76">
        <f>分析係数表!C17</f>
        <v>2.2792022792023081E-3</v>
      </c>
      <c r="G14" s="77">
        <f t="shared" si="1"/>
        <v>4.7607358312319759E-3</v>
      </c>
      <c r="H14" s="77">
        <v>4.9431140703723479E-3</v>
      </c>
      <c r="I14" s="77">
        <f t="shared" si="2"/>
        <v>4.9431140703723479E-3</v>
      </c>
      <c r="J14" s="76">
        <f>分析係数表!G17</f>
        <v>0.25</v>
      </c>
      <c r="K14" s="78">
        <f t="shared" si="3"/>
        <v>1.235778517593087E-3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投入係数表!I15</f>
        <v>2.6109660574412533E-3</v>
      </c>
      <c r="E15" s="77">
        <f t="shared" si="0"/>
        <v>0.26109660574412535</v>
      </c>
      <c r="F15" s="76">
        <f>分析係数表!C18</f>
        <v>7.5999999999999956E-2</v>
      </c>
      <c r="G15" s="77">
        <f t="shared" si="1"/>
        <v>1.9843342036553517E-2</v>
      </c>
      <c r="H15" s="77">
        <v>2.2966877756667819E-2</v>
      </c>
      <c r="I15" s="77">
        <f t="shared" si="2"/>
        <v>2.2966877756667819E-2</v>
      </c>
      <c r="J15" s="76">
        <f>分析係数表!G18</f>
        <v>0.21407624633431085</v>
      </c>
      <c r="K15" s="78">
        <f t="shared" si="3"/>
        <v>4.916662980166425E-3</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投入係数表!I16</f>
        <v>5.2219321148825066E-3</v>
      </c>
      <c r="E16" s="77">
        <f t="shared" si="0"/>
        <v>0.52219321148825071</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投入係数表!I17</f>
        <v>2.6109660574412533E-3</v>
      </c>
      <c r="E17" s="77">
        <f t="shared" si="0"/>
        <v>0.26109660574412535</v>
      </c>
      <c r="F17" s="76">
        <f>分析係数表!C20</f>
        <v>1.5625E-2</v>
      </c>
      <c r="G17" s="77">
        <f t="shared" si="1"/>
        <v>4.0796344647519587E-3</v>
      </c>
      <c r="H17" s="77">
        <v>4.3093163109153114E-3</v>
      </c>
      <c r="I17" s="77">
        <f t="shared" si="2"/>
        <v>4.3093163109153114E-3</v>
      </c>
      <c r="J17" s="76">
        <f>分析係数表!G20</f>
        <v>9.7560975609756101E-2</v>
      </c>
      <c r="K17" s="78">
        <f t="shared" si="3"/>
        <v>4.2042110350393283E-4</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投入係数表!I18</f>
        <v>7.832898172323759E-3</v>
      </c>
      <c r="E18" s="77">
        <f t="shared" si="0"/>
        <v>0.7832898172323759</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投入係数表!I19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投入係数表!I21</f>
        <v>0</v>
      </c>
      <c r="E21" s="77">
        <f t="shared" si="0"/>
        <v>0</v>
      </c>
      <c r="F21" s="76">
        <f>分析係数表!C24</f>
        <v>4.0407358738501986E-2</v>
      </c>
      <c r="G21" s="77">
        <f t="shared" si="1"/>
        <v>0</v>
      </c>
      <c r="H21" s="77">
        <v>2.4954821672923421E-4</v>
      </c>
      <c r="I21" s="77">
        <f t="shared" si="2"/>
        <v>2.4954821672923421E-4</v>
      </c>
      <c r="J21" s="76">
        <f>分析係数表!G24</f>
        <v>0.2107843137254902</v>
      </c>
      <c r="K21" s="78">
        <f t="shared" si="3"/>
        <v>5.2600849604691522E-5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投入係数表!I22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投入係数表!I23</f>
        <v>0</v>
      </c>
      <c r="E23" s="77">
        <f t="shared" si="0"/>
        <v>0</v>
      </c>
      <c r="F23" s="76">
        <f>分析係数表!C26</f>
        <v>4.2648253452477469E-3</v>
      </c>
      <c r="G23" s="77">
        <f t="shared" si="1"/>
        <v>0</v>
      </c>
      <c r="H23" s="77">
        <v>5.0716023114401229E-5</v>
      </c>
      <c r="I23" s="77">
        <f t="shared" si="2"/>
        <v>5.0716023114401229E-5</v>
      </c>
      <c r="J23" s="76">
        <f>分析係数表!G26</f>
        <v>0.19858156028368795</v>
      </c>
      <c r="K23" s="78">
        <f t="shared" si="3"/>
        <v>1.0071267001441378E-5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投入係数表!I24</f>
        <v>0</v>
      </c>
      <c r="E24" s="77">
        <f t="shared" si="0"/>
        <v>0</v>
      </c>
      <c r="F24" s="76">
        <f>分析係数表!C27</f>
        <v>3.8520801232666546E-4</v>
      </c>
      <c r="G24" s="77">
        <f t="shared" si="1"/>
        <v>0</v>
      </c>
      <c r="H24" s="77">
        <v>1.0224459221206129E-6</v>
      </c>
      <c r="I24" s="77">
        <f t="shared" si="2"/>
        <v>1.0224459221206129E-6</v>
      </c>
      <c r="J24" s="76">
        <f>分析係数表!G27</f>
        <v>0.2857142857142857</v>
      </c>
      <c r="K24" s="78">
        <f t="shared" si="3"/>
        <v>2.9212740632017509E-7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投入係数表!I25</f>
        <v>0</v>
      </c>
      <c r="E25" s="77">
        <f t="shared" si="0"/>
        <v>0</v>
      </c>
      <c r="F25" s="76">
        <f>分析係数表!C28</f>
        <v>1.1124845488257318E-3</v>
      </c>
      <c r="G25" s="77">
        <f t="shared" si="1"/>
        <v>0</v>
      </c>
      <c r="H25" s="77">
        <v>3.8438148137784619E-5</v>
      </c>
      <c r="I25" s="77">
        <f t="shared" si="2"/>
        <v>3.8438148137784619E-5</v>
      </c>
      <c r="J25" s="76">
        <f>分析係数表!G28</f>
        <v>0.13043478260869565</v>
      </c>
      <c r="K25" s="78">
        <f t="shared" si="3"/>
        <v>5.0136714962327764E-6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投入係数表!I26</f>
        <v>1.5665796344647518E-2</v>
      </c>
      <c r="E26" s="77">
        <f t="shared" si="0"/>
        <v>1.5665796344647518</v>
      </c>
      <c r="F26" s="76">
        <f>分析係数表!C29</f>
        <v>9.1216979002032073E-2</v>
      </c>
      <c r="G26" s="77">
        <f t="shared" si="1"/>
        <v>0.14289866162198234</v>
      </c>
      <c r="H26" s="77">
        <v>0.1490554693786037</v>
      </c>
      <c r="I26" s="77">
        <f t="shared" si="2"/>
        <v>0.1490554693786037</v>
      </c>
      <c r="J26" s="76">
        <f>分析係数表!G29</f>
        <v>0.26186291739894552</v>
      </c>
      <c r="K26" s="78">
        <f t="shared" si="3"/>
        <v>3.9032100065750357E-2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投入係数表!I27</f>
        <v>5.2219321148825066E-3</v>
      </c>
      <c r="E27" s="77">
        <f t="shared" si="0"/>
        <v>0.52219321148825071</v>
      </c>
      <c r="F27" s="76">
        <f>分析係数表!C30</f>
        <v>1</v>
      </c>
      <c r="G27" s="77">
        <f t="shared" si="1"/>
        <v>0.52219321148825071</v>
      </c>
      <c r="H27" s="77">
        <v>0.56146731305583397</v>
      </c>
      <c r="I27" s="77">
        <f t="shared" si="2"/>
        <v>0.56146731305583397</v>
      </c>
      <c r="J27" s="76">
        <f>分析係数表!G30</f>
        <v>0.34464954175809992</v>
      </c>
      <c r="K27" s="78">
        <f t="shared" si="3"/>
        <v>0.19350945215684481</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投入係数表!I28</f>
        <v>5.4830287206266322E-2</v>
      </c>
      <c r="E28" s="77">
        <f t="shared" si="0"/>
        <v>5.4830287206266322</v>
      </c>
      <c r="F28" s="76">
        <f>分析係数表!C31</f>
        <v>5.9431818181818197E-2</v>
      </c>
      <c r="G28" s="77">
        <f t="shared" si="1"/>
        <v>0.32586636600996927</v>
      </c>
      <c r="H28" s="77">
        <v>0.33589850789048309</v>
      </c>
      <c r="I28" s="77">
        <f t="shared" si="2"/>
        <v>0.33589850789048309</v>
      </c>
      <c r="J28" s="76">
        <f>分析係数表!G31</f>
        <v>6.9182389937106917E-2</v>
      </c>
      <c r="K28" s="78">
        <f t="shared" si="3"/>
        <v>2.3238261552171787E-2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投入係数表!I29</f>
        <v>2.6109660574412533E-3</v>
      </c>
      <c r="E29" s="77">
        <f t="shared" si="0"/>
        <v>0.26109660574412535</v>
      </c>
      <c r="F29" s="76">
        <f>分析係数表!C32</f>
        <v>1</v>
      </c>
      <c r="G29" s="77">
        <f t="shared" si="1"/>
        <v>0.26109660574412535</v>
      </c>
      <c r="H29" s="77">
        <v>0.30173662573830384</v>
      </c>
      <c r="I29" s="77">
        <f t="shared" si="2"/>
        <v>0.30173662573830384</v>
      </c>
      <c r="J29" s="76">
        <f>分析係数表!G32</f>
        <v>0.14024946759963491</v>
      </c>
      <c r="K29" s="78">
        <f t="shared" si="3"/>
        <v>4.2318401115107408E-2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投入係数表!I30</f>
        <v>0</v>
      </c>
      <c r="E30" s="77">
        <f t="shared" si="0"/>
        <v>0</v>
      </c>
      <c r="F30" s="76">
        <f>分析係数表!C33</f>
        <v>0.54794520547945202</v>
      </c>
      <c r="G30" s="77">
        <f t="shared" si="1"/>
        <v>0</v>
      </c>
      <c r="H30" s="77">
        <v>7.7433925704622625E-3</v>
      </c>
      <c r="I30" s="77">
        <f t="shared" si="2"/>
        <v>7.7433925704622625E-3</v>
      </c>
      <c r="J30" s="76">
        <f>分析係数表!G33</f>
        <v>0.50575815738963537</v>
      </c>
      <c r="K30" s="78">
        <f t="shared" si="3"/>
        <v>3.9162839583815863E-3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投入係数表!I31</f>
        <v>8.3550913838120106E-2</v>
      </c>
      <c r="E31" s="77">
        <f t="shared" si="0"/>
        <v>8.3550913838120113</v>
      </c>
      <c r="F31" s="76">
        <f>分析係数表!C34</f>
        <v>0.2272625743700124</v>
      </c>
      <c r="G31" s="77">
        <f t="shared" si="1"/>
        <v>1.8987995769818271</v>
      </c>
      <c r="H31" s="77">
        <v>1.9488373772385847</v>
      </c>
      <c r="I31" s="77">
        <f t="shared" si="2"/>
        <v>1.9488373772385847</v>
      </c>
      <c r="J31" s="76">
        <f>分析係数表!G34</f>
        <v>0.42497416653070103</v>
      </c>
      <c r="K31" s="78">
        <f t="shared" si="3"/>
        <v>0.82820554009584491</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投入係数表!I32</f>
        <v>1.0443864229765013E-2</v>
      </c>
      <c r="E32" s="77">
        <f t="shared" si="0"/>
        <v>1.0443864229765014</v>
      </c>
      <c r="F32" s="76">
        <f>分析係数表!C35</f>
        <v>0.52232854864433809</v>
      </c>
      <c r="G32" s="77">
        <f t="shared" si="1"/>
        <v>0.54551284453716775</v>
      </c>
      <c r="H32" s="77">
        <v>0.60983907021764661</v>
      </c>
      <c r="I32" s="77">
        <f t="shared" si="2"/>
        <v>0.60983907021764661</v>
      </c>
      <c r="J32" s="76">
        <f>分析係数表!G35</f>
        <v>0.31374764595103577</v>
      </c>
      <c r="K32" s="78">
        <f t="shared" si="3"/>
        <v>0.19133557268975504</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投入係数表!I33</f>
        <v>0</v>
      </c>
      <c r="E33" s="77">
        <f t="shared" si="0"/>
        <v>0</v>
      </c>
      <c r="F33" s="76">
        <f>分析係数表!C36</f>
        <v>0.98115915135770393</v>
      </c>
      <c r="G33" s="77">
        <f t="shared" si="1"/>
        <v>0</v>
      </c>
      <c r="H33" s="77">
        <v>8.2531956379361435E-2</v>
      </c>
      <c r="I33" s="77">
        <f t="shared" si="2"/>
        <v>8.2531956379361435E-2</v>
      </c>
      <c r="J33" s="76">
        <f>分析係数表!G36</f>
        <v>4.5900594498961549E-2</v>
      </c>
      <c r="K33" s="78">
        <f t="shared" si="3"/>
        <v>3.788265862975052E-3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投入係数表!I34</f>
        <v>3.6553524804177548E-2</v>
      </c>
      <c r="E34" s="77">
        <f t="shared" si="0"/>
        <v>3.6553524804177546</v>
      </c>
      <c r="F34" s="76">
        <f>分析係数表!C37</f>
        <v>0.19750348498289194</v>
      </c>
      <c r="G34" s="77">
        <f t="shared" si="1"/>
        <v>0.72194485372336481</v>
      </c>
      <c r="H34" s="77">
        <v>0.76427707723621219</v>
      </c>
      <c r="I34" s="77">
        <f t="shared" si="2"/>
        <v>0.76427707723621219</v>
      </c>
      <c r="J34" s="76">
        <f>分析係数表!G37</f>
        <v>0.41491057198512482</v>
      </c>
      <c r="K34" s="78">
        <f t="shared" si="3"/>
        <v>0.3171066392711962</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投入係数表!I35</f>
        <v>2.6109660574412533E-3</v>
      </c>
      <c r="E35" s="77">
        <f t="shared" si="0"/>
        <v>0.26109660574412535</v>
      </c>
      <c r="F35" s="76">
        <f>分析係数表!C38</f>
        <v>8.1861043469250272E-2</v>
      </c>
      <c r="G35" s="77">
        <f t="shared" si="1"/>
        <v>2.1373640592493547E-2</v>
      </c>
      <c r="H35" s="77">
        <v>3.6312637666645123E-2</v>
      </c>
      <c r="I35" s="77">
        <f t="shared" si="2"/>
        <v>3.6312637666645123E-2</v>
      </c>
      <c r="J35" s="76">
        <f>分析係数表!G38</f>
        <v>0.21669430624654507</v>
      </c>
      <c r="K35" s="78">
        <f t="shared" si="3"/>
        <v>7.868741827155825E-3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投入係数表!I36</f>
        <v>0</v>
      </c>
      <c r="E36" s="77">
        <f t="shared" si="0"/>
        <v>0</v>
      </c>
      <c r="F36" s="76">
        <f>分析係数表!C39</f>
        <v>1</v>
      </c>
      <c r="G36" s="77">
        <f t="shared" si="1"/>
        <v>0</v>
      </c>
      <c r="H36" s="77">
        <v>4.4669569847838762E-3</v>
      </c>
      <c r="I36" s="77">
        <f t="shared" si="2"/>
        <v>4.4669569847838762E-3</v>
      </c>
      <c r="J36" s="76">
        <f>分析係数表!G39</f>
        <v>0.35499471899494134</v>
      </c>
      <c r="K36" s="78">
        <f t="shared" si="3"/>
        <v>1.5857461395758425E-3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投入係数表!I37</f>
        <v>0</v>
      </c>
      <c r="E37" s="77">
        <f t="shared" si="0"/>
        <v>0</v>
      </c>
      <c r="F37" s="76">
        <f>分析係数表!C40</f>
        <v>0.69354724715527594</v>
      </c>
      <c r="G37" s="77">
        <f t="shared" si="1"/>
        <v>0</v>
      </c>
      <c r="H37" s="77">
        <v>1.4029018673756485E-3</v>
      </c>
      <c r="I37" s="77">
        <f t="shared" si="2"/>
        <v>1.4029018673756485E-3</v>
      </c>
      <c r="J37" s="76">
        <f>分析係数表!G40</f>
        <v>0.52329545454545456</v>
      </c>
      <c r="K37" s="78">
        <f t="shared" si="3"/>
        <v>7.3413217037100699E-4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投入係数表!I38</f>
        <v>0</v>
      </c>
      <c r="E38" s="77">
        <f t="shared" si="0"/>
        <v>0</v>
      </c>
      <c r="F38" s="76">
        <f>分析係数表!C41</f>
        <v>0.69803111327175493</v>
      </c>
      <c r="G38" s="77">
        <f t="shared" si="1"/>
        <v>0</v>
      </c>
      <c r="H38" s="77">
        <v>3.6060881771882663E-4</v>
      </c>
      <c r="I38" s="77">
        <f t="shared" si="2"/>
        <v>3.6060881771882663E-4</v>
      </c>
      <c r="J38" s="76">
        <f>分析係数表!G41</f>
        <v>0.44754320687137045</v>
      </c>
      <c r="K38" s="78">
        <f t="shared" si="3"/>
        <v>1.6138802670797713E-4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投入係数表!I39</f>
        <v>0</v>
      </c>
      <c r="E39" s="77">
        <f>$C$11*D39</f>
        <v>0</v>
      </c>
      <c r="F39" s="76">
        <f>分析係数表!C42</f>
        <v>0.43862762496302865</v>
      </c>
      <c r="G39" s="77">
        <f>E39*F39</f>
        <v>0</v>
      </c>
      <c r="H39" s="77">
        <v>3.9853890673360454E-3</v>
      </c>
      <c r="I39" s="77">
        <f>C39+H39</f>
        <v>3.9853890673360454E-3</v>
      </c>
      <c r="J39" s="76">
        <f>分析係数表!G42</f>
        <v>0.48527443105756357</v>
      </c>
      <c r="K39" s="78">
        <f>I39*J39</f>
        <v>1.9340074121945332E-3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投入係数表!I40</f>
        <v>1.5665796344647518E-2</v>
      </c>
      <c r="E40" s="77">
        <f>$C$11*D40</f>
        <v>1.5665796344647518</v>
      </c>
      <c r="F40" s="76">
        <f>分析係数表!C43</f>
        <v>0.43024422883907665</v>
      </c>
      <c r="G40" s="77">
        <f>E40*F40</f>
        <v>0.67401184674528969</v>
      </c>
      <c r="H40" s="77">
        <v>0.91758875481832536</v>
      </c>
      <c r="I40" s="77">
        <f>C40+H40</f>
        <v>0.91758875481832536</v>
      </c>
      <c r="J40" s="76">
        <f>分析係数表!G43</f>
        <v>0.39930052034462166</v>
      </c>
      <c r="K40" s="78">
        <f>I40*J40</f>
        <v>0.36639366726133077</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投入係数表!I41</f>
        <v>0</v>
      </c>
      <c r="E41" s="77">
        <f>$C$11*D41</f>
        <v>0</v>
      </c>
      <c r="F41" s="76">
        <f>分析係数表!C44</f>
        <v>0.29950430472214973</v>
      </c>
      <c r="G41" s="77">
        <f>E41*F41</f>
        <v>0</v>
      </c>
      <c r="H41" s="77">
        <v>1.4333999540234678E-3</v>
      </c>
      <c r="I41" s="77">
        <f>C41+H41</f>
        <v>1.4333999540234678E-3</v>
      </c>
      <c r="J41" s="76">
        <f>分析係数表!G44</f>
        <v>0.27139093052281238</v>
      </c>
      <c r="K41" s="78">
        <f>I41*J41</f>
        <v>3.8901174733378538E-4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投入係数表!I42</f>
        <v>0</v>
      </c>
      <c r="E42" s="77">
        <f>$C$11*D42</f>
        <v>0</v>
      </c>
      <c r="F42" s="76">
        <f>分析係数表!C45</f>
        <v>1</v>
      </c>
      <c r="G42" s="77">
        <f>E42*F42</f>
        <v>0</v>
      </c>
      <c r="H42" s="77">
        <v>3.4921317378471001E-3</v>
      </c>
      <c r="I42" s="77">
        <f>C42+H42</f>
        <v>3.4921317378471001E-3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投入係数表!I43</f>
        <v>2.6109660574412533E-3</v>
      </c>
      <c r="E43" s="77">
        <f>$C$11*D43</f>
        <v>0.26109660574412535</v>
      </c>
      <c r="F43" s="76">
        <f>分析係数表!C46</f>
        <v>7.53047011027278E-2</v>
      </c>
      <c r="G43" s="77">
        <f>E43*F43</f>
        <v>1.9661801854498121E-2</v>
      </c>
      <c r="H43" s="77">
        <v>2.3702220735587917E-2</v>
      </c>
      <c r="I43" s="77">
        <f>C43+H43</f>
        <v>2.3702220735587917E-2</v>
      </c>
      <c r="J43" s="76">
        <f>分析係数表!G46</f>
        <v>9.6153846153846159E-3</v>
      </c>
      <c r="K43" s="78">
        <f>I43*J43</f>
        <v>2.2790596861142228E-4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投入係数表!I44</f>
        <v>0.67101827676240211</v>
      </c>
      <c r="E44" s="91">
        <f>SUM(E5:E43)</f>
        <v>67.101827676240234</v>
      </c>
      <c r="F44" s="92">
        <f>分析係数表!C47</f>
        <v>0.46353553090755517</v>
      </c>
      <c r="G44" s="91">
        <f>SUM(G5:G43)</f>
        <v>6.4950103240144319</v>
      </c>
      <c r="H44" s="91">
        <f>SUM(H5:H43)</f>
        <v>7.1407931007338199</v>
      </c>
      <c r="I44" s="91">
        <f>SUM(I5:I43)</f>
        <v>107.1407931007338</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245</v>
      </c>
      <c r="S2" s="3" t="s">
        <v>153</v>
      </c>
      <c r="U2" s="64" t="s">
        <v>210</v>
      </c>
      <c r="W2" s="3" t="s">
        <v>130</v>
      </c>
      <c r="Y2" s="3" t="s">
        <v>154</v>
      </c>
    </row>
    <row r="3" spans="1:25" ht="44" x14ac:dyDescent="0.2">
      <c r="B3" s="65"/>
      <c r="C3" s="66" t="s">
        <v>228</v>
      </c>
      <c r="D3" s="66" t="s">
        <v>246</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1.2044564890093346E-3</v>
      </c>
      <c r="E5" s="77">
        <f t="shared" ref="E5:E38" si="0">$C$12*D5</f>
        <v>0.12044564890093346</v>
      </c>
      <c r="F5" s="76">
        <f>分析係数表!C8</f>
        <v>0</v>
      </c>
      <c r="G5" s="77">
        <f t="shared" ref="G5:G38" si="1">E5*F5</f>
        <v>0</v>
      </c>
      <c r="H5" s="77">
        <f t="array" ref="H5:H43">MMULT(逆行列係数!C5:AO43,'8'!G5:G43)</f>
        <v>0</v>
      </c>
      <c r="I5" s="77">
        <f t="shared" ref="I5:I38" si="2">C5+H5</f>
        <v>0</v>
      </c>
      <c r="J5" s="76" t="e">
        <f>分析係数表!G8</f>
        <v>#DIV/0!</v>
      </c>
      <c r="K5" s="78" t="e">
        <f t="shared" ref="K5:K38" si="3">I5*J5</f>
        <v>#DIV/0!</v>
      </c>
      <c r="L5" s="79" t="s">
        <v>183</v>
      </c>
      <c r="M5" s="80" t="s">
        <v>183</v>
      </c>
      <c r="N5" s="81">
        <f>分析係数表!H8</f>
        <v>9.9662803258108775E-3</v>
      </c>
      <c r="O5" s="82" t="e">
        <f t="shared" ref="O5:O43" si="4">$M$44*N5</f>
        <v>#DIV/0!</v>
      </c>
      <c r="P5" s="76">
        <f>分析係数表!C8</f>
        <v>0</v>
      </c>
      <c r="Q5" s="82" t="e">
        <f t="shared" ref="Q5:Q38" si="5">O5*P5</f>
        <v>#DIV/0!</v>
      </c>
      <c r="R5" s="83" t="e">
        <f t="array" ref="R5:R43">MMULT(逆行列係数!C5:AO43,'8'!Q5:Q43)</f>
        <v>#DIV/0!</v>
      </c>
      <c r="S5" s="84" t="e">
        <f t="shared" ref="S5:S38" si="6">I5+R5</f>
        <v>#DIV/0!</v>
      </c>
      <c r="T5" s="85" t="e">
        <f>分析係数表!F8</f>
        <v>#DIV/0!</v>
      </c>
      <c r="U5" s="86" t="e">
        <f t="shared" ref="U5:U43" si="7">S5*T5</f>
        <v>#DIV/0!</v>
      </c>
      <c r="V5" s="87" t="e">
        <f>分析係数表!D8</f>
        <v>#DIV/0!</v>
      </c>
      <c r="W5" s="88" t="e">
        <f t="shared" ref="W5:W43" si="8">ROUND(S5*V5,0)</f>
        <v>#DIV/0!</v>
      </c>
      <c r="X5" s="76" t="e">
        <f>分析係数表!E8</f>
        <v>#DIV/0!</v>
      </c>
      <c r="Y5" s="89" t="e">
        <f t="shared" ref="Y5:Y43" si="9">ROUND(S5*X5,0)</f>
        <v>#DIV/0!</v>
      </c>
    </row>
    <row r="6" spans="1:25" x14ac:dyDescent="0.2">
      <c r="A6" s="6" t="s">
        <v>220</v>
      </c>
      <c r="B6" s="5" t="s">
        <v>266</v>
      </c>
      <c r="C6" s="90"/>
      <c r="D6" s="76">
        <f>投入係数表!J6</f>
        <v>3.0111412225233364E-4</v>
      </c>
      <c r="E6" s="77">
        <f t="shared" si="0"/>
        <v>3.0111412225233364E-2</v>
      </c>
      <c r="F6" s="76">
        <f>分析係数表!C9</f>
        <v>7.8534031413612593E-2</v>
      </c>
      <c r="G6" s="77">
        <f t="shared" si="1"/>
        <v>2.3647705936047153E-3</v>
      </c>
      <c r="H6" s="77">
        <v>2.4572974763447837E-3</v>
      </c>
      <c r="I6" s="77">
        <f t="shared" si="2"/>
        <v>2.4572974763447837E-3</v>
      </c>
      <c r="J6" s="76">
        <f>分析係数表!G9</f>
        <v>0.3125</v>
      </c>
      <c r="K6" s="78">
        <f t="shared" si="3"/>
        <v>7.6790546135774491E-4</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投入係数表!J7</f>
        <v>0</v>
      </c>
      <c r="E7" s="77">
        <f t="shared" si="0"/>
        <v>0</v>
      </c>
      <c r="F7" s="76">
        <f>分析係数表!C10</f>
        <v>9.7664543524416114E-2</v>
      </c>
      <c r="G7" s="77">
        <f t="shared" si="1"/>
        <v>0</v>
      </c>
      <c r="H7" s="77">
        <v>6.4729632121991913E-5</v>
      </c>
      <c r="I7" s="77">
        <f t="shared" si="2"/>
        <v>6.4729632121991913E-5</v>
      </c>
      <c r="J7" s="76">
        <f>分析係数表!G10</f>
        <v>0.17857142857142858</v>
      </c>
      <c r="K7" s="78">
        <f t="shared" si="3"/>
        <v>1.1558862878927127E-5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投入係数表!J8</f>
        <v>5.4200542005420054E-3</v>
      </c>
      <c r="E8" s="77">
        <f t="shared" si="0"/>
        <v>0.54200542005420049</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投入係数表!J9</f>
        <v>7.527853056308341E-3</v>
      </c>
      <c r="E9" s="77">
        <f t="shared" si="0"/>
        <v>0.75278530563083412</v>
      </c>
      <c r="F9" s="76">
        <f>分析係数表!C12</f>
        <v>9.4611575134895265E-3</v>
      </c>
      <c r="G9" s="77">
        <f t="shared" si="1"/>
        <v>7.1222203504136758E-3</v>
      </c>
      <c r="H9" s="77">
        <v>7.1480758733083721E-3</v>
      </c>
      <c r="I9" s="77">
        <f t="shared" si="2"/>
        <v>7.1480758733083721E-3</v>
      </c>
      <c r="J9" s="76">
        <f>分析係数表!G12</f>
        <v>0.14399999999999999</v>
      </c>
      <c r="K9" s="78">
        <f t="shared" si="3"/>
        <v>1.0293229257564054E-3</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投入係数表!J10</f>
        <v>9.0334236675700087E-4</v>
      </c>
      <c r="E10" s="77">
        <f t="shared" si="0"/>
        <v>9.0334236675700091E-2</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投入係数表!J11</f>
        <v>1.3851249623607348E-2</v>
      </c>
      <c r="E11" s="77">
        <f t="shared" si="0"/>
        <v>1.3851249623607347</v>
      </c>
      <c r="F11" s="76">
        <f>分析係数表!C14</f>
        <v>3.724489795918362E-2</v>
      </c>
      <c r="G11" s="77">
        <f t="shared" si="1"/>
        <v>5.1588837883843615E-2</v>
      </c>
      <c r="H11" s="77">
        <v>5.4312023572355303E-2</v>
      </c>
      <c r="I11" s="77">
        <f t="shared" si="2"/>
        <v>5.4312023572355303E-2</v>
      </c>
      <c r="J11" s="76">
        <f>分析係数表!G14</f>
        <v>0.16710182767624021</v>
      </c>
      <c r="K11" s="78">
        <f t="shared" si="3"/>
        <v>9.0756384037356114E-3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75">
        <f>最終需要_まとめ!C13</f>
        <v>100</v>
      </c>
      <c r="D12" s="76">
        <f>投入係数表!J12</f>
        <v>0.36103583258054806</v>
      </c>
      <c r="E12" s="77">
        <f t="shared" si="0"/>
        <v>36.103583258054805</v>
      </c>
      <c r="F12" s="76">
        <f>分析係数表!C15</f>
        <v>0</v>
      </c>
      <c r="G12" s="77">
        <f t="shared" si="1"/>
        <v>0</v>
      </c>
      <c r="H12" s="77">
        <v>0</v>
      </c>
      <c r="I12" s="77">
        <f t="shared" si="2"/>
        <v>100</v>
      </c>
      <c r="J12" s="76">
        <f>分析係数表!G15</f>
        <v>9.5754290876242099E-2</v>
      </c>
      <c r="K12" s="78">
        <f t="shared" si="3"/>
        <v>9.5754290876242099</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投入係数表!J13</f>
        <v>8.1300813008130079E-2</v>
      </c>
      <c r="E13" s="77">
        <f t="shared" si="0"/>
        <v>8.1300813008130071</v>
      </c>
      <c r="F13" s="76">
        <f>分析係数表!C16</f>
        <v>5.1379638439581488E-3</v>
      </c>
      <c r="G13" s="77">
        <f t="shared" si="1"/>
        <v>4.1772063772017462E-2</v>
      </c>
      <c r="H13" s="77">
        <v>4.1981629292190632E-2</v>
      </c>
      <c r="I13" s="77">
        <f t="shared" si="2"/>
        <v>4.1981629292190632E-2</v>
      </c>
      <c r="J13" s="76">
        <f>分析係数表!G16</f>
        <v>3.5087719298245612E-2</v>
      </c>
      <c r="K13" s="78">
        <f t="shared" si="3"/>
        <v>1.4730396242873904E-3</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投入係数表!J14</f>
        <v>1.8669075579644687E-2</v>
      </c>
      <c r="E14" s="77">
        <f t="shared" si="0"/>
        <v>1.8669075579644687</v>
      </c>
      <c r="F14" s="76">
        <f>分析係数表!C17</f>
        <v>2.2792022792023081E-3</v>
      </c>
      <c r="G14" s="77">
        <f t="shared" si="1"/>
        <v>4.2550599611726322E-3</v>
      </c>
      <c r="H14" s="77">
        <v>4.3751500087232916E-3</v>
      </c>
      <c r="I14" s="77">
        <f t="shared" si="2"/>
        <v>4.3751500087232916E-3</v>
      </c>
      <c r="J14" s="76">
        <f>分析係数表!G17</f>
        <v>0.25</v>
      </c>
      <c r="K14" s="78">
        <f t="shared" si="3"/>
        <v>1.0937875021808229E-3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投入係数表!J15</f>
        <v>6.9256248118036738E-3</v>
      </c>
      <c r="E15" s="77">
        <f t="shared" si="0"/>
        <v>0.69256248118036734</v>
      </c>
      <c r="F15" s="76">
        <f>分析係数表!C18</f>
        <v>7.5999999999999956E-2</v>
      </c>
      <c r="G15" s="77">
        <f t="shared" si="1"/>
        <v>5.2634748569707887E-2</v>
      </c>
      <c r="H15" s="77">
        <v>5.4837175860163109E-2</v>
      </c>
      <c r="I15" s="77">
        <f t="shared" si="2"/>
        <v>5.4837175860163109E-2</v>
      </c>
      <c r="J15" s="76">
        <f>分析係数表!G18</f>
        <v>0.21407624633431085</v>
      </c>
      <c r="K15" s="78">
        <f t="shared" si="3"/>
        <v>1.1739336767718203E-2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投入係数表!J16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投入係数表!J17</f>
        <v>5.1189400782896714E-3</v>
      </c>
      <c r="E17" s="77">
        <f t="shared" si="0"/>
        <v>0.5118940078289671</v>
      </c>
      <c r="F17" s="76">
        <f>分析係数表!C20</f>
        <v>1.5625E-2</v>
      </c>
      <c r="G17" s="77">
        <f t="shared" si="1"/>
        <v>7.998343872327611E-3</v>
      </c>
      <c r="H17" s="77">
        <v>8.1527276287362803E-3</v>
      </c>
      <c r="I17" s="77">
        <f t="shared" si="2"/>
        <v>8.1527276287362803E-3</v>
      </c>
      <c r="J17" s="76">
        <f>分析係数表!G20</f>
        <v>9.7560975609756101E-2</v>
      </c>
      <c r="K17" s="78">
        <f t="shared" si="3"/>
        <v>7.9538806134012488E-4</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投入係数表!J18</f>
        <v>9.0334236675700084E-3</v>
      </c>
      <c r="E18" s="77">
        <f t="shared" si="0"/>
        <v>0.90334236675700086</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投入係数表!J19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投入係数表!J21</f>
        <v>0</v>
      </c>
      <c r="E21" s="77">
        <f t="shared" si="0"/>
        <v>0</v>
      </c>
      <c r="F21" s="76">
        <f>分析係数表!C24</f>
        <v>4.0407358738501986E-2</v>
      </c>
      <c r="G21" s="77">
        <f t="shared" si="1"/>
        <v>0</v>
      </c>
      <c r="H21" s="77">
        <v>4.0809234411641753E-4</v>
      </c>
      <c r="I21" s="77">
        <f t="shared" si="2"/>
        <v>4.0809234411641753E-4</v>
      </c>
      <c r="J21" s="76">
        <f>分析係数表!G24</f>
        <v>0.2107843137254902</v>
      </c>
      <c r="K21" s="78">
        <f t="shared" si="3"/>
        <v>8.6019464691205658E-5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投入係数表!J22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投入係数表!J23</f>
        <v>0</v>
      </c>
      <c r="E23" s="77">
        <f t="shared" si="0"/>
        <v>0</v>
      </c>
      <c r="F23" s="76">
        <f>分析係数表!C26</f>
        <v>4.2648253452477469E-3</v>
      </c>
      <c r="G23" s="77">
        <f t="shared" si="1"/>
        <v>0</v>
      </c>
      <c r="H23" s="77">
        <v>7.5079901758829287E-5</v>
      </c>
      <c r="I23" s="77">
        <f t="shared" si="2"/>
        <v>7.5079901758829287E-5</v>
      </c>
      <c r="J23" s="76">
        <f>分析係数表!G26</f>
        <v>0.19858156028368795</v>
      </c>
      <c r="K23" s="78">
        <f t="shared" si="3"/>
        <v>1.4909484037214328E-5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投入係数表!J24</f>
        <v>0</v>
      </c>
      <c r="E24" s="77">
        <f t="shared" si="0"/>
        <v>0</v>
      </c>
      <c r="F24" s="76">
        <f>分析係数表!C27</f>
        <v>3.8520801232666546E-4</v>
      </c>
      <c r="G24" s="77">
        <f t="shared" si="1"/>
        <v>0</v>
      </c>
      <c r="H24" s="77">
        <v>1.2976811166116643E-6</v>
      </c>
      <c r="I24" s="77">
        <f t="shared" si="2"/>
        <v>1.2976811166116643E-6</v>
      </c>
      <c r="J24" s="76">
        <f>分析係数表!G27</f>
        <v>0.2857142857142857</v>
      </c>
      <c r="K24" s="78">
        <f t="shared" si="3"/>
        <v>3.7076603331761834E-7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投入係数表!J25</f>
        <v>0</v>
      </c>
      <c r="E25" s="77">
        <f t="shared" si="0"/>
        <v>0</v>
      </c>
      <c r="F25" s="76">
        <f>分析係数表!C28</f>
        <v>1.1124845488257318E-3</v>
      </c>
      <c r="G25" s="77">
        <f t="shared" si="1"/>
        <v>0</v>
      </c>
      <c r="H25" s="77">
        <v>7.2062093375282484E-5</v>
      </c>
      <c r="I25" s="77">
        <f t="shared" si="2"/>
        <v>7.2062093375282484E-5</v>
      </c>
      <c r="J25" s="76">
        <f>分析係数表!G28</f>
        <v>0.13043478260869565</v>
      </c>
      <c r="K25" s="78">
        <f t="shared" si="3"/>
        <v>9.3994034837324982E-6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投入係数表!J26</f>
        <v>3.6133694670280035E-3</v>
      </c>
      <c r="E26" s="77">
        <f t="shared" si="0"/>
        <v>0.36133694670280037</v>
      </c>
      <c r="F26" s="76">
        <f>分析係数表!C29</f>
        <v>9.1216979002032073E-2</v>
      </c>
      <c r="G26" s="77">
        <f t="shared" si="1"/>
        <v>3.2960064680047724E-2</v>
      </c>
      <c r="H26" s="77">
        <v>3.6984625639125739E-2</v>
      </c>
      <c r="I26" s="77">
        <f t="shared" si="2"/>
        <v>3.6984625639125739E-2</v>
      </c>
      <c r="J26" s="76">
        <f>分析係数表!G29</f>
        <v>0.26186291739894552</v>
      </c>
      <c r="K26" s="78">
        <f t="shared" si="3"/>
        <v>9.6849019687693053E-3</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投入係数表!J27</f>
        <v>3.3122553447756699E-3</v>
      </c>
      <c r="E27" s="77">
        <f t="shared" si="0"/>
        <v>0.33122553447756697</v>
      </c>
      <c r="F27" s="76">
        <f>分析係数表!C30</f>
        <v>1</v>
      </c>
      <c r="G27" s="77">
        <f t="shared" si="1"/>
        <v>0.33122553447756697</v>
      </c>
      <c r="H27" s="77">
        <v>0.35822447452992484</v>
      </c>
      <c r="I27" s="77">
        <f t="shared" si="2"/>
        <v>0.35822447452992484</v>
      </c>
      <c r="J27" s="76">
        <f>分析係数表!G30</f>
        <v>0.34464954175809992</v>
      </c>
      <c r="K27" s="78">
        <f t="shared" si="3"/>
        <v>0.12346190099327473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投入係数表!J28</f>
        <v>3.0111412225233364E-2</v>
      </c>
      <c r="E28" s="77">
        <f t="shared" si="0"/>
        <v>3.0111412225233365</v>
      </c>
      <c r="F28" s="76">
        <f>分析係数表!C31</f>
        <v>5.9431818181818197E-2</v>
      </c>
      <c r="G28" s="77">
        <f t="shared" si="1"/>
        <v>0.17895759765678471</v>
      </c>
      <c r="H28" s="77">
        <v>0.1839939053582981</v>
      </c>
      <c r="I28" s="77">
        <f t="shared" si="2"/>
        <v>0.1839939053582981</v>
      </c>
      <c r="J28" s="76">
        <f>分析係数表!G31</f>
        <v>6.9182389937106917E-2</v>
      </c>
      <c r="K28" s="78">
        <f t="shared" si="3"/>
        <v>1.2729138106548925E-2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投入係数表!J29</f>
        <v>2.4089129780186691E-3</v>
      </c>
      <c r="E29" s="77">
        <f t="shared" si="0"/>
        <v>0.24089129780186691</v>
      </c>
      <c r="F29" s="76">
        <f>分析係数表!C32</f>
        <v>1</v>
      </c>
      <c r="G29" s="77">
        <f t="shared" si="1"/>
        <v>0.24089129780186691</v>
      </c>
      <c r="H29" s="77">
        <v>0.2747584873299555</v>
      </c>
      <c r="I29" s="77">
        <f t="shared" si="2"/>
        <v>0.2747584873299555</v>
      </c>
      <c r="J29" s="76">
        <f>分析係数表!G32</f>
        <v>0.14024946759963491</v>
      </c>
      <c r="K29" s="78">
        <f t="shared" si="3"/>
        <v>3.8534731566507295E-2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投入係数表!J30</f>
        <v>2.4089129780186691E-3</v>
      </c>
      <c r="E30" s="77">
        <f t="shared" si="0"/>
        <v>0.24089129780186691</v>
      </c>
      <c r="F30" s="76">
        <f>分析係数表!C33</f>
        <v>0.54794520547945202</v>
      </c>
      <c r="G30" s="77">
        <f t="shared" si="1"/>
        <v>0.13199523167225582</v>
      </c>
      <c r="H30" s="77">
        <v>0.13711295237048227</v>
      </c>
      <c r="I30" s="77">
        <f t="shared" si="2"/>
        <v>0.13711295237048227</v>
      </c>
      <c r="J30" s="76">
        <f>分析係数表!G33</f>
        <v>0.50575815738963537</v>
      </c>
      <c r="K30" s="78">
        <f t="shared" si="3"/>
        <v>6.9345994145147943E-2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投入係数表!J31</f>
        <v>4.0349292381812708E-2</v>
      </c>
      <c r="E31" s="77">
        <f t="shared" si="0"/>
        <v>4.0349292381812711</v>
      </c>
      <c r="F31" s="76">
        <f>分析係数表!C34</f>
        <v>0.2272625743700124</v>
      </c>
      <c r="G31" s="77">
        <f t="shared" si="1"/>
        <v>0.91698840606990861</v>
      </c>
      <c r="H31" s="77">
        <v>0.94659827549204634</v>
      </c>
      <c r="I31" s="77">
        <f t="shared" si="2"/>
        <v>0.94659827549204634</v>
      </c>
      <c r="J31" s="76">
        <f>分析係数表!G34</f>
        <v>0.42497416653070103</v>
      </c>
      <c r="K31" s="78">
        <f t="shared" si="3"/>
        <v>0.40227981316663131</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投入係数表!J32</f>
        <v>6.0222824450466726E-3</v>
      </c>
      <c r="E32" s="77">
        <f t="shared" si="0"/>
        <v>0.60222824450466728</v>
      </c>
      <c r="F32" s="76">
        <f>分析係数表!C35</f>
        <v>0.52232854864433809</v>
      </c>
      <c r="G32" s="77">
        <f t="shared" si="1"/>
        <v>0.31456100490475042</v>
      </c>
      <c r="H32" s="77">
        <v>0.36355740990142199</v>
      </c>
      <c r="I32" s="77">
        <f t="shared" si="2"/>
        <v>0.36355740990142199</v>
      </c>
      <c r="J32" s="76">
        <f>分析係数表!G35</f>
        <v>0.31374764595103577</v>
      </c>
      <c r="K32" s="78">
        <f t="shared" si="3"/>
        <v>0.11406528152462693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投入係数表!J33</f>
        <v>1.8066847335140017E-3</v>
      </c>
      <c r="E33" s="77">
        <f t="shared" si="0"/>
        <v>0.18066847335140018</v>
      </c>
      <c r="F33" s="76">
        <f>分析係数表!C36</f>
        <v>0.98115915135770393</v>
      </c>
      <c r="G33" s="77">
        <f t="shared" si="1"/>
        <v>0.17726452599055176</v>
      </c>
      <c r="H33" s="77">
        <v>0.23707105356328037</v>
      </c>
      <c r="I33" s="77">
        <f t="shared" si="2"/>
        <v>0.23707105356328037</v>
      </c>
      <c r="J33" s="76">
        <f>分析係数表!G36</f>
        <v>4.5900594498961549E-2</v>
      </c>
      <c r="K33" s="78">
        <f t="shared" si="3"/>
        <v>1.0881702297049725E-2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投入係数表!J34</f>
        <v>2.1981330924420357E-2</v>
      </c>
      <c r="E34" s="77">
        <f t="shared" si="0"/>
        <v>2.1981330924420357</v>
      </c>
      <c r="F34" s="76">
        <f>分析係数表!C37</f>
        <v>0.19750348498289194</v>
      </c>
      <c r="G34" s="77">
        <f t="shared" si="1"/>
        <v>0.43413894621352345</v>
      </c>
      <c r="H34" s="77">
        <v>0.45853503713047145</v>
      </c>
      <c r="I34" s="77">
        <f t="shared" si="2"/>
        <v>0.45853503713047145</v>
      </c>
      <c r="J34" s="76">
        <f>分析係数表!G37</f>
        <v>0.41491057198512482</v>
      </c>
      <c r="K34" s="78">
        <f t="shared" si="3"/>
        <v>0.19025103453102435</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投入係数表!J35</f>
        <v>1.0840108401084011E-2</v>
      </c>
      <c r="E35" s="77">
        <f t="shared" si="0"/>
        <v>1.084010840108401</v>
      </c>
      <c r="F35" s="76">
        <f>分析係数表!C38</f>
        <v>8.1861043469250272E-2</v>
      </c>
      <c r="G35" s="77">
        <f t="shared" si="1"/>
        <v>8.8738258503252315E-2</v>
      </c>
      <c r="H35" s="77">
        <v>0.10359767581690077</v>
      </c>
      <c r="I35" s="77">
        <f t="shared" si="2"/>
        <v>0.10359767581690077</v>
      </c>
      <c r="J35" s="76">
        <f>分析係数表!G38</f>
        <v>0.21669430624654507</v>
      </c>
      <c r="K35" s="78">
        <f t="shared" si="3"/>
        <v>2.2449026489897789E-2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投入係数表!J36</f>
        <v>0</v>
      </c>
      <c r="E36" s="77">
        <f t="shared" si="0"/>
        <v>0</v>
      </c>
      <c r="F36" s="76">
        <f>分析係数表!C39</f>
        <v>1</v>
      </c>
      <c r="G36" s="77">
        <f t="shared" si="1"/>
        <v>0</v>
      </c>
      <c r="H36" s="77">
        <v>3.1683870710651086E-3</v>
      </c>
      <c r="I36" s="77">
        <f t="shared" si="2"/>
        <v>3.1683870710651086E-3</v>
      </c>
      <c r="J36" s="76">
        <f>分析係数表!G39</f>
        <v>0.35499471899494134</v>
      </c>
      <c r="K36" s="78">
        <f t="shared" si="3"/>
        <v>1.1247606779599634E-3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投入係数表!J37</f>
        <v>3.0111412225233364E-4</v>
      </c>
      <c r="E37" s="77">
        <f t="shared" si="0"/>
        <v>3.0111412225233364E-2</v>
      </c>
      <c r="F37" s="76">
        <f>分析係数表!C40</f>
        <v>0.69354724715527594</v>
      </c>
      <c r="G37" s="77">
        <f t="shared" si="1"/>
        <v>2.0883687056768321E-2</v>
      </c>
      <c r="H37" s="77">
        <v>2.2004816265694883E-2</v>
      </c>
      <c r="I37" s="77">
        <f t="shared" si="2"/>
        <v>2.2004816265694883E-2</v>
      </c>
      <c r="J37" s="76">
        <f>分析係数表!G40</f>
        <v>0.52329545454545456</v>
      </c>
      <c r="K37" s="78">
        <f t="shared" si="3"/>
        <v>1.1515020329946016E-2</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投入係数表!J38</f>
        <v>0</v>
      </c>
      <c r="E38" s="77">
        <f t="shared" si="0"/>
        <v>0</v>
      </c>
      <c r="F38" s="76">
        <f>分析係数表!C41</f>
        <v>0.69803111327175493</v>
      </c>
      <c r="G38" s="77">
        <f t="shared" si="1"/>
        <v>0</v>
      </c>
      <c r="H38" s="77">
        <v>3.6982180025137807E-4</v>
      </c>
      <c r="I38" s="77">
        <f t="shared" si="2"/>
        <v>3.6982180025137807E-4</v>
      </c>
      <c r="J38" s="76">
        <f>分析係数表!G41</f>
        <v>0.44754320687137045</v>
      </c>
      <c r="K38" s="78">
        <f t="shared" si="3"/>
        <v>1.6551123445544512E-4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投入係数表!J39</f>
        <v>1.5055706112616681E-3</v>
      </c>
      <c r="E39" s="77">
        <f>$C$12*D39</f>
        <v>0.15055706112616682</v>
      </c>
      <c r="F39" s="76">
        <f>分析係数表!C42</f>
        <v>0.43862762496302865</v>
      </c>
      <c r="G39" s="77">
        <f>E39*F39</f>
        <v>6.6038486143184083E-2</v>
      </c>
      <c r="H39" s="77">
        <v>7.0230844750645588E-2</v>
      </c>
      <c r="I39" s="77">
        <f>C39+H39</f>
        <v>7.0230844750645588E-2</v>
      </c>
      <c r="J39" s="76">
        <f>分析係数表!G42</f>
        <v>0.48527443105756357</v>
      </c>
      <c r="K39" s="78">
        <f>I39*J39</f>
        <v>3.4081233229061612E-2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88" t="e">
        <f t="shared" si="8"/>
        <v>#DIV/0!</v>
      </c>
      <c r="X39" s="76">
        <f>分析係数表!E42</f>
        <v>0.10910307898259705</v>
      </c>
      <c r="Y39" s="89" t="e">
        <f t="shared" si="9"/>
        <v>#DIV/0!</v>
      </c>
    </row>
    <row r="40" spans="1:25" x14ac:dyDescent="0.2">
      <c r="A40" s="6" t="s">
        <v>195</v>
      </c>
      <c r="B40" s="5" t="s">
        <v>41</v>
      </c>
      <c r="C40" s="90"/>
      <c r="D40" s="76">
        <f>投入係数表!J40</f>
        <v>4.4564890093345376E-2</v>
      </c>
      <c r="E40" s="77">
        <f>$C$12*D40</f>
        <v>4.456489009334538</v>
      </c>
      <c r="F40" s="76">
        <f>分析係数表!C43</f>
        <v>0.43024422883907665</v>
      </c>
      <c r="G40" s="77">
        <f>E40*F40</f>
        <v>1.9173786771509589</v>
      </c>
      <c r="H40" s="77">
        <v>2.1732671083985489</v>
      </c>
      <c r="I40" s="77">
        <f>C40+H40</f>
        <v>2.1732671083985489</v>
      </c>
      <c r="J40" s="76">
        <f>分析係数表!G43</f>
        <v>0.39930052034462166</v>
      </c>
      <c r="K40" s="78">
        <f>I40*J40</f>
        <v>0.86778668723139185</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88" t="e">
        <f t="shared" si="8"/>
        <v>#DIV/0!</v>
      </c>
      <c r="X40" s="76">
        <f>分析係数表!E43</f>
        <v>0.24029685234155079</v>
      </c>
      <c r="Y40" s="89" t="e">
        <f t="shared" si="9"/>
        <v>#DIV/0!</v>
      </c>
    </row>
    <row r="41" spans="1:25" x14ac:dyDescent="0.2">
      <c r="A41" s="6" t="s">
        <v>341</v>
      </c>
      <c r="B41" s="5" t="s">
        <v>42</v>
      </c>
      <c r="C41" s="90"/>
      <c r="D41" s="76">
        <f>投入係数表!J41</f>
        <v>0</v>
      </c>
      <c r="E41" s="77">
        <f>$C$12*D41</f>
        <v>0</v>
      </c>
      <c r="F41" s="76">
        <f>分析係数表!C44</f>
        <v>0.29950430472214973</v>
      </c>
      <c r="G41" s="77">
        <f>E41*F41</f>
        <v>0</v>
      </c>
      <c r="H41" s="77">
        <v>2.1233094162471785E-3</v>
      </c>
      <c r="I41" s="77">
        <f>C41+H41</f>
        <v>2.1233094162471785E-3</v>
      </c>
      <c r="J41" s="76">
        <f>分析係数表!G44</f>
        <v>0.27139093052281238</v>
      </c>
      <c r="K41" s="78">
        <f>I41*J41</f>
        <v>5.7624691826317132E-4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88" t="e">
        <f t="shared" si="8"/>
        <v>#DIV/0!</v>
      </c>
      <c r="X41" s="76">
        <f>分析係数表!E44</f>
        <v>0.15998705681135303</v>
      </c>
      <c r="Y41" s="89" t="e">
        <f t="shared" si="9"/>
        <v>#DIV/0!</v>
      </c>
    </row>
    <row r="42" spans="1:25" x14ac:dyDescent="0.2">
      <c r="A42" s="6" t="s">
        <v>342</v>
      </c>
      <c r="B42" s="5" t="s">
        <v>279</v>
      </c>
      <c r="C42" s="90"/>
      <c r="D42" s="76">
        <f>投入係数表!J42</f>
        <v>3.0111412225233364E-4</v>
      </c>
      <c r="E42" s="77">
        <f>$C$12*D42</f>
        <v>3.0111412225233364E-2</v>
      </c>
      <c r="F42" s="76">
        <f>分析係数表!C45</f>
        <v>1</v>
      </c>
      <c r="G42" s="77">
        <f>E42*F42</f>
        <v>3.0111412225233364E-2</v>
      </c>
      <c r="H42" s="77">
        <v>3.3411320871197192E-2</v>
      </c>
      <c r="I42" s="77">
        <f>C42+H42</f>
        <v>3.3411320871197192E-2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88" t="e">
        <f t="shared" si="8"/>
        <v>#DIV/0!</v>
      </c>
      <c r="X42" s="76">
        <f>分析係数表!E45</f>
        <v>0</v>
      </c>
      <c r="Y42" s="89" t="e">
        <f t="shared" si="9"/>
        <v>#DIV/0!</v>
      </c>
    </row>
    <row r="43" spans="1:25" x14ac:dyDescent="0.2">
      <c r="A43" s="6" t="s">
        <v>343</v>
      </c>
      <c r="B43" s="5" t="s">
        <v>280</v>
      </c>
      <c r="C43" s="90"/>
      <c r="D43" s="76">
        <f>投入係数表!J43</f>
        <v>1.8066847335140017E-3</v>
      </c>
      <c r="E43" s="77">
        <f>$C$12*D43</f>
        <v>0.18066847335140018</v>
      </c>
      <c r="F43" s="76">
        <f>分析係数表!C46</f>
        <v>7.53047011027278E-2</v>
      </c>
      <c r="G43" s="77">
        <f>E43*F43</f>
        <v>1.3605185384413333E-2</v>
      </c>
      <c r="H43" s="77">
        <v>1.6811849764835268E-2</v>
      </c>
      <c r="I43" s="77">
        <f>C43+H43</f>
        <v>1.6811849764835268E-2</v>
      </c>
      <c r="J43" s="76">
        <f>分析係数表!G46</f>
        <v>9.6153846153846159E-3</v>
      </c>
      <c r="K43" s="78">
        <f>I43*J43</f>
        <v>1.616524015849545E-4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88" t="e">
        <f t="shared" si="8"/>
        <v>#DIV/0!</v>
      </c>
      <c r="X43" s="76">
        <f>分析係数表!E46</f>
        <v>7.4999999999999997E-2</v>
      </c>
      <c r="Y43" s="89" t="e">
        <f t="shared" si="9"/>
        <v>#DIV/0!</v>
      </c>
    </row>
    <row r="44" spans="1:25" x14ac:dyDescent="0.2">
      <c r="A44" s="192">
        <v>40</v>
      </c>
      <c r="B44" s="14" t="s">
        <v>151</v>
      </c>
      <c r="C44" s="197">
        <f>SUM(C5:C43)</f>
        <v>100</v>
      </c>
      <c r="D44" s="92">
        <f>投入係数表!J44</f>
        <v>0.68262571514604031</v>
      </c>
      <c r="E44" s="91">
        <f>SUM(E5:E43)</f>
        <v>68.262571514604033</v>
      </c>
      <c r="F44" s="92">
        <f>分析係数表!C47</f>
        <v>0.46353553090755517</v>
      </c>
      <c r="G44" s="91">
        <f>SUM(G5:G43)</f>
        <v>5.0634743609341548</v>
      </c>
      <c r="H44" s="91">
        <f>SUM(H5:H43)</f>
        <v>5.5957066968347036</v>
      </c>
      <c r="I44" s="91">
        <f>SUM(I5:I43)</f>
        <v>105.59570669683472</v>
      </c>
      <c r="J44" s="92">
        <f>分析係数表!G47</f>
        <v>0.25736867196457208</v>
      </c>
      <c r="K44" s="93" t="e">
        <f>SUM(K5:K43)</f>
        <v>#DIV/0!</v>
      </c>
      <c r="L44" s="94">
        <f>最終需要_まとめ!$L$33</f>
        <v>0.62733333333333341</v>
      </c>
      <c r="M44" s="91" t="e">
        <f>K44*L44</f>
        <v>#DIV/0!</v>
      </c>
      <c r="N44" s="95">
        <f>分析係数表!H47</f>
        <v>1</v>
      </c>
      <c r="O44" s="91"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303</v>
      </c>
      <c r="S2" s="3" t="s">
        <v>153</v>
      </c>
      <c r="U2" s="64" t="s">
        <v>210</v>
      </c>
      <c r="W2" s="3" t="s">
        <v>130</v>
      </c>
      <c r="Y2" s="3" t="s">
        <v>154</v>
      </c>
    </row>
    <row r="3" spans="1:25" ht="44" x14ac:dyDescent="0.2">
      <c r="B3" s="65"/>
      <c r="C3" s="66" t="s">
        <v>228</v>
      </c>
      <c r="D3" s="66" t="s">
        <v>244</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0</v>
      </c>
      <c r="G5" s="110">
        <f t="shared" ref="G5:G38" si="1">E5*F5</f>
        <v>0</v>
      </c>
      <c r="H5" s="110">
        <f t="array" ref="H5:H43">MMULT(逆行列係数!C5:AO43,'9'!G5:G43)</f>
        <v>0</v>
      </c>
      <c r="I5" s="110">
        <f t="shared" ref="I5:I38" si="2">C5+H5</f>
        <v>0</v>
      </c>
      <c r="J5" s="107" t="e">
        <f>分析係数表!G8</f>
        <v>#DIV/0!</v>
      </c>
      <c r="K5" s="111" t="e">
        <f t="shared" ref="K5:K38" si="3">I5*J5</f>
        <v>#DIV/0!</v>
      </c>
      <c r="L5" s="79" t="s">
        <v>183</v>
      </c>
      <c r="M5" s="80" t="s">
        <v>183</v>
      </c>
      <c r="N5" s="81">
        <f>分析係数表!H8</f>
        <v>9.9662803258108775E-3</v>
      </c>
      <c r="O5" s="82" t="e">
        <f t="shared" ref="O5:O43" si="4">$M$44*N5</f>
        <v>#DIV/0!</v>
      </c>
      <c r="P5" s="76">
        <f>分析係数表!C8</f>
        <v>0</v>
      </c>
      <c r="Q5" s="82" t="e">
        <f t="shared" ref="Q5:Q38" si="5">O5*P5</f>
        <v>#DIV/0!</v>
      </c>
      <c r="R5" s="83" t="e">
        <f t="array" ref="R5:R43">MMULT(逆行列係数!C5:AO43,'9'!Q5:Q43)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107">
        <f>投入係数表!K6</f>
        <v>0</v>
      </c>
      <c r="E6" s="110">
        <f t="shared" si="0"/>
        <v>0</v>
      </c>
      <c r="F6" s="76">
        <f>分析係数表!C9</f>
        <v>7.8534031413612593E-2</v>
      </c>
      <c r="G6" s="110">
        <f t="shared" si="1"/>
        <v>0</v>
      </c>
      <c r="H6" s="110">
        <v>3.5233577886069016E-7</v>
      </c>
      <c r="I6" s="110">
        <f t="shared" si="2"/>
        <v>3.5233577886069016E-7</v>
      </c>
      <c r="J6" s="107">
        <f>分析係数表!G9</f>
        <v>0.3125</v>
      </c>
      <c r="K6" s="111">
        <f t="shared" si="3"/>
        <v>1.1010493089396567E-7</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107">
        <f>投入係数表!K7</f>
        <v>0</v>
      </c>
      <c r="E7" s="110">
        <f t="shared" si="0"/>
        <v>0</v>
      </c>
      <c r="F7" s="76">
        <f>分析係数表!C10</f>
        <v>9.7664543524416114E-2</v>
      </c>
      <c r="G7" s="110">
        <f t="shared" si="1"/>
        <v>0</v>
      </c>
      <c r="H7" s="110">
        <v>8.0649504166515691E-7</v>
      </c>
      <c r="I7" s="110">
        <f t="shared" si="2"/>
        <v>8.0649504166515691E-7</v>
      </c>
      <c r="J7" s="107">
        <f>分析係数表!G10</f>
        <v>0.17857142857142858</v>
      </c>
      <c r="K7" s="111">
        <f t="shared" si="3"/>
        <v>1.4401697172592088E-7</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107">
        <f>投入係数表!K8</f>
        <v>0.56140350877192979</v>
      </c>
      <c r="E8" s="110">
        <f t="shared" si="0"/>
        <v>56.140350877192979</v>
      </c>
      <c r="F8" s="76">
        <f>分析係数表!C11</f>
        <v>0</v>
      </c>
      <c r="G8" s="110">
        <f t="shared" si="1"/>
        <v>0</v>
      </c>
      <c r="H8" s="110">
        <v>0</v>
      </c>
      <c r="I8" s="110">
        <f t="shared" si="2"/>
        <v>0</v>
      </c>
      <c r="J8" s="107">
        <f>分析係数表!G11</f>
        <v>1</v>
      </c>
      <c r="K8" s="111">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107">
        <f>投入係数表!K9</f>
        <v>0</v>
      </c>
      <c r="E9" s="110">
        <f t="shared" si="0"/>
        <v>0</v>
      </c>
      <c r="F9" s="76">
        <f>分析係数表!C12</f>
        <v>9.4611575134895265E-3</v>
      </c>
      <c r="G9" s="110">
        <f t="shared" si="1"/>
        <v>0</v>
      </c>
      <c r="H9" s="110">
        <v>3.4581046842879578E-6</v>
      </c>
      <c r="I9" s="110">
        <f t="shared" si="2"/>
        <v>3.4581046842879578E-6</v>
      </c>
      <c r="J9" s="107">
        <f>分析係数表!G12</f>
        <v>0.14399999999999999</v>
      </c>
      <c r="K9" s="111">
        <f t="shared" si="3"/>
        <v>4.9796707453746584E-7</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0.24742268041237114</v>
      </c>
      <c r="K10" s="111">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107">
        <f>投入係数表!K11</f>
        <v>0</v>
      </c>
      <c r="E11" s="110">
        <f t="shared" si="0"/>
        <v>0</v>
      </c>
      <c r="F11" s="76">
        <f>分析係数表!C14</f>
        <v>3.724489795918362E-2</v>
      </c>
      <c r="G11" s="110">
        <f t="shared" si="1"/>
        <v>0</v>
      </c>
      <c r="H11" s="110">
        <v>2.9942135021494333E-4</v>
      </c>
      <c r="I11" s="110">
        <f t="shared" si="2"/>
        <v>2.9942135021494333E-4</v>
      </c>
      <c r="J11" s="107">
        <f>分析係数表!G14</f>
        <v>0.16710182767624021</v>
      </c>
      <c r="K11" s="111">
        <f t="shared" si="3"/>
        <v>5.0033854866204633E-5</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107">
        <f>投入係数表!K12</f>
        <v>0</v>
      </c>
      <c r="E12" s="110">
        <f t="shared" si="0"/>
        <v>0</v>
      </c>
      <c r="F12" s="76">
        <f>分析係数表!C15</f>
        <v>0</v>
      </c>
      <c r="G12" s="110">
        <f t="shared" si="1"/>
        <v>0</v>
      </c>
      <c r="H12" s="110">
        <v>0</v>
      </c>
      <c r="I12" s="110">
        <f t="shared" si="2"/>
        <v>0</v>
      </c>
      <c r="J12" s="107">
        <f>分析係数表!G15</f>
        <v>9.5754290876242099E-2</v>
      </c>
      <c r="K12" s="111">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75">
        <f>最終需要_まとめ!C14</f>
        <v>100</v>
      </c>
      <c r="D13" s="107">
        <f>投入係数表!K13</f>
        <v>5.2631578947368418E-2</v>
      </c>
      <c r="E13" s="110">
        <f t="shared" si="0"/>
        <v>5.2631578947368416</v>
      </c>
      <c r="F13" s="76">
        <f>分析係数表!C16</f>
        <v>5.1379638439581488E-3</v>
      </c>
      <c r="G13" s="110">
        <f t="shared" si="1"/>
        <v>2.704191496820078E-2</v>
      </c>
      <c r="H13" s="110">
        <v>2.7182153862337292E-2</v>
      </c>
      <c r="I13" s="110">
        <f t="shared" si="2"/>
        <v>100.02718215386234</v>
      </c>
      <c r="J13" s="107">
        <f>分析係数表!G16</f>
        <v>3.5087719298245612E-2</v>
      </c>
      <c r="K13" s="111">
        <f t="shared" si="3"/>
        <v>3.5097256896092048</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107">
        <f>投入係数表!K14</f>
        <v>0</v>
      </c>
      <c r="E14" s="110">
        <f t="shared" si="0"/>
        <v>0</v>
      </c>
      <c r="F14" s="76">
        <f>分析係数表!C17</f>
        <v>2.2792022792023081E-3</v>
      </c>
      <c r="G14" s="110">
        <f t="shared" si="1"/>
        <v>0</v>
      </c>
      <c r="H14" s="110">
        <v>9.4016603557652328E-6</v>
      </c>
      <c r="I14" s="110">
        <f t="shared" si="2"/>
        <v>9.4016603557652328E-6</v>
      </c>
      <c r="J14" s="107">
        <f>分析係数表!G17</f>
        <v>0.25</v>
      </c>
      <c r="K14" s="111">
        <f t="shared" si="3"/>
        <v>2.3504150889413082E-6</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107">
        <f>投入係数表!K15</f>
        <v>0</v>
      </c>
      <c r="E15" s="110">
        <f t="shared" si="0"/>
        <v>0</v>
      </c>
      <c r="F15" s="76">
        <f>分析係数表!C18</f>
        <v>7.5999999999999956E-2</v>
      </c>
      <c r="G15" s="110">
        <f t="shared" si="1"/>
        <v>0</v>
      </c>
      <c r="H15" s="110">
        <v>4.7793424102863079E-5</v>
      </c>
      <c r="I15" s="110">
        <f t="shared" si="2"/>
        <v>4.7793424102863079E-5</v>
      </c>
      <c r="J15" s="107">
        <f>分析係数表!G18</f>
        <v>0.21407624633431085</v>
      </c>
      <c r="K15" s="111">
        <f t="shared" si="3"/>
        <v>1.0231436831404707E-5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107">
        <f>投入係数表!K16</f>
        <v>0</v>
      </c>
      <c r="E16" s="110">
        <f t="shared" si="0"/>
        <v>0</v>
      </c>
      <c r="F16" s="76">
        <f>分析係数表!C19</f>
        <v>0</v>
      </c>
      <c r="G16" s="110">
        <f t="shared" si="1"/>
        <v>0</v>
      </c>
      <c r="H16" s="110">
        <v>0</v>
      </c>
      <c r="I16" s="110">
        <f t="shared" si="2"/>
        <v>0</v>
      </c>
      <c r="J16" s="107">
        <f>分析係数表!G19</f>
        <v>0</v>
      </c>
      <c r="K16" s="111">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107">
        <f>投入係数表!K17</f>
        <v>0</v>
      </c>
      <c r="E17" s="110">
        <f t="shared" si="0"/>
        <v>0</v>
      </c>
      <c r="F17" s="76">
        <f>分析係数表!C20</f>
        <v>1.5625E-2</v>
      </c>
      <c r="G17" s="110">
        <f t="shared" si="1"/>
        <v>0</v>
      </c>
      <c r="H17" s="110">
        <v>1.8996570437743225E-6</v>
      </c>
      <c r="I17" s="110">
        <f t="shared" si="2"/>
        <v>1.8996570437743225E-6</v>
      </c>
      <c r="J17" s="107">
        <f>分析係数表!G20</f>
        <v>9.7560975609756101E-2</v>
      </c>
      <c r="K17" s="111">
        <f t="shared" si="3"/>
        <v>1.8533239451456805E-7</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107">
        <f>投入係数表!K18</f>
        <v>0</v>
      </c>
      <c r="E18" s="110">
        <f t="shared" si="0"/>
        <v>0</v>
      </c>
      <c r="F18" s="76">
        <f>分析係数表!C21</f>
        <v>0</v>
      </c>
      <c r="G18" s="110">
        <f t="shared" si="1"/>
        <v>0</v>
      </c>
      <c r="H18" s="110">
        <v>0</v>
      </c>
      <c r="I18" s="110">
        <f t="shared" si="2"/>
        <v>0</v>
      </c>
      <c r="J18" s="107">
        <f>分析係数表!G21</f>
        <v>0.3</v>
      </c>
      <c r="K18" s="111">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107">
        <f>投入係数表!K19</f>
        <v>0</v>
      </c>
      <c r="E19" s="110">
        <f t="shared" si="0"/>
        <v>0</v>
      </c>
      <c r="F19" s="76">
        <f>分析係数表!C22</f>
        <v>0</v>
      </c>
      <c r="G19" s="110">
        <f t="shared" si="1"/>
        <v>0</v>
      </c>
      <c r="H19" s="110">
        <v>0</v>
      </c>
      <c r="I19" s="110">
        <f t="shared" si="2"/>
        <v>0</v>
      </c>
      <c r="J19" s="107">
        <f>分析係数表!G22</f>
        <v>0.2</v>
      </c>
      <c r="K19" s="111">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0.23333333333333334</v>
      </c>
      <c r="K20" s="111">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107">
        <f>投入係数表!K21</f>
        <v>0</v>
      </c>
      <c r="E21" s="110">
        <f t="shared" si="0"/>
        <v>0</v>
      </c>
      <c r="F21" s="76">
        <f>分析係数表!C24</f>
        <v>4.0407358738501986E-2</v>
      </c>
      <c r="G21" s="110">
        <f t="shared" si="1"/>
        <v>0</v>
      </c>
      <c r="H21" s="110">
        <v>2.5707625832390749E-5</v>
      </c>
      <c r="I21" s="110">
        <f t="shared" si="2"/>
        <v>2.5707625832390749E-5</v>
      </c>
      <c r="J21" s="107">
        <f>分析係数表!G24</f>
        <v>0.2107843137254902</v>
      </c>
      <c r="K21" s="111">
        <f t="shared" si="3"/>
        <v>5.4187642685921676E-6</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107">
        <f>投入係数表!K22</f>
        <v>0</v>
      </c>
      <c r="E22" s="110">
        <f t="shared" si="0"/>
        <v>0</v>
      </c>
      <c r="F22" s="76">
        <f>分析係数表!C25</f>
        <v>0</v>
      </c>
      <c r="G22" s="110">
        <f t="shared" si="1"/>
        <v>0</v>
      </c>
      <c r="H22" s="110">
        <v>0</v>
      </c>
      <c r="I22" s="110">
        <f t="shared" si="2"/>
        <v>0</v>
      </c>
      <c r="J22" s="107">
        <f>分析係数表!G25</f>
        <v>0.2857142857142857</v>
      </c>
      <c r="K22" s="111">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107">
        <f>投入係数表!K23</f>
        <v>0</v>
      </c>
      <c r="E23" s="110">
        <f t="shared" si="0"/>
        <v>0</v>
      </c>
      <c r="F23" s="76">
        <f>分析係数表!C26</f>
        <v>4.2648253452477469E-3</v>
      </c>
      <c r="G23" s="110">
        <f t="shared" si="1"/>
        <v>0</v>
      </c>
      <c r="H23" s="110">
        <v>2.4485670085902078E-6</v>
      </c>
      <c r="I23" s="110">
        <f t="shared" si="2"/>
        <v>2.4485670085902078E-6</v>
      </c>
      <c r="J23" s="107">
        <f>分析係数表!G26</f>
        <v>0.19858156028368795</v>
      </c>
      <c r="K23" s="111">
        <f t="shared" si="3"/>
        <v>4.8624025702500581E-7</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107">
        <f>投入係数表!K24</f>
        <v>0</v>
      </c>
      <c r="E24" s="110">
        <f t="shared" si="0"/>
        <v>0</v>
      </c>
      <c r="F24" s="76">
        <f>分析係数表!C27</f>
        <v>3.8520801232666546E-4</v>
      </c>
      <c r="G24" s="110">
        <f t="shared" si="1"/>
        <v>0</v>
      </c>
      <c r="H24" s="110">
        <v>7.444499774053681E-8</v>
      </c>
      <c r="I24" s="110">
        <f t="shared" si="2"/>
        <v>7.444499774053681E-8</v>
      </c>
      <c r="J24" s="107">
        <f>分析係数表!G27</f>
        <v>0.2857142857142857</v>
      </c>
      <c r="K24" s="111">
        <f t="shared" si="3"/>
        <v>2.1269999354439088E-8</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107">
        <f>投入係数表!K25</f>
        <v>0</v>
      </c>
      <c r="E25" s="110">
        <f t="shared" si="0"/>
        <v>0</v>
      </c>
      <c r="F25" s="76">
        <f>分析係数表!C28</f>
        <v>1.1124845488257318E-3</v>
      </c>
      <c r="G25" s="110">
        <f t="shared" si="1"/>
        <v>0</v>
      </c>
      <c r="H25" s="110">
        <v>1.1074895149723171E-5</v>
      </c>
      <c r="I25" s="110">
        <f t="shared" si="2"/>
        <v>1.1074895149723171E-5</v>
      </c>
      <c r="J25" s="107">
        <f>分析係数表!G28</f>
        <v>0.13043478260869565</v>
      </c>
      <c r="K25" s="111">
        <f t="shared" si="3"/>
        <v>1.4445515412682396E-6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107">
        <f>投入係数表!K26</f>
        <v>0</v>
      </c>
      <c r="E26" s="110">
        <f t="shared" si="0"/>
        <v>0</v>
      </c>
      <c r="F26" s="76">
        <f>分析係数表!C29</f>
        <v>9.1216979002032073E-2</v>
      </c>
      <c r="G26" s="110">
        <f t="shared" si="1"/>
        <v>0</v>
      </c>
      <c r="H26" s="110">
        <v>6.6026667642651025E-4</v>
      </c>
      <c r="I26" s="110">
        <f t="shared" si="2"/>
        <v>6.6026667642651025E-4</v>
      </c>
      <c r="J26" s="107">
        <f>分析係数表!G29</f>
        <v>0.26186291739894552</v>
      </c>
      <c r="K26" s="111">
        <f t="shared" si="3"/>
        <v>1.7289935815035154E-4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107">
        <f>投入係数表!K27</f>
        <v>0</v>
      </c>
      <c r="E27" s="110">
        <f t="shared" si="0"/>
        <v>0</v>
      </c>
      <c r="F27" s="76">
        <f>分析係数表!C30</f>
        <v>1</v>
      </c>
      <c r="G27" s="110">
        <f t="shared" si="1"/>
        <v>0</v>
      </c>
      <c r="H27" s="110">
        <v>8.68014459323075E-3</v>
      </c>
      <c r="I27" s="110">
        <f t="shared" si="2"/>
        <v>8.68014459323075E-3</v>
      </c>
      <c r="J27" s="107">
        <f>分析係数表!G30</f>
        <v>0.34464954175809992</v>
      </c>
      <c r="K27" s="111">
        <f t="shared" si="3"/>
        <v>2.9916078564510267E-3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107">
        <f>投入係数表!K28</f>
        <v>1.7543859649122806E-2</v>
      </c>
      <c r="E28" s="110">
        <f t="shared" si="0"/>
        <v>1.7543859649122806</v>
      </c>
      <c r="F28" s="76">
        <f>分析係数表!C31</f>
        <v>5.9431818181818197E-2</v>
      </c>
      <c r="G28" s="110">
        <f t="shared" si="1"/>
        <v>0.10426634768740034</v>
      </c>
      <c r="H28" s="110">
        <v>0.10589142655324478</v>
      </c>
      <c r="I28" s="110">
        <f t="shared" si="2"/>
        <v>0.10589142655324478</v>
      </c>
      <c r="J28" s="107">
        <f>分析係数表!G31</f>
        <v>6.9182389937106917E-2</v>
      </c>
      <c r="K28" s="111">
        <f t="shared" si="3"/>
        <v>7.3258219628030983E-3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107">
        <f>投入係数表!K29</f>
        <v>0</v>
      </c>
      <c r="E29" s="110">
        <f t="shared" si="0"/>
        <v>0</v>
      </c>
      <c r="F29" s="76">
        <f>分析係数表!C32</f>
        <v>1</v>
      </c>
      <c r="G29" s="110">
        <f t="shared" si="1"/>
        <v>0</v>
      </c>
      <c r="H29" s="110">
        <v>3.4142680913954782E-3</v>
      </c>
      <c r="I29" s="110">
        <f t="shared" si="2"/>
        <v>3.4142680913954782E-3</v>
      </c>
      <c r="J29" s="107">
        <f>分析係数表!G32</f>
        <v>0.14024946759963491</v>
      </c>
      <c r="K29" s="111">
        <f t="shared" si="3"/>
        <v>4.7884928206063748E-4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107">
        <f>投入係数表!K30</f>
        <v>0</v>
      </c>
      <c r="E30" s="110">
        <f t="shared" si="0"/>
        <v>0</v>
      </c>
      <c r="F30" s="76">
        <f>分析係数表!C33</f>
        <v>0.54794520547945202</v>
      </c>
      <c r="G30" s="110">
        <f t="shared" si="1"/>
        <v>0</v>
      </c>
      <c r="H30" s="110">
        <v>3.481493542884235E-3</v>
      </c>
      <c r="I30" s="110">
        <f t="shared" si="2"/>
        <v>3.481493542884235E-3</v>
      </c>
      <c r="J30" s="107">
        <f>分析係数表!G33</f>
        <v>0.50575815738963537</v>
      </c>
      <c r="K30" s="111">
        <f t="shared" si="3"/>
        <v>1.7607937592130441E-3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107">
        <f>投入係数表!K31</f>
        <v>1.7543859649122806E-2</v>
      </c>
      <c r="E31" s="110">
        <f t="shared" si="0"/>
        <v>1.7543859649122806</v>
      </c>
      <c r="F31" s="76">
        <f>分析係数表!C34</f>
        <v>0.2272625743700124</v>
      </c>
      <c r="G31" s="110">
        <f t="shared" si="1"/>
        <v>0.39870627082458315</v>
      </c>
      <c r="H31" s="110">
        <v>0.40254422497690551</v>
      </c>
      <c r="I31" s="110">
        <f t="shared" si="2"/>
        <v>0.40254422497690551</v>
      </c>
      <c r="J31" s="107">
        <f>分析係数表!G34</f>
        <v>0.42497416653070103</v>
      </c>
      <c r="K31" s="111">
        <f t="shared" si="3"/>
        <v>0.17107089650130741</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107">
        <f>投入係数表!K32</f>
        <v>0</v>
      </c>
      <c r="E32" s="110">
        <f t="shared" si="0"/>
        <v>0</v>
      </c>
      <c r="F32" s="76">
        <f>分析係数表!C35</f>
        <v>0.52232854864433809</v>
      </c>
      <c r="G32" s="110">
        <f t="shared" si="1"/>
        <v>0</v>
      </c>
      <c r="H32" s="110">
        <v>1.2393426395833421E-2</v>
      </c>
      <c r="I32" s="110">
        <f t="shared" si="2"/>
        <v>1.2393426395833421E-2</v>
      </c>
      <c r="J32" s="107">
        <f>分析係数表!G35</f>
        <v>0.31374764595103577</v>
      </c>
      <c r="K32" s="111">
        <f t="shared" si="3"/>
        <v>3.8884083569601653E-3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107">
        <f>投入係数表!K33</f>
        <v>0</v>
      </c>
      <c r="E33" s="110">
        <f t="shared" si="0"/>
        <v>0</v>
      </c>
      <c r="F33" s="76">
        <f>分析係数表!C36</f>
        <v>0.98115915135770393</v>
      </c>
      <c r="G33" s="110">
        <f t="shared" si="1"/>
        <v>0</v>
      </c>
      <c r="H33" s="110">
        <v>2.1194803796698705E-2</v>
      </c>
      <c r="I33" s="110">
        <f t="shared" si="2"/>
        <v>2.1194803796698705E-2</v>
      </c>
      <c r="J33" s="107">
        <f>分析係数表!G36</f>
        <v>4.5900594498961549E-2</v>
      </c>
      <c r="K33" s="111">
        <f t="shared" si="3"/>
        <v>9.7285409455731791E-4</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107">
        <f>投入係数表!K34</f>
        <v>3.5087719298245612E-2</v>
      </c>
      <c r="E34" s="110">
        <f t="shared" si="0"/>
        <v>3.5087719298245612</v>
      </c>
      <c r="F34" s="76">
        <f>分析係数表!C37</f>
        <v>0.19750348498289194</v>
      </c>
      <c r="G34" s="110">
        <f t="shared" si="1"/>
        <v>0.69299468415049803</v>
      </c>
      <c r="H34" s="110">
        <v>0.7043133734027397</v>
      </c>
      <c r="I34" s="110">
        <f t="shared" si="2"/>
        <v>0.7043133734027397</v>
      </c>
      <c r="J34" s="107">
        <f>分析係数表!G37</f>
        <v>0.41491057198512482</v>
      </c>
      <c r="K34" s="111">
        <f t="shared" si="3"/>
        <v>0.29222706461530351</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107">
        <f>投入係数表!K35</f>
        <v>0</v>
      </c>
      <c r="E35" s="110">
        <f t="shared" si="0"/>
        <v>0</v>
      </c>
      <c r="F35" s="76">
        <f>分析係数表!C38</f>
        <v>8.1861043469250272E-2</v>
      </c>
      <c r="G35" s="110">
        <f t="shared" si="1"/>
        <v>0</v>
      </c>
      <c r="H35" s="110">
        <v>2.2812070692678271E-3</v>
      </c>
      <c r="I35" s="110">
        <f t="shared" si="2"/>
        <v>2.2812070692678271E-3</v>
      </c>
      <c r="J35" s="107">
        <f>分析係数表!G38</f>
        <v>0.21669430624654507</v>
      </c>
      <c r="K35" s="111">
        <f t="shared" si="3"/>
        <v>4.9432458327970609E-4</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107">
        <f>投入係数表!K36</f>
        <v>0</v>
      </c>
      <c r="E36" s="110">
        <f t="shared" si="0"/>
        <v>0</v>
      </c>
      <c r="F36" s="76">
        <f>分析係数表!C39</f>
        <v>1</v>
      </c>
      <c r="G36" s="110">
        <f t="shared" si="1"/>
        <v>0</v>
      </c>
      <c r="H36" s="110">
        <v>1.8280788734326896E-4</v>
      </c>
      <c r="I36" s="110">
        <f t="shared" si="2"/>
        <v>1.8280788734326896E-4</v>
      </c>
      <c r="J36" s="107">
        <f>分析係数表!G39</f>
        <v>0.35499471899494134</v>
      </c>
      <c r="K36" s="111">
        <f t="shared" si="3"/>
        <v>6.4895834597482658E-5</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107">
        <f>投入係数表!K37</f>
        <v>0</v>
      </c>
      <c r="E37" s="110">
        <f t="shared" si="0"/>
        <v>0</v>
      </c>
      <c r="F37" s="76">
        <f>分析係数表!C40</f>
        <v>0.69354724715527594</v>
      </c>
      <c r="G37" s="110">
        <f t="shared" si="1"/>
        <v>0</v>
      </c>
      <c r="H37" s="110">
        <v>9.7687309433367852E-4</v>
      </c>
      <c r="I37" s="110">
        <f t="shared" si="2"/>
        <v>9.7687309433367852E-4</v>
      </c>
      <c r="J37" s="107">
        <f>分析係数表!G40</f>
        <v>0.52329545454545456</v>
      </c>
      <c r="K37" s="111">
        <f t="shared" si="3"/>
        <v>5.11193249932567E-4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107">
        <f>投入係数表!K38</f>
        <v>0</v>
      </c>
      <c r="E38" s="110">
        <f t="shared" si="0"/>
        <v>0</v>
      </c>
      <c r="F38" s="76">
        <f>分析係数表!C41</f>
        <v>0.69803111327175493</v>
      </c>
      <c r="G38" s="110">
        <f t="shared" si="1"/>
        <v>0</v>
      </c>
      <c r="H38" s="110">
        <v>9.5713732911150589E-5</v>
      </c>
      <c r="I38" s="110">
        <f t="shared" si="2"/>
        <v>9.5713732911150589E-5</v>
      </c>
      <c r="J38" s="107">
        <f>分析係数表!G41</f>
        <v>0.44754320687137045</v>
      </c>
      <c r="K38" s="111">
        <f t="shared" si="3"/>
        <v>4.2836030968686167E-5</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107">
        <f>投入係数表!K39</f>
        <v>0</v>
      </c>
      <c r="E39" s="110">
        <f>$C$13*D39</f>
        <v>0</v>
      </c>
      <c r="F39" s="76">
        <f>分析係数表!C42</f>
        <v>0.43862762496302865</v>
      </c>
      <c r="G39" s="110">
        <f>E39*F39</f>
        <v>0</v>
      </c>
      <c r="H39" s="110">
        <v>6.0256090955518565E-4</v>
      </c>
      <c r="I39" s="110">
        <f>C39+H39</f>
        <v>6.0256090955518565E-4</v>
      </c>
      <c r="J39" s="107">
        <f>分析係数表!G42</f>
        <v>0.48527443105756357</v>
      </c>
      <c r="K39" s="111">
        <f>I39*J39</f>
        <v>2.9240740256192076E-4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107">
        <f>投入係数表!K40</f>
        <v>0</v>
      </c>
      <c r="E40" s="110">
        <f>$C$13*D40</f>
        <v>0</v>
      </c>
      <c r="F40" s="76">
        <f>分析係数表!C43</f>
        <v>0.43024422883907665</v>
      </c>
      <c r="G40" s="110">
        <f>E40*F40</f>
        <v>0</v>
      </c>
      <c r="H40" s="110">
        <v>4.0299683859649223E-2</v>
      </c>
      <c r="I40" s="110">
        <f>C40+H40</f>
        <v>4.0299683859649223E-2</v>
      </c>
      <c r="J40" s="107">
        <f>分析係数表!G43</f>
        <v>0.39930052034462166</v>
      </c>
      <c r="K40" s="111">
        <f>I40*J40</f>
        <v>1.6091684734881685E-2</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107">
        <f>投入係数表!K41</f>
        <v>0</v>
      </c>
      <c r="E41" s="110">
        <f>$C$13*D41</f>
        <v>0</v>
      </c>
      <c r="F41" s="76">
        <f>分析係数表!C44</f>
        <v>0.29950430472214973</v>
      </c>
      <c r="G41" s="110">
        <f>E41*F41</f>
        <v>0</v>
      </c>
      <c r="H41" s="110">
        <v>3.3151934995139404E-4</v>
      </c>
      <c r="I41" s="110">
        <f>C41+H41</f>
        <v>3.3151934995139404E-4</v>
      </c>
      <c r="J41" s="107">
        <f>分析係数表!G44</f>
        <v>0.27139093052281238</v>
      </c>
      <c r="K41" s="111">
        <f>I41*J41</f>
        <v>8.9971344869626708E-5</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107">
        <f>投入係数表!K42</f>
        <v>0</v>
      </c>
      <c r="E42" s="110">
        <f>$C$13*D42</f>
        <v>0</v>
      </c>
      <c r="F42" s="76">
        <f>分析係数表!C45</f>
        <v>1</v>
      </c>
      <c r="G42" s="110">
        <f>E42*F42</f>
        <v>0</v>
      </c>
      <c r="H42" s="110">
        <v>8.3563356053909616E-4</v>
      </c>
      <c r="I42" s="110">
        <f>C42+H42</f>
        <v>8.3563356053909616E-4</v>
      </c>
      <c r="J42" s="107">
        <f>分析係数表!G45</f>
        <v>0</v>
      </c>
      <c r="K42" s="111">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107">
        <f>投入係数表!K43</f>
        <v>0</v>
      </c>
      <c r="E43" s="110">
        <f>$C$13*D43</f>
        <v>0</v>
      </c>
      <c r="F43" s="76">
        <f>分析係数表!C46</f>
        <v>7.53047011027278E-2</v>
      </c>
      <c r="G43" s="110">
        <f>E43*F43</f>
        <v>0</v>
      </c>
      <c r="H43" s="110">
        <v>9.7000103488265174E-4</v>
      </c>
      <c r="I43" s="110">
        <f>C43+H43</f>
        <v>9.7000103488265174E-4</v>
      </c>
      <c r="J43" s="107">
        <f>分析係数表!G46</f>
        <v>9.6153846153846159E-3</v>
      </c>
      <c r="K43" s="111">
        <f>I43*J43</f>
        <v>9.3269330277178054E-6</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108">
        <f>投入係数表!K44</f>
        <v>0.68421052631578949</v>
      </c>
      <c r="E44" s="91">
        <f>SUM(E5:E43)</f>
        <v>68.421052631578945</v>
      </c>
      <c r="F44" s="92">
        <f>分析係数表!C47</f>
        <v>0.46353553090755517</v>
      </c>
      <c r="G44" s="91">
        <f>SUM(G5:G43)</f>
        <v>1.2230092176306822</v>
      </c>
      <c r="H44" s="91">
        <f>SUM(H5:H43)</f>
        <v>1.3367340209503407</v>
      </c>
      <c r="I44" s="91">
        <f>SUM(I5:I43)</f>
        <v>101.33673402095035</v>
      </c>
      <c r="J44" s="108">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364</v>
      </c>
      <c r="S2" s="3" t="s">
        <v>153</v>
      </c>
      <c r="U2" s="64" t="s">
        <v>210</v>
      </c>
      <c r="W2" s="3" t="s">
        <v>130</v>
      </c>
      <c r="Y2" s="3" t="s">
        <v>154</v>
      </c>
    </row>
    <row r="3" spans="1:25" ht="44" x14ac:dyDescent="0.2">
      <c r="B3" s="65"/>
      <c r="C3" s="66" t="s">
        <v>228</v>
      </c>
      <c r="D3" s="66" t="s">
        <v>378</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0</v>
      </c>
      <c r="E5" s="77">
        <f t="shared" ref="E5:E38" si="0">$C$14*D5</f>
        <v>0</v>
      </c>
      <c r="F5" s="76">
        <f>分析係数表!C8</f>
        <v>0</v>
      </c>
      <c r="G5" s="77">
        <f t="shared" ref="G5:G38" si="1">E5*F5</f>
        <v>0</v>
      </c>
      <c r="H5" s="77">
        <f t="array" ref="H5:H43">MMULT(逆行列係数!C5:AO43,'10'!G5:G43)</f>
        <v>0</v>
      </c>
      <c r="I5" s="77">
        <f t="shared" ref="I5:I38" si="2">C5+H5</f>
        <v>0</v>
      </c>
      <c r="J5" s="76" t="e">
        <f>分析係数表!G8</f>
        <v>#DIV/0!</v>
      </c>
      <c r="K5" s="78" t="e">
        <f t="shared" ref="K5:K38" si="3">I5*J5</f>
        <v>#DIV/0!</v>
      </c>
      <c r="L5" s="79" t="s">
        <v>183</v>
      </c>
      <c r="M5" s="80" t="s">
        <v>183</v>
      </c>
      <c r="N5" s="81">
        <f>分析係数表!H8</f>
        <v>9.9662803258108775E-3</v>
      </c>
      <c r="O5" s="82" t="e">
        <f t="shared" ref="O5:O43" si="4">$M$44*N5</f>
        <v>#DIV/0!</v>
      </c>
      <c r="P5" s="76">
        <f>分析係数表!C8</f>
        <v>0</v>
      </c>
      <c r="Q5" s="82" t="e">
        <f t="shared" ref="Q5:Q38" si="5">O5*P5</f>
        <v>#DIV/0!</v>
      </c>
      <c r="R5" s="83" t="e">
        <f t="array" ref="R5:R43">MMULT(逆行列係数!C5:AO43,'10'!Q5:Q43)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投入係数表!L6</f>
        <v>0</v>
      </c>
      <c r="E6" s="77">
        <f t="shared" si="0"/>
        <v>0</v>
      </c>
      <c r="F6" s="76">
        <f>分析係数表!C9</f>
        <v>7.8534031413612593E-2</v>
      </c>
      <c r="G6" s="77">
        <f t="shared" si="1"/>
        <v>0</v>
      </c>
      <c r="H6" s="77">
        <v>7.8860083238367099E-7</v>
      </c>
      <c r="I6" s="77">
        <f t="shared" si="2"/>
        <v>7.8860083238367099E-7</v>
      </c>
      <c r="J6" s="76">
        <f>分析係数表!G9</f>
        <v>0.3125</v>
      </c>
      <c r="K6" s="78">
        <f t="shared" si="3"/>
        <v>2.464377601198972E-7</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投入係数表!L7</f>
        <v>0</v>
      </c>
      <c r="E7" s="77">
        <f t="shared" si="0"/>
        <v>0</v>
      </c>
      <c r="F7" s="76">
        <f>分析係数表!C10</f>
        <v>9.7664543524416114E-2</v>
      </c>
      <c r="G7" s="77">
        <f t="shared" si="1"/>
        <v>0</v>
      </c>
      <c r="H7" s="77">
        <v>2.0936688647806354E-6</v>
      </c>
      <c r="I7" s="77">
        <f t="shared" si="2"/>
        <v>2.0936688647806354E-6</v>
      </c>
      <c r="J7" s="76">
        <f>分析係数表!G10</f>
        <v>0.17857142857142858</v>
      </c>
      <c r="K7" s="78">
        <f t="shared" si="3"/>
        <v>3.7386944013939921E-7</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投入係数表!L8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投入係数表!L9</f>
        <v>0</v>
      </c>
      <c r="E9" s="77">
        <f t="shared" si="0"/>
        <v>0</v>
      </c>
      <c r="F9" s="76">
        <f>分析係数表!C12</f>
        <v>9.4611575134895265E-3</v>
      </c>
      <c r="G9" s="77">
        <f t="shared" si="1"/>
        <v>0</v>
      </c>
      <c r="H9" s="77">
        <v>2.9324047953198212E-6</v>
      </c>
      <c r="I9" s="77">
        <f t="shared" si="2"/>
        <v>2.9324047953198212E-6</v>
      </c>
      <c r="J9" s="76">
        <f>分析係数表!G12</f>
        <v>0.14399999999999999</v>
      </c>
      <c r="K9" s="78">
        <f t="shared" si="3"/>
        <v>4.2226629052605423E-7</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投入係数表!L10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投入係数表!L11</f>
        <v>0</v>
      </c>
      <c r="E11" s="77">
        <f t="shared" si="0"/>
        <v>0</v>
      </c>
      <c r="F11" s="76">
        <f>分析係数表!C14</f>
        <v>3.724489795918362E-2</v>
      </c>
      <c r="G11" s="77">
        <f t="shared" si="1"/>
        <v>0</v>
      </c>
      <c r="H11" s="77">
        <v>6.6576302912053453E-4</v>
      </c>
      <c r="I11" s="77">
        <f t="shared" si="2"/>
        <v>6.6576302912053453E-4</v>
      </c>
      <c r="J11" s="76">
        <f>分析係数表!G14</f>
        <v>0.16710182767624021</v>
      </c>
      <c r="K11" s="78">
        <f t="shared" si="3"/>
        <v>1.1125021896531125E-4</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投入係数表!L12</f>
        <v>0.22222222222222221</v>
      </c>
      <c r="E12" s="77">
        <f t="shared" si="0"/>
        <v>22.222222222222221</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投入係数表!L13</f>
        <v>0</v>
      </c>
      <c r="E13" s="77">
        <f t="shared" si="0"/>
        <v>0</v>
      </c>
      <c r="F13" s="76">
        <f>分析係数表!C16</f>
        <v>5.1379638439581488E-3</v>
      </c>
      <c r="G13" s="77">
        <f t="shared" si="1"/>
        <v>0</v>
      </c>
      <c r="H13" s="77">
        <v>5.910199259366115E-5</v>
      </c>
      <c r="I13" s="77">
        <f t="shared" si="2"/>
        <v>5.910199259366115E-5</v>
      </c>
      <c r="J13" s="76">
        <f>分析係数表!G16</f>
        <v>3.5087719298245612E-2</v>
      </c>
      <c r="K13" s="78">
        <f t="shared" si="3"/>
        <v>2.0737541260933737E-6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75">
        <f>最終需要_まとめ!C15</f>
        <v>100</v>
      </c>
      <c r="D14" s="76">
        <f>投入係数表!L14</f>
        <v>0.25</v>
      </c>
      <c r="E14" s="77">
        <f t="shared" si="0"/>
        <v>25</v>
      </c>
      <c r="F14" s="76">
        <f>分析係数表!C17</f>
        <v>2.2792022792023081E-3</v>
      </c>
      <c r="G14" s="77">
        <f t="shared" si="1"/>
        <v>5.6980056980057703E-2</v>
      </c>
      <c r="H14" s="77">
        <v>5.7059555604368303E-2</v>
      </c>
      <c r="I14" s="77">
        <f t="shared" si="2"/>
        <v>100.05705955560437</v>
      </c>
      <c r="J14" s="76">
        <f>分析係数表!G17</f>
        <v>0.25</v>
      </c>
      <c r="K14" s="78">
        <f t="shared" si="3"/>
        <v>25.014264888901092</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投入係数表!L15</f>
        <v>0</v>
      </c>
      <c r="E15" s="77">
        <f t="shared" si="0"/>
        <v>0</v>
      </c>
      <c r="F15" s="76">
        <f>分析係数表!C18</f>
        <v>7.5999999999999956E-2</v>
      </c>
      <c r="G15" s="77">
        <f t="shared" si="1"/>
        <v>0</v>
      </c>
      <c r="H15" s="77">
        <v>1.3686028071142236E-4</v>
      </c>
      <c r="I15" s="77">
        <f t="shared" si="2"/>
        <v>1.3686028071142236E-4</v>
      </c>
      <c r="J15" s="76">
        <f>分析係数表!G18</f>
        <v>0.21407624633431085</v>
      </c>
      <c r="K15" s="78">
        <f t="shared" si="3"/>
        <v>2.9298535166961385E-5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投入係数表!L16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投入係数表!L17</f>
        <v>0</v>
      </c>
      <c r="E17" s="77">
        <f t="shared" si="0"/>
        <v>0</v>
      </c>
      <c r="F17" s="76">
        <f>分析係数表!C20</f>
        <v>1.5625E-2</v>
      </c>
      <c r="G17" s="77">
        <f t="shared" si="1"/>
        <v>0</v>
      </c>
      <c r="H17" s="77">
        <v>1.1517580508787238E-5</v>
      </c>
      <c r="I17" s="77">
        <f t="shared" si="2"/>
        <v>1.1517580508787238E-5</v>
      </c>
      <c r="J17" s="76">
        <f>分析係数表!G20</f>
        <v>9.7560975609756101E-2</v>
      </c>
      <c r="K17" s="78">
        <f t="shared" si="3"/>
        <v>1.1236663911011941E-6</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投入係数表!L18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投入係数表!L19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投入係数表!L20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投入係数表!L21</f>
        <v>0</v>
      </c>
      <c r="E21" s="77">
        <f t="shared" si="0"/>
        <v>0</v>
      </c>
      <c r="F21" s="76">
        <f>分析係数表!C24</f>
        <v>4.0407358738501986E-2</v>
      </c>
      <c r="G21" s="77">
        <f t="shared" si="1"/>
        <v>0</v>
      </c>
      <c r="H21" s="77">
        <v>2.7229272717340617E-4</v>
      </c>
      <c r="I21" s="77">
        <f t="shared" si="2"/>
        <v>2.7229272717340617E-4</v>
      </c>
      <c r="J21" s="76">
        <f>分析係数表!G24</f>
        <v>0.2107843137254902</v>
      </c>
      <c r="K21" s="78">
        <f t="shared" si="3"/>
        <v>5.7395035629688553E-5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投入係数表!L22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投入係数表!L23</f>
        <v>0</v>
      </c>
      <c r="E23" s="77">
        <f t="shared" si="0"/>
        <v>0</v>
      </c>
      <c r="F23" s="76">
        <f>分析係数表!C26</f>
        <v>4.2648253452477469E-3</v>
      </c>
      <c r="G23" s="77">
        <f t="shared" si="1"/>
        <v>0</v>
      </c>
      <c r="H23" s="77">
        <v>3.8369579533738589E-5</v>
      </c>
      <c r="I23" s="77">
        <f t="shared" si="2"/>
        <v>3.8369579533738589E-5</v>
      </c>
      <c r="J23" s="76">
        <f>分析係数表!G26</f>
        <v>0.19858156028368795</v>
      </c>
      <c r="K23" s="78">
        <f t="shared" si="3"/>
        <v>7.6194909712388692E-6</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投入係数表!L24</f>
        <v>0</v>
      </c>
      <c r="E24" s="77">
        <f t="shared" si="0"/>
        <v>0</v>
      </c>
      <c r="F24" s="76">
        <f>分析係数表!C27</f>
        <v>3.8520801232666546E-4</v>
      </c>
      <c r="G24" s="77">
        <f t="shared" si="1"/>
        <v>0</v>
      </c>
      <c r="H24" s="77">
        <v>7.3861244158545978E-7</v>
      </c>
      <c r="I24" s="77">
        <f t="shared" si="2"/>
        <v>7.3861244158545978E-7</v>
      </c>
      <c r="J24" s="76">
        <f>分析係数表!G27</f>
        <v>0.2857142857142857</v>
      </c>
      <c r="K24" s="78">
        <f t="shared" si="3"/>
        <v>2.1103212616727422E-7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投入係数表!L25</f>
        <v>0</v>
      </c>
      <c r="E25" s="77">
        <f t="shared" si="0"/>
        <v>0</v>
      </c>
      <c r="F25" s="76">
        <f>分析係数表!C28</f>
        <v>1.1124845488257318E-3</v>
      </c>
      <c r="G25" s="77">
        <f t="shared" si="1"/>
        <v>0</v>
      </c>
      <c r="H25" s="77">
        <v>4.0403966155406817E-5</v>
      </c>
      <c r="I25" s="77">
        <f t="shared" si="2"/>
        <v>4.0403966155406817E-5</v>
      </c>
      <c r="J25" s="76">
        <f>分析係数表!G28</f>
        <v>0.13043478260869565</v>
      </c>
      <c r="K25" s="78">
        <f t="shared" si="3"/>
        <v>5.2700825420095843E-6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投入係数表!L26</f>
        <v>0</v>
      </c>
      <c r="E26" s="77">
        <f t="shared" si="0"/>
        <v>0</v>
      </c>
      <c r="F26" s="76">
        <f>分析係数表!C29</f>
        <v>9.1216979002032073E-2</v>
      </c>
      <c r="G26" s="77">
        <f t="shared" si="1"/>
        <v>0</v>
      </c>
      <c r="H26" s="77">
        <v>1.7595897427068498E-3</v>
      </c>
      <c r="I26" s="77">
        <f t="shared" si="2"/>
        <v>1.7595897427068498E-3</v>
      </c>
      <c r="J26" s="76">
        <f>分析係数表!G29</f>
        <v>0.26186291739894552</v>
      </c>
      <c r="K26" s="78">
        <f t="shared" si="3"/>
        <v>4.6077130345047559E-4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投入係数表!L27</f>
        <v>0</v>
      </c>
      <c r="E27" s="77">
        <f t="shared" si="0"/>
        <v>0</v>
      </c>
      <c r="F27" s="76">
        <f>分析係数表!C30</f>
        <v>1</v>
      </c>
      <c r="G27" s="77">
        <f t="shared" si="1"/>
        <v>0</v>
      </c>
      <c r="H27" s="77">
        <v>1.0665258678978698E-2</v>
      </c>
      <c r="I27" s="77">
        <f t="shared" si="2"/>
        <v>1.0665258678978698E-2</v>
      </c>
      <c r="J27" s="76">
        <f>分析係数表!G30</f>
        <v>0.34464954175809992</v>
      </c>
      <c r="K27" s="78">
        <f t="shared" si="3"/>
        <v>3.6757765164416065E-3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投入係数表!L28</f>
        <v>2.7777777777777776E-2</v>
      </c>
      <c r="E28" s="77">
        <f t="shared" si="0"/>
        <v>2.7777777777777777</v>
      </c>
      <c r="F28" s="76">
        <f>分析係数表!C31</f>
        <v>5.9431818181818197E-2</v>
      </c>
      <c r="G28" s="77">
        <f t="shared" si="1"/>
        <v>0.16508838383838387</v>
      </c>
      <c r="H28" s="77">
        <v>0.16784104617724313</v>
      </c>
      <c r="I28" s="77">
        <f t="shared" si="2"/>
        <v>0.16784104617724313</v>
      </c>
      <c r="J28" s="76">
        <f>分析係数表!G31</f>
        <v>6.9182389937106917E-2</v>
      </c>
      <c r="K28" s="78">
        <f t="shared" si="3"/>
        <v>1.1611644704086002E-2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投入係数表!L29</f>
        <v>0</v>
      </c>
      <c r="E29" s="77">
        <f t="shared" si="0"/>
        <v>0</v>
      </c>
      <c r="F29" s="76">
        <f>分析係数表!C32</f>
        <v>1</v>
      </c>
      <c r="G29" s="77">
        <f t="shared" si="1"/>
        <v>0</v>
      </c>
      <c r="H29" s="77">
        <v>5.0754381884488475E-3</v>
      </c>
      <c r="I29" s="77">
        <f t="shared" si="2"/>
        <v>5.0754381884488475E-3</v>
      </c>
      <c r="J29" s="76">
        <f>分析係数表!G32</f>
        <v>0.14024946759963491</v>
      </c>
      <c r="K29" s="78">
        <f t="shared" si="3"/>
        <v>7.118275037648064E-4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投入係数表!L30</f>
        <v>0</v>
      </c>
      <c r="E30" s="77">
        <f t="shared" si="0"/>
        <v>0</v>
      </c>
      <c r="F30" s="76">
        <f>分析係数表!C33</f>
        <v>0.54794520547945202</v>
      </c>
      <c r="G30" s="77">
        <f t="shared" si="1"/>
        <v>0</v>
      </c>
      <c r="H30" s="77">
        <v>1.553874642266176E-3</v>
      </c>
      <c r="I30" s="77">
        <f t="shared" si="2"/>
        <v>1.553874642266176E-3</v>
      </c>
      <c r="J30" s="76">
        <f>分析係数表!G33</f>
        <v>0.50575815738963537</v>
      </c>
      <c r="K30" s="78">
        <f t="shared" si="3"/>
        <v>7.8588477588702004E-4</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投入係数表!L31</f>
        <v>5.5555555555555552E-2</v>
      </c>
      <c r="E31" s="77">
        <f t="shared" si="0"/>
        <v>5.5555555555555554</v>
      </c>
      <c r="F31" s="76">
        <f>分析係数表!C34</f>
        <v>0.2272625743700124</v>
      </c>
      <c r="G31" s="77">
        <f t="shared" si="1"/>
        <v>1.2625698576111799</v>
      </c>
      <c r="H31" s="77">
        <v>1.2743135085450319</v>
      </c>
      <c r="I31" s="77">
        <f t="shared" si="2"/>
        <v>1.2743135085450319</v>
      </c>
      <c r="J31" s="76">
        <f>分析係数表!G34</f>
        <v>0.42497416653070103</v>
      </c>
      <c r="K31" s="78">
        <f t="shared" si="3"/>
        <v>0.54155032119273827</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投入係数表!L32</f>
        <v>0</v>
      </c>
      <c r="E32" s="77">
        <f t="shared" si="0"/>
        <v>0</v>
      </c>
      <c r="F32" s="76">
        <f>分析係数表!C35</f>
        <v>0.52232854864433809</v>
      </c>
      <c r="G32" s="77">
        <f t="shared" si="1"/>
        <v>0</v>
      </c>
      <c r="H32" s="77">
        <v>1.8903498874889912E-2</v>
      </c>
      <c r="I32" s="77">
        <f t="shared" si="2"/>
        <v>1.8903498874889912E-2</v>
      </c>
      <c r="J32" s="76">
        <f>分析係数表!G35</f>
        <v>0.31374764595103577</v>
      </c>
      <c r="K32" s="78">
        <f t="shared" si="3"/>
        <v>5.9309282722347628E-3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投入係数表!L33</f>
        <v>0</v>
      </c>
      <c r="E33" s="77">
        <f t="shared" si="0"/>
        <v>0</v>
      </c>
      <c r="F33" s="76">
        <f>分析係数表!C36</f>
        <v>0.98115915135770393</v>
      </c>
      <c r="G33" s="77">
        <f t="shared" si="1"/>
        <v>0</v>
      </c>
      <c r="H33" s="77">
        <v>4.4111834512886958E-2</v>
      </c>
      <c r="I33" s="77">
        <f t="shared" si="2"/>
        <v>4.4111834512886958E-2</v>
      </c>
      <c r="J33" s="76">
        <f>分析係数表!G36</f>
        <v>4.5900594498961549E-2</v>
      </c>
      <c r="K33" s="78">
        <f t="shared" si="3"/>
        <v>2.0247594285813211E-3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投入係数表!L34</f>
        <v>0</v>
      </c>
      <c r="E34" s="77">
        <f t="shared" si="0"/>
        <v>0</v>
      </c>
      <c r="F34" s="76">
        <f>分析係数表!C37</f>
        <v>0.19750348498289194</v>
      </c>
      <c r="G34" s="77">
        <f t="shared" si="1"/>
        <v>0</v>
      </c>
      <c r="H34" s="77">
        <v>9.683781390676157E-3</v>
      </c>
      <c r="I34" s="77">
        <f t="shared" si="2"/>
        <v>9.683781390676157E-3</v>
      </c>
      <c r="J34" s="76">
        <f>分析係数表!G37</f>
        <v>0.41491057198512482</v>
      </c>
      <c r="K34" s="78">
        <f t="shared" si="3"/>
        <v>4.0179032757843517E-3</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投入係数表!L35</f>
        <v>0</v>
      </c>
      <c r="E35" s="77">
        <f t="shared" si="0"/>
        <v>0</v>
      </c>
      <c r="F35" s="76">
        <f>分析係数表!C38</f>
        <v>8.1861043469250272E-2</v>
      </c>
      <c r="G35" s="77">
        <f t="shared" si="1"/>
        <v>0</v>
      </c>
      <c r="H35" s="77">
        <v>7.8346466820779833E-3</v>
      </c>
      <c r="I35" s="77">
        <f t="shared" si="2"/>
        <v>7.8346466820779833E-3</v>
      </c>
      <c r="J35" s="76">
        <f>分析係数表!G38</f>
        <v>0.21669430624654507</v>
      </c>
      <c r="K35" s="78">
        <f t="shared" si="3"/>
        <v>1.6977233274596847E-3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投入係数表!L36</f>
        <v>0</v>
      </c>
      <c r="E36" s="77">
        <f t="shared" si="0"/>
        <v>0</v>
      </c>
      <c r="F36" s="76">
        <f>分析係数表!C39</f>
        <v>1</v>
      </c>
      <c r="G36" s="77">
        <f t="shared" si="1"/>
        <v>0</v>
      </c>
      <c r="H36" s="77">
        <v>2.6835745207859672E-4</v>
      </c>
      <c r="I36" s="77">
        <f t="shared" si="2"/>
        <v>2.6835745207859672E-4</v>
      </c>
      <c r="J36" s="76">
        <f>分析係数表!G39</f>
        <v>0.35499471899494134</v>
      </c>
      <c r="K36" s="78">
        <f t="shared" si="3"/>
        <v>9.526547829083988E-5</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投入係数表!L37</f>
        <v>0</v>
      </c>
      <c r="E37" s="77">
        <f t="shared" si="0"/>
        <v>0</v>
      </c>
      <c r="F37" s="76">
        <f>分析係数表!C40</f>
        <v>0.69354724715527594</v>
      </c>
      <c r="G37" s="77">
        <f t="shared" si="1"/>
        <v>0</v>
      </c>
      <c r="H37" s="77">
        <v>2.3199295552564926E-4</v>
      </c>
      <c r="I37" s="77">
        <f t="shared" si="2"/>
        <v>2.3199295552564926E-4</v>
      </c>
      <c r="J37" s="76">
        <f>分析係数表!G40</f>
        <v>0.52329545454545456</v>
      </c>
      <c r="K37" s="78">
        <f t="shared" si="3"/>
        <v>1.2140085911313805E-4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投入係数表!L38</f>
        <v>0</v>
      </c>
      <c r="E38" s="77">
        <f t="shared" si="0"/>
        <v>0</v>
      </c>
      <c r="F38" s="76">
        <f>分析係数表!C41</f>
        <v>0.69803111327175493</v>
      </c>
      <c r="G38" s="77">
        <f t="shared" si="1"/>
        <v>0</v>
      </c>
      <c r="H38" s="77">
        <v>9.0941747797659457E-5</v>
      </c>
      <c r="I38" s="77">
        <f t="shared" si="2"/>
        <v>9.0941747797659457E-5</v>
      </c>
      <c r="J38" s="76">
        <f>分析係数表!G41</f>
        <v>0.44754320687137045</v>
      </c>
      <c r="K38" s="78">
        <f t="shared" si="3"/>
        <v>4.0700361447851907E-5</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投入係数表!L39</f>
        <v>0</v>
      </c>
      <c r="E39" s="77">
        <f>$C$14*D39</f>
        <v>0</v>
      </c>
      <c r="F39" s="76">
        <f>分析係数表!C42</f>
        <v>0.43862762496302865</v>
      </c>
      <c r="G39" s="77">
        <f>E39*F39</f>
        <v>0</v>
      </c>
      <c r="H39" s="77">
        <v>1.5233769054863087E-3</v>
      </c>
      <c r="I39" s="77">
        <f>C39+H39</f>
        <v>1.5233769054863087E-3</v>
      </c>
      <c r="J39" s="76">
        <f>分析係数表!G42</f>
        <v>0.48527443105756357</v>
      </c>
      <c r="K39" s="78">
        <f>I39*J39</f>
        <v>7.3925586109610021E-4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投入係数表!L40</f>
        <v>2.7777777777777776E-2</v>
      </c>
      <c r="E40" s="77">
        <f>$C$14*D40</f>
        <v>2.7777777777777777</v>
      </c>
      <c r="F40" s="76">
        <f>分析係数表!C43</f>
        <v>0.43024422883907665</v>
      </c>
      <c r="G40" s="77">
        <f>E40*F40</f>
        <v>1.195122857886324</v>
      </c>
      <c r="H40" s="77">
        <v>1.3336036061629282</v>
      </c>
      <c r="I40" s="77">
        <f>C40+H40</f>
        <v>1.3336036061629282</v>
      </c>
      <c r="J40" s="76">
        <f>分析係数表!G43</f>
        <v>0.39930052034462166</v>
      </c>
      <c r="K40" s="78">
        <f>I40*J40</f>
        <v>0.53250861387432114</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投入係数表!L41</f>
        <v>0</v>
      </c>
      <c r="E41" s="77">
        <f>$C$14*D41</f>
        <v>0</v>
      </c>
      <c r="F41" s="76">
        <f>分析係数表!C44</f>
        <v>0.29950430472214973</v>
      </c>
      <c r="G41" s="77">
        <f>E41*F41</f>
        <v>0</v>
      </c>
      <c r="H41" s="77">
        <v>8.5542633491063824E-4</v>
      </c>
      <c r="I41" s="77">
        <f>C41+H41</f>
        <v>8.5542633491063824E-4</v>
      </c>
      <c r="J41" s="76">
        <f>分析係数表!G44</f>
        <v>0.27139093052281238</v>
      </c>
      <c r="K41" s="78">
        <f>I41*J41</f>
        <v>2.3215494902511705E-4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投入係数表!L42</f>
        <v>0</v>
      </c>
      <c r="E42" s="77">
        <f>$C$14*D42</f>
        <v>0</v>
      </c>
      <c r="F42" s="76">
        <f>分析係数表!C45</f>
        <v>1</v>
      </c>
      <c r="G42" s="77">
        <f>E42*F42</f>
        <v>0</v>
      </c>
      <c r="H42" s="77">
        <v>1.7460444262207297E-3</v>
      </c>
      <c r="I42" s="77">
        <f>C42+H42</f>
        <v>1.7460444262207297E-3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投入係数表!L43</f>
        <v>0</v>
      </c>
      <c r="E43" s="77">
        <f>$C$14*D43</f>
        <v>0</v>
      </c>
      <c r="F43" s="76">
        <f>分析係数表!C46</f>
        <v>7.53047011027278E-2</v>
      </c>
      <c r="G43" s="77">
        <f>E43*F43</f>
        <v>0</v>
      </c>
      <c r="H43" s="77">
        <v>1.4239375008252069E-3</v>
      </c>
      <c r="I43" s="77">
        <f>C43+H43</f>
        <v>1.4239375008252069E-3</v>
      </c>
      <c r="J43" s="76">
        <f>分析係数表!G46</f>
        <v>9.6153846153846159E-3</v>
      </c>
      <c r="K43" s="78">
        <f>I43*J43</f>
        <v>1.3691706738703914E-5</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投入係数表!L44</f>
        <v>0.58333333333333337</v>
      </c>
      <c r="E44" s="91">
        <f>SUM(E5:E43)</f>
        <v>58.333333333333336</v>
      </c>
      <c r="F44" s="92">
        <f>分析係数表!C47</f>
        <v>0.46353553090755517</v>
      </c>
      <c r="G44" s="91">
        <f>SUM(G5:G43)</f>
        <v>2.6797611563159451</v>
      </c>
      <c r="H44" s="91">
        <f>SUM(H5:H43)</f>
        <v>2.939776578968079</v>
      </c>
      <c r="I44" s="91">
        <f>SUM(I5:I43)</f>
        <v>102.93977657896808</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242</v>
      </c>
      <c r="S2" s="3" t="s">
        <v>153</v>
      </c>
      <c r="U2" s="64" t="s">
        <v>210</v>
      </c>
      <c r="W2" s="3" t="s">
        <v>130</v>
      </c>
      <c r="Y2" s="3" t="s">
        <v>154</v>
      </c>
    </row>
    <row r="3" spans="1:25" ht="44" x14ac:dyDescent="0.2">
      <c r="B3" s="65"/>
      <c r="C3" s="66" t="s">
        <v>228</v>
      </c>
      <c r="D3" s="66" t="s">
        <v>243</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0</v>
      </c>
      <c r="E5" s="77">
        <f t="shared" ref="E5:E38" si="0">$C$15*D5</f>
        <v>0</v>
      </c>
      <c r="F5" s="76">
        <f>分析係数表!C8</f>
        <v>0</v>
      </c>
      <c r="G5" s="77">
        <f t="shared" ref="G5:G38" si="1">E5*F5</f>
        <v>0</v>
      </c>
      <c r="H5" s="77">
        <f t="array" ref="H5:H43">MMULT(逆行列係数!C5:AO43,'11'!G5:G43)</f>
        <v>0</v>
      </c>
      <c r="I5" s="77">
        <f t="shared" ref="I5:I38" si="2">C5+H5</f>
        <v>0</v>
      </c>
      <c r="J5" s="76" t="e">
        <f>分析係数表!G8</f>
        <v>#DIV/0!</v>
      </c>
      <c r="K5" s="78" t="e">
        <f t="shared" ref="K5:K38" si="3">I5*J5</f>
        <v>#DIV/0!</v>
      </c>
      <c r="L5" s="79" t="s">
        <v>183</v>
      </c>
      <c r="M5" s="80" t="s">
        <v>183</v>
      </c>
      <c r="N5" s="81">
        <f>分析係数表!H8</f>
        <v>9.9662803258108775E-3</v>
      </c>
      <c r="O5" s="82" t="e">
        <f t="shared" ref="O5:O43" si="4">$M$44*N5</f>
        <v>#DIV/0!</v>
      </c>
      <c r="P5" s="76">
        <f>分析係数表!C8</f>
        <v>0</v>
      </c>
      <c r="Q5" s="82" t="e">
        <f t="shared" ref="Q5:Q38" si="5">O5*P5</f>
        <v>#DIV/0!</v>
      </c>
      <c r="R5" s="83" t="e">
        <f t="array" ref="R5:R43">MMULT(逆行列係数!C5:AO43,'11'!Q5:Q43)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投入係数表!M6</f>
        <v>0</v>
      </c>
      <c r="E6" s="77">
        <f t="shared" si="0"/>
        <v>0</v>
      </c>
      <c r="F6" s="76">
        <f>分析係数表!C9</f>
        <v>7.8534031413612593E-2</v>
      </c>
      <c r="G6" s="77">
        <f t="shared" si="1"/>
        <v>0</v>
      </c>
      <c r="H6" s="77">
        <v>8.423218421231141E-5</v>
      </c>
      <c r="I6" s="77">
        <f t="shared" si="2"/>
        <v>8.423218421231141E-5</v>
      </c>
      <c r="J6" s="76">
        <f>分析係数表!G9</f>
        <v>0.3125</v>
      </c>
      <c r="K6" s="78">
        <f t="shared" si="3"/>
        <v>2.6322557566347316E-5</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投入係数表!M7</f>
        <v>0</v>
      </c>
      <c r="E7" s="77">
        <f t="shared" si="0"/>
        <v>0</v>
      </c>
      <c r="F7" s="76">
        <f>分析係数表!C10</f>
        <v>9.7664543524416114E-2</v>
      </c>
      <c r="G7" s="77">
        <f t="shared" si="1"/>
        <v>0</v>
      </c>
      <c r="H7" s="77">
        <v>1.080926501940644E-4</v>
      </c>
      <c r="I7" s="77">
        <f t="shared" si="2"/>
        <v>1.080926501940644E-4</v>
      </c>
      <c r="J7" s="76">
        <f>分析係数表!G10</f>
        <v>0.17857142857142858</v>
      </c>
      <c r="K7" s="78">
        <f t="shared" si="3"/>
        <v>1.9302258963225784E-5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投入係数表!M8</f>
        <v>6.7448680351906154E-2</v>
      </c>
      <c r="E8" s="77">
        <f t="shared" si="0"/>
        <v>6.7448680351906152</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投入係数表!M9</f>
        <v>0</v>
      </c>
      <c r="E9" s="77">
        <f t="shared" si="0"/>
        <v>0</v>
      </c>
      <c r="F9" s="76">
        <f>分析係数表!C12</f>
        <v>9.4611575134895265E-3</v>
      </c>
      <c r="G9" s="77">
        <f t="shared" si="1"/>
        <v>0</v>
      </c>
      <c r="H9" s="77">
        <v>1.4092835317984494E-5</v>
      </c>
      <c r="I9" s="77">
        <f t="shared" si="2"/>
        <v>1.4092835317984494E-5</v>
      </c>
      <c r="J9" s="76">
        <f>分析係数表!G12</f>
        <v>0.14399999999999999</v>
      </c>
      <c r="K9" s="78">
        <f t="shared" si="3"/>
        <v>2.0293682857897668E-6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投入係数表!M10</f>
        <v>2.9325513196480938E-3</v>
      </c>
      <c r="E10" s="77">
        <f t="shared" si="0"/>
        <v>0.2932551319648094</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投入係数表!M11</f>
        <v>2.0527859237536656E-2</v>
      </c>
      <c r="E11" s="77">
        <f t="shared" si="0"/>
        <v>2.0527859237536656</v>
      </c>
      <c r="F11" s="76">
        <f>分析係数表!C14</f>
        <v>3.724489795918362E-2</v>
      </c>
      <c r="G11" s="77">
        <f t="shared" si="1"/>
        <v>7.6455802262253764E-2</v>
      </c>
      <c r="H11" s="77">
        <v>8.0737456090246351E-2</v>
      </c>
      <c r="I11" s="77">
        <f t="shared" si="2"/>
        <v>8.0737456090246351E-2</v>
      </c>
      <c r="J11" s="76">
        <f>分析係数表!G14</f>
        <v>0.16710182767624021</v>
      </c>
      <c r="K11" s="78">
        <f t="shared" si="3"/>
        <v>1.3491376474610357E-2</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投入係数表!M12</f>
        <v>3.2258064516129031E-2</v>
      </c>
      <c r="E12" s="77">
        <f t="shared" si="0"/>
        <v>3.225806451612903</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投入係数表!M13</f>
        <v>2.3460410557184751E-2</v>
      </c>
      <c r="E13" s="77">
        <f t="shared" si="0"/>
        <v>2.3460410557184752</v>
      </c>
      <c r="F13" s="76">
        <f>分析係数表!C16</f>
        <v>5.1379638439581488E-3</v>
      </c>
      <c r="G13" s="77">
        <f t="shared" si="1"/>
        <v>1.2053874120722931E-2</v>
      </c>
      <c r="H13" s="77">
        <v>1.2461864773528826E-2</v>
      </c>
      <c r="I13" s="77">
        <f t="shared" si="2"/>
        <v>1.2461864773528826E-2</v>
      </c>
      <c r="J13" s="76">
        <f>分析係数表!G16</f>
        <v>3.5087719298245612E-2</v>
      </c>
      <c r="K13" s="78">
        <f t="shared" si="3"/>
        <v>4.3725841310627455E-4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投入係数表!M14</f>
        <v>8.7976539589442824E-3</v>
      </c>
      <c r="E14" s="77">
        <f t="shared" si="0"/>
        <v>0.87976539589442826</v>
      </c>
      <c r="F14" s="76">
        <f>分析係数表!C17</f>
        <v>2.2792022792023081E-3</v>
      </c>
      <c r="G14" s="77">
        <f t="shared" si="1"/>
        <v>2.0051632954859017E-3</v>
      </c>
      <c r="H14" s="77">
        <v>2.1509829153998528E-3</v>
      </c>
      <c r="I14" s="77">
        <f t="shared" si="2"/>
        <v>2.1509829153998528E-3</v>
      </c>
      <c r="J14" s="76">
        <f>分析係数表!G17</f>
        <v>0.25</v>
      </c>
      <c r="K14" s="78">
        <f t="shared" si="3"/>
        <v>5.3774572884996319E-4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75">
        <f>最終需要_まとめ!C16</f>
        <v>100</v>
      </c>
      <c r="D15" s="76">
        <f>投入係数表!M15</f>
        <v>8.797653958944282E-2</v>
      </c>
      <c r="E15" s="77">
        <f t="shared" si="0"/>
        <v>8.7976539589442826</v>
      </c>
      <c r="F15" s="76">
        <f>分析係数表!C18</f>
        <v>7.5999999999999956E-2</v>
      </c>
      <c r="G15" s="77">
        <f t="shared" si="1"/>
        <v>0.66862170087976514</v>
      </c>
      <c r="H15" s="77">
        <v>0.67612344639748934</v>
      </c>
      <c r="I15" s="77">
        <f t="shared" si="2"/>
        <v>100.67612344639748</v>
      </c>
      <c r="J15" s="76">
        <f>分析係数表!G18</f>
        <v>0.21407624633431085</v>
      </c>
      <c r="K15" s="78">
        <f t="shared" si="3"/>
        <v>21.552366602894477</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投入係数表!M16</f>
        <v>8.7976539589442824E-3</v>
      </c>
      <c r="E16" s="77">
        <f t="shared" si="0"/>
        <v>0.87976539589442826</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投入係数表!M17</f>
        <v>1.1730205278592375E-2</v>
      </c>
      <c r="E17" s="77">
        <f t="shared" si="0"/>
        <v>1.1730205278592376</v>
      </c>
      <c r="F17" s="76">
        <f>分析係数表!C20</f>
        <v>1.5625E-2</v>
      </c>
      <c r="G17" s="77">
        <f t="shared" si="1"/>
        <v>1.8328445747800588E-2</v>
      </c>
      <c r="H17" s="77">
        <v>1.8743440252554713E-2</v>
      </c>
      <c r="I17" s="77">
        <f t="shared" si="2"/>
        <v>1.8743440252554713E-2</v>
      </c>
      <c r="J17" s="76">
        <f>分析係数表!G20</f>
        <v>9.7560975609756101E-2</v>
      </c>
      <c r="K17" s="78">
        <f t="shared" si="3"/>
        <v>1.8286283173224111E-3</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投入係数表!M18</f>
        <v>1.1730205278592375E-2</v>
      </c>
      <c r="E18" s="77">
        <f t="shared" si="0"/>
        <v>1.1730205278592376</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投入係数表!M19</f>
        <v>2.9325513196480938E-3</v>
      </c>
      <c r="E19" s="77">
        <f t="shared" si="0"/>
        <v>0.2932551319648094</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投入係数表!M20</f>
        <v>2.9325513196480938E-3</v>
      </c>
      <c r="E20" s="77">
        <f t="shared" si="0"/>
        <v>0.2932551319648094</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投入係数表!M21</f>
        <v>0</v>
      </c>
      <c r="E21" s="77">
        <f t="shared" si="0"/>
        <v>0</v>
      </c>
      <c r="F21" s="76">
        <f>分析係数表!C24</f>
        <v>4.0407358738501986E-2</v>
      </c>
      <c r="G21" s="77">
        <f t="shared" si="1"/>
        <v>0</v>
      </c>
      <c r="H21" s="77">
        <v>5.0262690564903769E-4</v>
      </c>
      <c r="I21" s="77">
        <f t="shared" si="2"/>
        <v>5.0262690564903769E-4</v>
      </c>
      <c r="J21" s="76">
        <f>分析係数表!G24</f>
        <v>0.2107843137254902</v>
      </c>
      <c r="K21" s="78">
        <f t="shared" si="3"/>
        <v>1.0594586736719912E-4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投入係数表!M22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投入係数表!M23</f>
        <v>0</v>
      </c>
      <c r="E23" s="77">
        <f t="shared" si="0"/>
        <v>0</v>
      </c>
      <c r="F23" s="76">
        <f>分析係数表!C26</f>
        <v>4.2648253452477469E-3</v>
      </c>
      <c r="G23" s="77">
        <f t="shared" si="1"/>
        <v>0</v>
      </c>
      <c r="H23" s="77">
        <v>1.0097959937295731E-4</v>
      </c>
      <c r="I23" s="77">
        <f t="shared" si="2"/>
        <v>1.0097959937295731E-4</v>
      </c>
      <c r="J23" s="76">
        <f>分析係数表!G26</f>
        <v>0.19858156028368795</v>
      </c>
      <c r="K23" s="78">
        <f t="shared" si="3"/>
        <v>2.005268640030358E-5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投入係数表!M24</f>
        <v>0</v>
      </c>
      <c r="E24" s="77">
        <f t="shared" si="0"/>
        <v>0</v>
      </c>
      <c r="F24" s="76">
        <f>分析係数表!C27</f>
        <v>3.8520801232666546E-4</v>
      </c>
      <c r="G24" s="77">
        <f t="shared" si="1"/>
        <v>0</v>
      </c>
      <c r="H24" s="77">
        <v>1.7166970544766802E-6</v>
      </c>
      <c r="I24" s="77">
        <f t="shared" si="2"/>
        <v>1.7166970544766802E-6</v>
      </c>
      <c r="J24" s="76">
        <f>分析係数表!G27</f>
        <v>0.2857142857142857</v>
      </c>
      <c r="K24" s="78">
        <f t="shared" si="3"/>
        <v>4.9048487270762284E-7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投入係数表!M25</f>
        <v>0</v>
      </c>
      <c r="E25" s="77">
        <f t="shared" si="0"/>
        <v>0</v>
      </c>
      <c r="F25" s="76">
        <f>分析係数表!C28</f>
        <v>1.1124845488257318E-3</v>
      </c>
      <c r="G25" s="77">
        <f t="shared" si="1"/>
        <v>0</v>
      </c>
      <c r="H25" s="77">
        <v>9.6873800218634756E-5</v>
      </c>
      <c r="I25" s="77">
        <f t="shared" si="2"/>
        <v>9.6873800218634756E-5</v>
      </c>
      <c r="J25" s="76">
        <f>分析係数表!G28</f>
        <v>0.13043478260869565</v>
      </c>
      <c r="K25" s="78">
        <f t="shared" si="3"/>
        <v>1.2635713071995838E-5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投入係数表!M26</f>
        <v>1.1730205278592375E-2</v>
      </c>
      <c r="E26" s="77">
        <f t="shared" si="0"/>
        <v>1.1730205278592376</v>
      </c>
      <c r="F26" s="76">
        <f>分析係数表!C29</f>
        <v>9.1216979002032073E-2</v>
      </c>
      <c r="G26" s="77">
        <f t="shared" si="1"/>
        <v>0.10699938885868865</v>
      </c>
      <c r="H26" s="77">
        <v>0.11286024716997915</v>
      </c>
      <c r="I26" s="77">
        <f t="shared" si="2"/>
        <v>0.11286024716997915</v>
      </c>
      <c r="J26" s="76">
        <f>分析係数表!G29</f>
        <v>0.26186291739894552</v>
      </c>
      <c r="K26" s="78">
        <f t="shared" si="3"/>
        <v>2.9553913582296826E-2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投入係数表!M27</f>
        <v>5.8651026392961877E-3</v>
      </c>
      <c r="E27" s="77">
        <f t="shared" si="0"/>
        <v>0.5865102639296188</v>
      </c>
      <c r="F27" s="76">
        <f>分析係数表!C30</f>
        <v>1</v>
      </c>
      <c r="G27" s="77">
        <f t="shared" si="1"/>
        <v>0.5865102639296188</v>
      </c>
      <c r="H27" s="77">
        <v>0.61919494584876666</v>
      </c>
      <c r="I27" s="77">
        <f t="shared" si="2"/>
        <v>0.61919494584876666</v>
      </c>
      <c r="J27" s="76">
        <f>分析係数表!G30</f>
        <v>0.34464954175809992</v>
      </c>
      <c r="K27" s="78">
        <f t="shared" si="3"/>
        <v>0.21340525434570892</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投入係数表!M28</f>
        <v>5.5718475073313782E-2</v>
      </c>
      <c r="E28" s="77">
        <f t="shared" si="0"/>
        <v>5.5718475073313778</v>
      </c>
      <c r="F28" s="76">
        <f>分析係数表!C31</f>
        <v>5.9431818181818197E-2</v>
      </c>
      <c r="G28" s="77">
        <f t="shared" si="1"/>
        <v>0.33114502799253537</v>
      </c>
      <c r="H28" s="77">
        <v>0.33906899899743115</v>
      </c>
      <c r="I28" s="77">
        <f t="shared" si="2"/>
        <v>0.33906899899743115</v>
      </c>
      <c r="J28" s="76">
        <f>分析係数表!G31</f>
        <v>6.9182389937106917E-2</v>
      </c>
      <c r="K28" s="78">
        <f t="shared" si="3"/>
        <v>2.3457603704224797E-2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投入係数表!M29</f>
        <v>0</v>
      </c>
      <c r="E29" s="77">
        <f t="shared" si="0"/>
        <v>0</v>
      </c>
      <c r="F29" s="76">
        <f>分析係数表!C32</f>
        <v>1</v>
      </c>
      <c r="G29" s="77">
        <f t="shared" si="1"/>
        <v>0</v>
      </c>
      <c r="H29" s="77">
        <v>1.2860150473409621E-2</v>
      </c>
      <c r="I29" s="77">
        <f t="shared" si="2"/>
        <v>1.2860150473409621E-2</v>
      </c>
      <c r="J29" s="76">
        <f>分析係数表!G32</f>
        <v>0.14024946759963491</v>
      </c>
      <c r="K29" s="78">
        <f t="shared" si="3"/>
        <v>1.8036292571468923E-3</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投入係数表!M30</f>
        <v>2.9325513196480938E-3</v>
      </c>
      <c r="E30" s="77">
        <f t="shared" si="0"/>
        <v>0.2932551319648094</v>
      </c>
      <c r="F30" s="76">
        <f>分析係数表!C33</f>
        <v>0.54794520547945202</v>
      </c>
      <c r="G30" s="77">
        <f t="shared" si="1"/>
        <v>0.16068774354236132</v>
      </c>
      <c r="H30" s="77">
        <v>0.17037185536300495</v>
      </c>
      <c r="I30" s="77">
        <f t="shared" si="2"/>
        <v>0.17037185536300495</v>
      </c>
      <c r="J30" s="76">
        <f>分析係数表!G33</f>
        <v>0.50575815738963537</v>
      </c>
      <c r="K30" s="78">
        <f t="shared" si="3"/>
        <v>8.6166955639446846E-2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投入係数表!M31</f>
        <v>3.8123167155425221E-2</v>
      </c>
      <c r="E31" s="77">
        <f t="shared" si="0"/>
        <v>3.8123167155425222</v>
      </c>
      <c r="F31" s="76">
        <f>分析係数表!C34</f>
        <v>0.2272625743700124</v>
      </c>
      <c r="G31" s="77">
        <f t="shared" si="1"/>
        <v>0.86639691108802386</v>
      </c>
      <c r="H31" s="77">
        <v>0.9068501359996517</v>
      </c>
      <c r="I31" s="77">
        <f t="shared" si="2"/>
        <v>0.9068501359996517</v>
      </c>
      <c r="J31" s="76">
        <f>分析係数表!G34</f>
        <v>0.42497416653070103</v>
      </c>
      <c r="K31" s="78">
        <f t="shared" si="3"/>
        <v>0.38538788071470487</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投入係数表!M32</f>
        <v>1.1730205278592375E-2</v>
      </c>
      <c r="E32" s="77">
        <f t="shared" si="0"/>
        <v>1.1730205278592376</v>
      </c>
      <c r="F32" s="76">
        <f>分析係数表!C35</f>
        <v>0.52232854864433809</v>
      </c>
      <c r="G32" s="77">
        <f t="shared" si="1"/>
        <v>0.6127021098467309</v>
      </c>
      <c r="H32" s="77">
        <v>0.68508697488924419</v>
      </c>
      <c r="I32" s="77">
        <f t="shared" si="2"/>
        <v>0.68508697488924419</v>
      </c>
      <c r="J32" s="76">
        <f>分析係数表!G35</f>
        <v>0.31374764595103577</v>
      </c>
      <c r="K32" s="78">
        <f t="shared" si="3"/>
        <v>0.21494442564321672</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投入係数表!M33</f>
        <v>2.9325513196480938E-3</v>
      </c>
      <c r="E33" s="77">
        <f t="shared" si="0"/>
        <v>0.2932551319648094</v>
      </c>
      <c r="F33" s="76">
        <f>分析係数表!C36</f>
        <v>0.98115915135770393</v>
      </c>
      <c r="G33" s="77">
        <f t="shared" si="1"/>
        <v>0.28772995640988386</v>
      </c>
      <c r="H33" s="77">
        <v>0.36661445745230764</v>
      </c>
      <c r="I33" s="77">
        <f t="shared" si="2"/>
        <v>0.36661445745230764</v>
      </c>
      <c r="J33" s="76">
        <f>分析係数表!G36</f>
        <v>4.5900594498961549E-2</v>
      </c>
      <c r="K33" s="78">
        <f t="shared" si="3"/>
        <v>1.6827821548975164E-2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投入係数表!M34</f>
        <v>4.9853372434017593E-2</v>
      </c>
      <c r="E34" s="77">
        <f t="shared" si="0"/>
        <v>4.9853372434017595</v>
      </c>
      <c r="F34" s="76">
        <f>分析係数表!C37</f>
        <v>0.19750348498289194</v>
      </c>
      <c r="G34" s="77">
        <f t="shared" si="1"/>
        <v>0.98462147938685129</v>
      </c>
      <c r="H34" s="77">
        <v>1.0282356867730118</v>
      </c>
      <c r="I34" s="77">
        <f t="shared" si="2"/>
        <v>1.0282356867730118</v>
      </c>
      <c r="J34" s="76">
        <f>分析係数表!G37</f>
        <v>0.41491057198512482</v>
      </c>
      <c r="K34" s="78">
        <f t="shared" si="3"/>
        <v>0.426625856934508</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投入係数表!M35</f>
        <v>2.9325513196480938E-3</v>
      </c>
      <c r="E35" s="77">
        <f t="shared" si="0"/>
        <v>0.2932551319648094</v>
      </c>
      <c r="F35" s="76">
        <f>分析係数表!C38</f>
        <v>8.1861043469250272E-2</v>
      </c>
      <c r="G35" s="77">
        <f t="shared" si="1"/>
        <v>2.4006171105351987E-2</v>
      </c>
      <c r="H35" s="77">
        <v>4.0460302783334505E-2</v>
      </c>
      <c r="I35" s="77">
        <f t="shared" si="2"/>
        <v>4.0460302783334505E-2</v>
      </c>
      <c r="J35" s="76">
        <f>分析係数表!G38</f>
        <v>0.21669430624654507</v>
      </c>
      <c r="K35" s="78">
        <f t="shared" si="3"/>
        <v>8.7675172421598276E-3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投入係数表!M36</f>
        <v>0</v>
      </c>
      <c r="E36" s="77">
        <f t="shared" si="0"/>
        <v>0</v>
      </c>
      <c r="F36" s="76">
        <f>分析係数表!C39</f>
        <v>1</v>
      </c>
      <c r="G36" s="77">
        <f t="shared" si="1"/>
        <v>0</v>
      </c>
      <c r="H36" s="77">
        <v>1.3357316685701693E-2</v>
      </c>
      <c r="I36" s="77">
        <f t="shared" si="2"/>
        <v>1.3357316685701693E-2</v>
      </c>
      <c r="J36" s="76">
        <f>分析係数表!G39</f>
        <v>0.35499471899494134</v>
      </c>
      <c r="K36" s="78">
        <f t="shared" si="3"/>
        <v>4.7417768833671135E-3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投入係数表!M37</f>
        <v>0</v>
      </c>
      <c r="E37" s="77">
        <f t="shared" si="0"/>
        <v>0</v>
      </c>
      <c r="F37" s="76">
        <f>分析係数表!C40</f>
        <v>0.69354724715527594</v>
      </c>
      <c r="G37" s="77">
        <f t="shared" si="1"/>
        <v>0</v>
      </c>
      <c r="H37" s="77">
        <v>1.9573355321047346E-3</v>
      </c>
      <c r="I37" s="77">
        <f t="shared" si="2"/>
        <v>1.9573355321047346E-3</v>
      </c>
      <c r="J37" s="76">
        <f>分析係数表!G40</f>
        <v>0.52329545454545456</v>
      </c>
      <c r="K37" s="78">
        <f t="shared" si="3"/>
        <v>1.0242647869707162E-3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投入係数表!M38</f>
        <v>0</v>
      </c>
      <c r="E38" s="77">
        <f t="shared" si="0"/>
        <v>0</v>
      </c>
      <c r="F38" s="76">
        <f>分析係数表!C41</f>
        <v>0.69803111327175493</v>
      </c>
      <c r="G38" s="77">
        <f t="shared" si="1"/>
        <v>0</v>
      </c>
      <c r="H38" s="77">
        <v>5.1917059392056909E-4</v>
      </c>
      <c r="I38" s="77">
        <f t="shared" si="2"/>
        <v>5.1917059392056909E-4</v>
      </c>
      <c r="J38" s="76">
        <f>分析係数表!G41</f>
        <v>0.44754320687137045</v>
      </c>
      <c r="K38" s="78">
        <f t="shared" si="3"/>
        <v>2.3235127251652551E-4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投入係数表!M39</f>
        <v>0</v>
      </c>
      <c r="E39" s="77">
        <f>$C$15*D39</f>
        <v>0</v>
      </c>
      <c r="F39" s="76">
        <f>分析係数表!C42</f>
        <v>0.43862762496302865</v>
      </c>
      <c r="G39" s="77">
        <f>E39*F39</f>
        <v>0</v>
      </c>
      <c r="H39" s="77">
        <v>4.5333718753416347E-3</v>
      </c>
      <c r="I39" s="77">
        <f>C39+H39</f>
        <v>4.5333718753416347E-3</v>
      </c>
      <c r="J39" s="76">
        <f>分析係数表!G42</f>
        <v>0.48527443105756357</v>
      </c>
      <c r="K39" s="78">
        <f>I39*J39</f>
        <v>2.199929457578772E-3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投入係数表!M40</f>
        <v>5.5718475073313782E-2</v>
      </c>
      <c r="E40" s="77">
        <f>$C$15*D40</f>
        <v>5.5718475073313778</v>
      </c>
      <c r="F40" s="76">
        <f>分析係数表!C43</f>
        <v>0.43024422883907665</v>
      </c>
      <c r="G40" s="77">
        <f>E40*F40</f>
        <v>2.39725523400072</v>
      </c>
      <c r="H40" s="77">
        <v>2.7288731661013506</v>
      </c>
      <c r="I40" s="77">
        <f>C40+H40</f>
        <v>2.7288731661013506</v>
      </c>
      <c r="J40" s="76">
        <f>分析係数表!G43</f>
        <v>0.39930052034462166</v>
      </c>
      <c r="K40" s="78">
        <f>I40*J40</f>
        <v>1.0896404751787445</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投入係数表!M41</f>
        <v>0</v>
      </c>
      <c r="E41" s="77">
        <f>$C$15*D41</f>
        <v>0</v>
      </c>
      <c r="F41" s="76">
        <f>分析係数表!C44</f>
        <v>0.29950430472214973</v>
      </c>
      <c r="G41" s="77">
        <f>E41*F41</f>
        <v>0</v>
      </c>
      <c r="H41" s="77">
        <v>1.8963157922710137E-3</v>
      </c>
      <c r="I41" s="77">
        <f>C41+H41</f>
        <v>1.8963157922710137E-3</v>
      </c>
      <c r="J41" s="76">
        <f>分析係数表!G44</f>
        <v>0.27139093052281238</v>
      </c>
      <c r="K41" s="78">
        <f>I41*J41</f>
        <v>5.1464290742953456E-4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投入係数表!M42</f>
        <v>0</v>
      </c>
      <c r="E42" s="77">
        <f>$C$15*D42</f>
        <v>0</v>
      </c>
      <c r="F42" s="76">
        <f>分析係数表!C45</f>
        <v>1</v>
      </c>
      <c r="G42" s="77">
        <f>E42*F42</f>
        <v>0</v>
      </c>
      <c r="H42" s="77">
        <v>4.2402891051481414E-3</v>
      </c>
      <c r="I42" s="77">
        <f>C42+H42</f>
        <v>4.2402891051481414E-3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投入係数表!M43</f>
        <v>8.7976539589442824E-3</v>
      </c>
      <c r="E43" s="77">
        <f>$C$15*D43</f>
        <v>0.87976539589442826</v>
      </c>
      <c r="F43" s="76">
        <f>分析係数表!C46</f>
        <v>7.53047011027278E-2</v>
      </c>
      <c r="G43" s="77">
        <f>E43*F43</f>
        <v>6.6250470178352908E-2</v>
      </c>
      <c r="H43" s="77">
        <v>7.0875557924131444E-2</v>
      </c>
      <c r="I43" s="77">
        <f>C43+H43</f>
        <v>7.0875557924131444E-2</v>
      </c>
      <c r="J43" s="76">
        <f>分析係数表!G46</f>
        <v>9.6153846153846159E-3</v>
      </c>
      <c r="K43" s="78">
        <f>I43*J43</f>
        <v>6.8149574927049467E-4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投入係数表!M44</f>
        <v>0.52785923753665687</v>
      </c>
      <c r="E44" s="91">
        <f>SUM(E5:E43)</f>
        <v>52.785923753665699</v>
      </c>
      <c r="F44" s="92">
        <f>分析係数表!C47</f>
        <v>0.46353553090755517</v>
      </c>
      <c r="G44" s="91">
        <f>SUM(G5:G43)</f>
        <v>7.2017697426451477</v>
      </c>
      <c r="H44" s="91">
        <f>SUM(H5:H43)</f>
        <v>7.8989820844613492</v>
      </c>
      <c r="I44" s="91">
        <f>SUM(I5:I43)</f>
        <v>107.89898208446132</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302</v>
      </c>
      <c r="S2" s="3" t="s">
        <v>153</v>
      </c>
      <c r="U2" s="64" t="s">
        <v>210</v>
      </c>
      <c r="W2" s="3" t="s">
        <v>130</v>
      </c>
      <c r="Y2" s="3" t="s">
        <v>154</v>
      </c>
    </row>
    <row r="3" spans="1:25" ht="44" x14ac:dyDescent="0.2">
      <c r="B3" s="65"/>
      <c r="C3" s="66" t="s">
        <v>228</v>
      </c>
      <c r="D3" s="66" t="s">
        <v>241</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0</v>
      </c>
      <c r="G5" s="77">
        <f t="shared" ref="G5:G38" si="1">E5*F5</f>
        <v>0</v>
      </c>
      <c r="H5" s="77">
        <f t="array" ref="H5:H43">MMULT(逆行列係数!C5:AO43,'12'!G5:G43)</f>
        <v>0</v>
      </c>
      <c r="I5" s="77">
        <f t="shared" ref="I5:I38" si="2">C5+H5</f>
        <v>0</v>
      </c>
      <c r="J5" s="76" t="e">
        <f>分析係数表!G8</f>
        <v>#DIV/0!</v>
      </c>
      <c r="K5" s="78" t="e">
        <f t="shared" ref="K5:K38" si="3">I5*J5</f>
        <v>#DIV/0!</v>
      </c>
      <c r="L5" s="79" t="s">
        <v>183</v>
      </c>
      <c r="M5" s="80" t="s">
        <v>183</v>
      </c>
      <c r="N5" s="81">
        <f>分析係数表!H8</f>
        <v>9.9662803258108775E-3</v>
      </c>
      <c r="O5" s="82" t="e">
        <f t="shared" ref="O5:O43" si="4">$M$44*N5</f>
        <v>#DIV/0!</v>
      </c>
      <c r="P5" s="76">
        <f>分析係数表!C8</f>
        <v>0</v>
      </c>
      <c r="Q5" s="82" t="e">
        <f t="shared" ref="Q5:Q38" si="5">O5*P5</f>
        <v>#DIV/0!</v>
      </c>
      <c r="R5" s="83" t="e">
        <f t="array" ref="R5:R43">MMULT(逆行列係数!C5:AO43,'12'!Q5:Q43)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投入係数表!N6</f>
        <v>0</v>
      </c>
      <c r="E6" s="77">
        <f t="shared" si="0"/>
        <v>0</v>
      </c>
      <c r="F6" s="76">
        <f>分析係数表!C9</f>
        <v>7.8534031413612593E-2</v>
      </c>
      <c r="G6" s="77">
        <f t="shared" si="1"/>
        <v>0</v>
      </c>
      <c r="H6" s="77">
        <v>0</v>
      </c>
      <c r="I6" s="77">
        <f t="shared" si="2"/>
        <v>0</v>
      </c>
      <c r="J6" s="76">
        <f>分析係数表!G9</f>
        <v>0.3125</v>
      </c>
      <c r="K6" s="78">
        <f t="shared" si="3"/>
        <v>0</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投入係数表!N7</f>
        <v>0</v>
      </c>
      <c r="E7" s="77">
        <f t="shared" si="0"/>
        <v>0</v>
      </c>
      <c r="F7" s="76">
        <f>分析係数表!C10</f>
        <v>9.7664543524416114E-2</v>
      </c>
      <c r="G7" s="77">
        <f t="shared" si="1"/>
        <v>0</v>
      </c>
      <c r="H7" s="77">
        <v>0</v>
      </c>
      <c r="I7" s="77">
        <f t="shared" si="2"/>
        <v>0</v>
      </c>
      <c r="J7" s="76">
        <f>分析係数表!G10</f>
        <v>0.17857142857142858</v>
      </c>
      <c r="K7" s="78">
        <f t="shared" si="3"/>
        <v>0</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投入係数表!N8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投入係数表!N9</f>
        <v>0</v>
      </c>
      <c r="E9" s="77">
        <f t="shared" si="0"/>
        <v>0</v>
      </c>
      <c r="F9" s="76">
        <f>分析係数表!C12</f>
        <v>9.4611575134895265E-3</v>
      </c>
      <c r="G9" s="77">
        <f t="shared" si="1"/>
        <v>0</v>
      </c>
      <c r="H9" s="77">
        <v>0</v>
      </c>
      <c r="I9" s="77">
        <f t="shared" si="2"/>
        <v>0</v>
      </c>
      <c r="J9" s="76">
        <f>分析係数表!G12</f>
        <v>0.14399999999999999</v>
      </c>
      <c r="K9" s="78">
        <f t="shared" si="3"/>
        <v>0</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投入係数表!N10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投入係数表!N11</f>
        <v>0</v>
      </c>
      <c r="E11" s="77">
        <f t="shared" si="0"/>
        <v>0</v>
      </c>
      <c r="F11" s="76">
        <f>分析係数表!C14</f>
        <v>3.724489795918362E-2</v>
      </c>
      <c r="G11" s="77">
        <f t="shared" si="1"/>
        <v>0</v>
      </c>
      <c r="H11" s="77">
        <v>0</v>
      </c>
      <c r="I11" s="77">
        <f t="shared" si="2"/>
        <v>0</v>
      </c>
      <c r="J11" s="76">
        <f>分析係数表!G14</f>
        <v>0.16710182767624021</v>
      </c>
      <c r="K11" s="78">
        <f t="shared" si="3"/>
        <v>0</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投入係数表!N12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投入係数表!N13</f>
        <v>0</v>
      </c>
      <c r="E13" s="77">
        <f t="shared" si="0"/>
        <v>0</v>
      </c>
      <c r="F13" s="76">
        <f>分析係数表!C16</f>
        <v>5.1379638439581488E-3</v>
      </c>
      <c r="G13" s="77">
        <f t="shared" si="1"/>
        <v>0</v>
      </c>
      <c r="H13" s="77">
        <v>0</v>
      </c>
      <c r="I13" s="77">
        <f t="shared" si="2"/>
        <v>0</v>
      </c>
      <c r="J13" s="76">
        <f>分析係数表!G16</f>
        <v>3.5087719298245612E-2</v>
      </c>
      <c r="K13" s="78">
        <f t="shared" si="3"/>
        <v>0</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投入係数表!N14</f>
        <v>0</v>
      </c>
      <c r="E14" s="77">
        <f t="shared" si="0"/>
        <v>0</v>
      </c>
      <c r="F14" s="76">
        <f>分析係数表!C17</f>
        <v>2.2792022792023081E-3</v>
      </c>
      <c r="G14" s="77">
        <f t="shared" si="1"/>
        <v>0</v>
      </c>
      <c r="H14" s="77">
        <v>0</v>
      </c>
      <c r="I14" s="77">
        <f t="shared" si="2"/>
        <v>0</v>
      </c>
      <c r="J14" s="76">
        <f>分析係数表!G17</f>
        <v>0.25</v>
      </c>
      <c r="K14" s="78">
        <f t="shared" si="3"/>
        <v>0</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投入係数表!N15</f>
        <v>0</v>
      </c>
      <c r="E15" s="77">
        <f t="shared" si="0"/>
        <v>0</v>
      </c>
      <c r="F15" s="76">
        <f>分析係数表!C18</f>
        <v>7.5999999999999956E-2</v>
      </c>
      <c r="G15" s="77">
        <f t="shared" si="1"/>
        <v>0</v>
      </c>
      <c r="H15" s="77">
        <v>0</v>
      </c>
      <c r="I15" s="77">
        <f t="shared" si="2"/>
        <v>0</v>
      </c>
      <c r="J15" s="76">
        <f>分析係数表!G18</f>
        <v>0.21407624633431085</v>
      </c>
      <c r="K15" s="78">
        <f t="shared" si="3"/>
        <v>0</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75">
        <f>最終需要_まとめ!C17</f>
        <v>100</v>
      </c>
      <c r="D16" s="76">
        <f>投入係数表!N16</f>
        <v>1</v>
      </c>
      <c r="E16" s="77">
        <f t="shared" si="0"/>
        <v>100</v>
      </c>
      <c r="F16" s="76">
        <f>分析係数表!C19</f>
        <v>0</v>
      </c>
      <c r="G16" s="77">
        <f t="shared" si="1"/>
        <v>0</v>
      </c>
      <c r="H16" s="77">
        <v>0</v>
      </c>
      <c r="I16" s="77">
        <f t="shared" si="2"/>
        <v>100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投入係数表!N17</f>
        <v>0</v>
      </c>
      <c r="E17" s="77">
        <f t="shared" si="0"/>
        <v>0</v>
      </c>
      <c r="F17" s="76">
        <f>分析係数表!C20</f>
        <v>1.5625E-2</v>
      </c>
      <c r="G17" s="77">
        <f t="shared" si="1"/>
        <v>0</v>
      </c>
      <c r="H17" s="77">
        <v>0</v>
      </c>
      <c r="I17" s="77">
        <f t="shared" si="2"/>
        <v>0</v>
      </c>
      <c r="J17" s="76">
        <f>分析係数表!G20</f>
        <v>9.7560975609756101E-2</v>
      </c>
      <c r="K17" s="78">
        <f t="shared" si="3"/>
        <v>0</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投入係数表!N18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投入係数表!N19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投入係数表!N20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投入係数表!N21</f>
        <v>0</v>
      </c>
      <c r="E21" s="77">
        <f t="shared" si="0"/>
        <v>0</v>
      </c>
      <c r="F21" s="76">
        <f>分析係数表!C24</f>
        <v>4.0407358738501986E-2</v>
      </c>
      <c r="G21" s="77">
        <f t="shared" si="1"/>
        <v>0</v>
      </c>
      <c r="H21" s="77">
        <v>0</v>
      </c>
      <c r="I21" s="77">
        <f t="shared" si="2"/>
        <v>0</v>
      </c>
      <c r="J21" s="76">
        <f>分析係数表!G24</f>
        <v>0.2107843137254902</v>
      </c>
      <c r="K21" s="78">
        <f t="shared" si="3"/>
        <v>0</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投入係数表!N22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投入係数表!N23</f>
        <v>0</v>
      </c>
      <c r="E23" s="77">
        <f t="shared" si="0"/>
        <v>0</v>
      </c>
      <c r="F23" s="76">
        <f>分析係数表!C26</f>
        <v>4.2648253452477469E-3</v>
      </c>
      <c r="G23" s="77">
        <f t="shared" si="1"/>
        <v>0</v>
      </c>
      <c r="H23" s="77">
        <v>0</v>
      </c>
      <c r="I23" s="77">
        <f t="shared" si="2"/>
        <v>0</v>
      </c>
      <c r="J23" s="76">
        <f>分析係数表!G26</f>
        <v>0.19858156028368795</v>
      </c>
      <c r="K23" s="78">
        <f t="shared" si="3"/>
        <v>0</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投入係数表!N24</f>
        <v>0</v>
      </c>
      <c r="E24" s="77">
        <f t="shared" si="0"/>
        <v>0</v>
      </c>
      <c r="F24" s="76">
        <f>分析係数表!C27</f>
        <v>3.8520801232666546E-4</v>
      </c>
      <c r="G24" s="77">
        <f t="shared" si="1"/>
        <v>0</v>
      </c>
      <c r="H24" s="77">
        <v>0</v>
      </c>
      <c r="I24" s="77">
        <f t="shared" si="2"/>
        <v>0</v>
      </c>
      <c r="J24" s="76">
        <f>分析係数表!G27</f>
        <v>0.2857142857142857</v>
      </c>
      <c r="K24" s="78">
        <f t="shared" si="3"/>
        <v>0</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投入係数表!N25</f>
        <v>0</v>
      </c>
      <c r="E25" s="77">
        <f t="shared" si="0"/>
        <v>0</v>
      </c>
      <c r="F25" s="76">
        <f>分析係数表!C28</f>
        <v>1.1124845488257318E-3</v>
      </c>
      <c r="G25" s="77">
        <f t="shared" si="1"/>
        <v>0</v>
      </c>
      <c r="H25" s="77">
        <v>0</v>
      </c>
      <c r="I25" s="77">
        <f t="shared" si="2"/>
        <v>0</v>
      </c>
      <c r="J25" s="76">
        <f>分析係数表!G28</f>
        <v>0.13043478260869565</v>
      </c>
      <c r="K25" s="78">
        <f t="shared" si="3"/>
        <v>0</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投入係数表!N26</f>
        <v>0</v>
      </c>
      <c r="E26" s="77">
        <f t="shared" si="0"/>
        <v>0</v>
      </c>
      <c r="F26" s="76">
        <f>分析係数表!C29</f>
        <v>9.1216979002032073E-2</v>
      </c>
      <c r="G26" s="77">
        <f t="shared" si="1"/>
        <v>0</v>
      </c>
      <c r="H26" s="77">
        <v>0</v>
      </c>
      <c r="I26" s="77">
        <f t="shared" si="2"/>
        <v>0</v>
      </c>
      <c r="J26" s="76">
        <f>分析係数表!G29</f>
        <v>0.26186291739894552</v>
      </c>
      <c r="K26" s="78">
        <f t="shared" si="3"/>
        <v>0</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投入係数表!N27</f>
        <v>0</v>
      </c>
      <c r="E27" s="77">
        <f t="shared" si="0"/>
        <v>0</v>
      </c>
      <c r="F27" s="76">
        <f>分析係数表!C30</f>
        <v>1</v>
      </c>
      <c r="G27" s="77">
        <f t="shared" si="1"/>
        <v>0</v>
      </c>
      <c r="H27" s="77">
        <v>0</v>
      </c>
      <c r="I27" s="77">
        <f t="shared" si="2"/>
        <v>0</v>
      </c>
      <c r="J27" s="76">
        <f>分析係数表!G30</f>
        <v>0.34464954175809992</v>
      </c>
      <c r="K27" s="78">
        <f t="shared" si="3"/>
        <v>0</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投入係数表!N28</f>
        <v>0</v>
      </c>
      <c r="E28" s="77">
        <f t="shared" si="0"/>
        <v>0</v>
      </c>
      <c r="F28" s="76">
        <f>分析係数表!C31</f>
        <v>5.9431818181818197E-2</v>
      </c>
      <c r="G28" s="77">
        <f t="shared" si="1"/>
        <v>0</v>
      </c>
      <c r="H28" s="77">
        <v>0</v>
      </c>
      <c r="I28" s="77">
        <f t="shared" si="2"/>
        <v>0</v>
      </c>
      <c r="J28" s="76">
        <f>分析係数表!G31</f>
        <v>6.9182389937106917E-2</v>
      </c>
      <c r="K28" s="78">
        <f t="shared" si="3"/>
        <v>0</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投入係数表!N29</f>
        <v>0</v>
      </c>
      <c r="E29" s="77">
        <f t="shared" si="0"/>
        <v>0</v>
      </c>
      <c r="F29" s="76">
        <f>分析係数表!C32</f>
        <v>1</v>
      </c>
      <c r="G29" s="77">
        <f t="shared" si="1"/>
        <v>0</v>
      </c>
      <c r="H29" s="77">
        <v>0</v>
      </c>
      <c r="I29" s="77">
        <f t="shared" si="2"/>
        <v>0</v>
      </c>
      <c r="J29" s="76">
        <f>分析係数表!G32</f>
        <v>0.14024946759963491</v>
      </c>
      <c r="K29" s="78">
        <f t="shared" si="3"/>
        <v>0</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投入係数表!N30</f>
        <v>0</v>
      </c>
      <c r="E30" s="77">
        <f t="shared" si="0"/>
        <v>0</v>
      </c>
      <c r="F30" s="76">
        <f>分析係数表!C33</f>
        <v>0.54794520547945202</v>
      </c>
      <c r="G30" s="77">
        <f t="shared" si="1"/>
        <v>0</v>
      </c>
      <c r="H30" s="77">
        <v>0</v>
      </c>
      <c r="I30" s="77">
        <f t="shared" si="2"/>
        <v>0</v>
      </c>
      <c r="J30" s="76">
        <f>分析係数表!G33</f>
        <v>0.50575815738963537</v>
      </c>
      <c r="K30" s="78">
        <f t="shared" si="3"/>
        <v>0</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投入係数表!N31</f>
        <v>0</v>
      </c>
      <c r="E31" s="77">
        <f t="shared" si="0"/>
        <v>0</v>
      </c>
      <c r="F31" s="76">
        <f>分析係数表!C34</f>
        <v>0.2272625743700124</v>
      </c>
      <c r="G31" s="77">
        <f t="shared" si="1"/>
        <v>0</v>
      </c>
      <c r="H31" s="77">
        <v>0</v>
      </c>
      <c r="I31" s="77">
        <f t="shared" si="2"/>
        <v>0</v>
      </c>
      <c r="J31" s="76">
        <f>分析係数表!G34</f>
        <v>0.42497416653070103</v>
      </c>
      <c r="K31" s="78">
        <f t="shared" si="3"/>
        <v>0</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投入係数表!N32</f>
        <v>0</v>
      </c>
      <c r="E32" s="77">
        <f t="shared" si="0"/>
        <v>0</v>
      </c>
      <c r="F32" s="76">
        <f>分析係数表!C35</f>
        <v>0.52232854864433809</v>
      </c>
      <c r="G32" s="77">
        <f t="shared" si="1"/>
        <v>0</v>
      </c>
      <c r="H32" s="77">
        <v>0</v>
      </c>
      <c r="I32" s="77">
        <f t="shared" si="2"/>
        <v>0</v>
      </c>
      <c r="J32" s="76">
        <f>分析係数表!G35</f>
        <v>0.31374764595103577</v>
      </c>
      <c r="K32" s="78">
        <f t="shared" si="3"/>
        <v>0</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投入係数表!N33</f>
        <v>0</v>
      </c>
      <c r="E33" s="77">
        <f t="shared" si="0"/>
        <v>0</v>
      </c>
      <c r="F33" s="76">
        <f>分析係数表!C36</f>
        <v>0.98115915135770393</v>
      </c>
      <c r="G33" s="77">
        <f t="shared" si="1"/>
        <v>0</v>
      </c>
      <c r="H33" s="77">
        <v>0</v>
      </c>
      <c r="I33" s="77">
        <f t="shared" si="2"/>
        <v>0</v>
      </c>
      <c r="J33" s="76">
        <f>分析係数表!G36</f>
        <v>4.5900594498961549E-2</v>
      </c>
      <c r="K33" s="78">
        <f t="shared" si="3"/>
        <v>0</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投入係数表!N34</f>
        <v>0</v>
      </c>
      <c r="E34" s="77">
        <f t="shared" si="0"/>
        <v>0</v>
      </c>
      <c r="F34" s="76">
        <f>分析係数表!C37</f>
        <v>0.19750348498289194</v>
      </c>
      <c r="G34" s="77">
        <f t="shared" si="1"/>
        <v>0</v>
      </c>
      <c r="H34" s="77">
        <v>0</v>
      </c>
      <c r="I34" s="77">
        <f t="shared" si="2"/>
        <v>0</v>
      </c>
      <c r="J34" s="76">
        <f>分析係数表!G37</f>
        <v>0.41491057198512482</v>
      </c>
      <c r="K34" s="78">
        <f t="shared" si="3"/>
        <v>0</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投入係数表!N35</f>
        <v>0</v>
      </c>
      <c r="E35" s="77">
        <f t="shared" si="0"/>
        <v>0</v>
      </c>
      <c r="F35" s="76">
        <f>分析係数表!C38</f>
        <v>8.1861043469250272E-2</v>
      </c>
      <c r="G35" s="77">
        <f t="shared" si="1"/>
        <v>0</v>
      </c>
      <c r="H35" s="77">
        <v>0</v>
      </c>
      <c r="I35" s="77">
        <f t="shared" si="2"/>
        <v>0</v>
      </c>
      <c r="J35" s="76">
        <f>分析係数表!G38</f>
        <v>0.21669430624654507</v>
      </c>
      <c r="K35" s="78">
        <f t="shared" si="3"/>
        <v>0</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投入係数表!N36</f>
        <v>0</v>
      </c>
      <c r="E36" s="77">
        <f t="shared" si="0"/>
        <v>0</v>
      </c>
      <c r="F36" s="76">
        <f>分析係数表!C39</f>
        <v>1</v>
      </c>
      <c r="G36" s="77">
        <f t="shared" si="1"/>
        <v>0</v>
      </c>
      <c r="H36" s="77">
        <v>0</v>
      </c>
      <c r="I36" s="77">
        <f t="shared" si="2"/>
        <v>0</v>
      </c>
      <c r="J36" s="76">
        <f>分析係数表!G39</f>
        <v>0.35499471899494134</v>
      </c>
      <c r="K36" s="78">
        <f t="shared" si="3"/>
        <v>0</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投入係数表!N37</f>
        <v>0</v>
      </c>
      <c r="E37" s="77">
        <f t="shared" si="0"/>
        <v>0</v>
      </c>
      <c r="F37" s="76">
        <f>分析係数表!C40</f>
        <v>0.69354724715527594</v>
      </c>
      <c r="G37" s="77">
        <f t="shared" si="1"/>
        <v>0</v>
      </c>
      <c r="H37" s="77">
        <v>0</v>
      </c>
      <c r="I37" s="77">
        <f t="shared" si="2"/>
        <v>0</v>
      </c>
      <c r="J37" s="76">
        <f>分析係数表!G40</f>
        <v>0.52329545454545456</v>
      </c>
      <c r="K37" s="78">
        <f t="shared" si="3"/>
        <v>0</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投入係数表!N38</f>
        <v>0</v>
      </c>
      <c r="E38" s="77">
        <f t="shared" si="0"/>
        <v>0</v>
      </c>
      <c r="F38" s="76">
        <f>分析係数表!C41</f>
        <v>0.69803111327175493</v>
      </c>
      <c r="G38" s="77">
        <f t="shared" si="1"/>
        <v>0</v>
      </c>
      <c r="H38" s="77">
        <v>0</v>
      </c>
      <c r="I38" s="77">
        <f t="shared" si="2"/>
        <v>0</v>
      </c>
      <c r="J38" s="76">
        <f>分析係数表!G41</f>
        <v>0.44754320687137045</v>
      </c>
      <c r="K38" s="78">
        <f t="shared" si="3"/>
        <v>0</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投入係数表!N39</f>
        <v>0</v>
      </c>
      <c r="E39" s="77">
        <f>$C$16*D39</f>
        <v>0</v>
      </c>
      <c r="F39" s="76">
        <f>分析係数表!C42</f>
        <v>0.43862762496302865</v>
      </c>
      <c r="G39" s="77">
        <f>E39*F39</f>
        <v>0</v>
      </c>
      <c r="H39" s="77">
        <v>0</v>
      </c>
      <c r="I39" s="77">
        <f>C39+H39</f>
        <v>0</v>
      </c>
      <c r="J39" s="76">
        <f>分析係数表!G42</f>
        <v>0.48527443105756357</v>
      </c>
      <c r="K39" s="78">
        <f>I39*J39</f>
        <v>0</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投入係数表!N40</f>
        <v>0</v>
      </c>
      <c r="E40" s="77">
        <f>$C$16*D40</f>
        <v>0</v>
      </c>
      <c r="F40" s="76">
        <f>分析係数表!C43</f>
        <v>0.43024422883907665</v>
      </c>
      <c r="G40" s="77">
        <f>E40*F40</f>
        <v>0</v>
      </c>
      <c r="H40" s="77">
        <v>0</v>
      </c>
      <c r="I40" s="77">
        <f>C40+H40</f>
        <v>0</v>
      </c>
      <c r="J40" s="76">
        <f>分析係数表!G43</f>
        <v>0.39930052034462166</v>
      </c>
      <c r="K40" s="78">
        <f>I40*J40</f>
        <v>0</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投入係数表!N41</f>
        <v>0</v>
      </c>
      <c r="E41" s="77">
        <f>$C$16*D41</f>
        <v>0</v>
      </c>
      <c r="F41" s="76">
        <f>分析係数表!C44</f>
        <v>0.29950430472214973</v>
      </c>
      <c r="G41" s="77">
        <f>E41*F41</f>
        <v>0</v>
      </c>
      <c r="H41" s="77">
        <v>0</v>
      </c>
      <c r="I41" s="77">
        <f>C41+H41</f>
        <v>0</v>
      </c>
      <c r="J41" s="76">
        <f>分析係数表!G44</f>
        <v>0.27139093052281238</v>
      </c>
      <c r="K41" s="78">
        <f>I41*J41</f>
        <v>0</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投入係数表!N42</f>
        <v>0</v>
      </c>
      <c r="E42" s="77">
        <f>$C$16*D42</f>
        <v>0</v>
      </c>
      <c r="F42" s="76">
        <f>分析係数表!C45</f>
        <v>1</v>
      </c>
      <c r="G42" s="77">
        <f>E42*F42</f>
        <v>0</v>
      </c>
      <c r="H42" s="77">
        <v>0</v>
      </c>
      <c r="I42" s="77">
        <f>C42+H42</f>
        <v>0</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投入係数表!N43</f>
        <v>0</v>
      </c>
      <c r="E43" s="77">
        <f>$C$16*D43</f>
        <v>0</v>
      </c>
      <c r="F43" s="76">
        <f>分析係数表!C46</f>
        <v>7.53047011027278E-2</v>
      </c>
      <c r="G43" s="77">
        <f>E43*F43</f>
        <v>0</v>
      </c>
      <c r="H43" s="77">
        <v>0</v>
      </c>
      <c r="I43" s="77">
        <f>C43+H43</f>
        <v>0</v>
      </c>
      <c r="J43" s="76">
        <f>分析係数表!G46</f>
        <v>9.6153846153846159E-3</v>
      </c>
      <c r="K43" s="78">
        <f>I43*J43</f>
        <v>0</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投入係数表!N44</f>
        <v>1</v>
      </c>
      <c r="E44" s="91">
        <f>SUM(E5:E43)</f>
        <v>100</v>
      </c>
      <c r="F44" s="92">
        <f>分析係数表!C47</f>
        <v>0.46353553090755517</v>
      </c>
      <c r="G44" s="91">
        <f>SUM(G5:G43)</f>
        <v>0</v>
      </c>
      <c r="H44" s="91">
        <f>SUM(H5:H43)</f>
        <v>0</v>
      </c>
      <c r="I44" s="91">
        <f>SUM(I5:I43)</f>
        <v>100</v>
      </c>
      <c r="J44" s="92">
        <f>分析係数表!G47</f>
        <v>0.25736867196457208</v>
      </c>
      <c r="K44" s="93" t="e">
        <f>SUM(K5:K43)</f>
        <v>#DIV/0!</v>
      </c>
      <c r="L44" s="94">
        <f>最終需要_まとめ!$L$33</f>
        <v>0.62733333333333341</v>
      </c>
      <c r="M44" s="91" t="e">
        <f>K44*L44</f>
        <v>#DIV/0!</v>
      </c>
      <c r="N44" s="95">
        <f>分析係数表!H47</f>
        <v>1</v>
      </c>
      <c r="O44" s="93"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301</v>
      </c>
      <c r="S2" s="3" t="s">
        <v>153</v>
      </c>
      <c r="U2" s="64" t="s">
        <v>210</v>
      </c>
      <c r="W2" s="3" t="s">
        <v>130</v>
      </c>
      <c r="Y2" s="3" t="s">
        <v>154</v>
      </c>
    </row>
    <row r="3" spans="1:25" ht="44" x14ac:dyDescent="0.2">
      <c r="B3" s="65"/>
      <c r="C3" s="66" t="s">
        <v>228</v>
      </c>
      <c r="D3" s="66" t="s">
        <v>240</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0</v>
      </c>
      <c r="G5" s="77">
        <f t="shared" ref="G5:G38" si="1">E5*F5</f>
        <v>0</v>
      </c>
      <c r="H5" s="77">
        <f t="array" ref="H5:H43">MMULT(逆行列係数!C5:AO43,'13'!G5:G43)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MMULT(逆行列係数!C5:AO43,'13'!Q5:Q43)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投入係数表!O6</f>
        <v>0</v>
      </c>
      <c r="E6" s="77">
        <f t="shared" si="0"/>
        <v>0</v>
      </c>
      <c r="F6" s="76">
        <f>分析係数表!C9</f>
        <v>7.8534031413612593E-2</v>
      </c>
      <c r="G6" s="77">
        <f t="shared" si="1"/>
        <v>0</v>
      </c>
      <c r="H6" s="77">
        <v>1.1420772044877111E-6</v>
      </c>
      <c r="I6" s="77">
        <f t="shared" si="2"/>
        <v>1.1420772044877111E-6</v>
      </c>
      <c r="J6" s="76">
        <f>分析係数表!G9</f>
        <v>0.3125</v>
      </c>
      <c r="K6" s="78">
        <f t="shared" si="3"/>
        <v>3.5689912640240972E-7</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投入係数表!O7</f>
        <v>0</v>
      </c>
      <c r="E7" s="77">
        <f t="shared" si="0"/>
        <v>0</v>
      </c>
      <c r="F7" s="76">
        <f>分析係数表!C10</f>
        <v>9.7664543524416114E-2</v>
      </c>
      <c r="G7" s="77">
        <f t="shared" si="1"/>
        <v>0</v>
      </c>
      <c r="H7" s="77">
        <v>2.1516238552080438E-4</v>
      </c>
      <c r="I7" s="77">
        <f t="shared" si="2"/>
        <v>2.1516238552080438E-4</v>
      </c>
      <c r="J7" s="76">
        <f>分析係数表!G10</f>
        <v>0.17857142857142858</v>
      </c>
      <c r="K7" s="78">
        <f t="shared" si="3"/>
        <v>3.8421854557286496E-5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投入係数表!O8</f>
        <v>0.17073170731707318</v>
      </c>
      <c r="E8" s="77">
        <f t="shared" si="0"/>
        <v>17.073170731707318</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投入係数表!O9</f>
        <v>0</v>
      </c>
      <c r="E9" s="77">
        <f t="shared" si="0"/>
        <v>0</v>
      </c>
      <c r="F9" s="76">
        <f>分析係数表!C12</f>
        <v>9.4611575134895265E-3</v>
      </c>
      <c r="G9" s="77">
        <f t="shared" si="1"/>
        <v>0</v>
      </c>
      <c r="H9" s="77">
        <v>9.7005890126687514E-6</v>
      </c>
      <c r="I9" s="77">
        <f t="shared" si="2"/>
        <v>9.7005890126687514E-6</v>
      </c>
      <c r="J9" s="76">
        <f>分析係数表!G12</f>
        <v>0.14399999999999999</v>
      </c>
      <c r="K9" s="78">
        <f t="shared" si="3"/>
        <v>1.3968848178243001E-6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投入係数表!O10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投入係数表!O11</f>
        <v>0</v>
      </c>
      <c r="E11" s="77">
        <f t="shared" si="0"/>
        <v>0</v>
      </c>
      <c r="F11" s="76">
        <f>分析係数表!C14</f>
        <v>3.724489795918362E-2</v>
      </c>
      <c r="G11" s="77">
        <f t="shared" si="1"/>
        <v>0</v>
      </c>
      <c r="H11" s="77">
        <v>1.0408936769698374E-3</v>
      </c>
      <c r="I11" s="77">
        <f t="shared" si="2"/>
        <v>1.0408936769698374E-3</v>
      </c>
      <c r="J11" s="76">
        <f>分析係数表!G14</f>
        <v>0.16710182767624021</v>
      </c>
      <c r="K11" s="78">
        <f t="shared" si="3"/>
        <v>1.739352358383018E-4</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投入係数表!O12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投入係数表!O13</f>
        <v>0</v>
      </c>
      <c r="E13" s="77">
        <f t="shared" si="0"/>
        <v>0</v>
      </c>
      <c r="F13" s="76">
        <f>分析係数表!C16</f>
        <v>5.1379638439581488E-3</v>
      </c>
      <c r="G13" s="77">
        <f t="shared" si="1"/>
        <v>0</v>
      </c>
      <c r="H13" s="77">
        <v>1.4735171232925777E-4</v>
      </c>
      <c r="I13" s="77">
        <f t="shared" si="2"/>
        <v>1.4735171232925777E-4</v>
      </c>
      <c r="J13" s="76">
        <f>分析係数表!G16</f>
        <v>3.5087719298245612E-2</v>
      </c>
      <c r="K13" s="78">
        <f t="shared" si="3"/>
        <v>5.1702355203248339E-6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投入係数表!O14</f>
        <v>0</v>
      </c>
      <c r="E14" s="77">
        <f t="shared" si="0"/>
        <v>0</v>
      </c>
      <c r="F14" s="76">
        <f>分析係数表!C17</f>
        <v>2.2792022792023081E-3</v>
      </c>
      <c r="G14" s="77">
        <f t="shared" si="1"/>
        <v>0</v>
      </c>
      <c r="H14" s="77">
        <v>5.1847289857332465E-5</v>
      </c>
      <c r="I14" s="77">
        <f t="shared" si="2"/>
        <v>5.1847289857332465E-5</v>
      </c>
      <c r="J14" s="76">
        <f>分析係数表!G17</f>
        <v>0.25</v>
      </c>
      <c r="K14" s="78">
        <f t="shared" si="3"/>
        <v>1.2961822464333116E-5</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投入係数表!O15</f>
        <v>0</v>
      </c>
      <c r="E15" s="77">
        <f t="shared" si="0"/>
        <v>0</v>
      </c>
      <c r="F15" s="76">
        <f>分析係数表!C18</f>
        <v>7.5999999999999956E-2</v>
      </c>
      <c r="G15" s="77">
        <f t="shared" si="1"/>
        <v>0</v>
      </c>
      <c r="H15" s="77">
        <v>2.3870276481392823E-4</v>
      </c>
      <c r="I15" s="77">
        <f t="shared" si="2"/>
        <v>2.3870276481392823E-4</v>
      </c>
      <c r="J15" s="76">
        <f>分析係数表!G18</f>
        <v>0.21407624633431085</v>
      </c>
      <c r="K15" s="78">
        <f t="shared" si="3"/>
        <v>5.1100591880987569E-5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投入係数表!O16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75">
        <f>最終需要_まとめ!C18</f>
        <v>100</v>
      </c>
      <c r="D17" s="76">
        <f>投入係数表!O17</f>
        <v>0.46341463414634149</v>
      </c>
      <c r="E17" s="77">
        <f t="shared" si="0"/>
        <v>46.341463414634148</v>
      </c>
      <c r="F17" s="76">
        <f>分析係数表!C20</f>
        <v>1.5625E-2</v>
      </c>
      <c r="G17" s="77">
        <f t="shared" si="1"/>
        <v>0.72408536585365857</v>
      </c>
      <c r="H17" s="77">
        <v>0.7294478287895928</v>
      </c>
      <c r="I17" s="77">
        <f t="shared" si="2"/>
        <v>100.72944782878959</v>
      </c>
      <c r="J17" s="76">
        <f>分析係数表!G20</f>
        <v>9.7560975609756101E-2</v>
      </c>
      <c r="K17" s="78">
        <f t="shared" si="3"/>
        <v>9.8272632028087408</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投入係数表!O18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投入係数表!O19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投入係数表!O21</f>
        <v>0</v>
      </c>
      <c r="E21" s="77">
        <f t="shared" si="0"/>
        <v>0</v>
      </c>
      <c r="F21" s="76">
        <f>分析係数表!C24</f>
        <v>4.0407358738501986E-2</v>
      </c>
      <c r="G21" s="77">
        <f t="shared" si="1"/>
        <v>0</v>
      </c>
      <c r="H21" s="77">
        <v>6.45386470613281E-5</v>
      </c>
      <c r="I21" s="77">
        <f t="shared" si="2"/>
        <v>6.45386470613281E-5</v>
      </c>
      <c r="J21" s="76">
        <f>分析係数表!G24</f>
        <v>0.2107843137254902</v>
      </c>
      <c r="K21" s="78">
        <f t="shared" si="3"/>
        <v>1.3603734429593669E-5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投入係数表!O22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投入係数表!O23</f>
        <v>0</v>
      </c>
      <c r="E23" s="77">
        <f t="shared" si="0"/>
        <v>0</v>
      </c>
      <c r="F23" s="76">
        <f>分析係数表!C26</f>
        <v>4.2648253452477469E-3</v>
      </c>
      <c r="G23" s="77">
        <f t="shared" si="1"/>
        <v>0</v>
      </c>
      <c r="H23" s="77">
        <v>6.7745757142326775E-6</v>
      </c>
      <c r="I23" s="77">
        <f t="shared" si="2"/>
        <v>6.7745757142326775E-6</v>
      </c>
      <c r="J23" s="76">
        <f>分析係数表!G26</f>
        <v>0.19858156028368795</v>
      </c>
      <c r="K23" s="78">
        <f t="shared" si="3"/>
        <v>1.3453058155923048E-6</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投入係数表!O24</f>
        <v>0</v>
      </c>
      <c r="E24" s="77">
        <f t="shared" si="0"/>
        <v>0</v>
      </c>
      <c r="F24" s="76">
        <f>分析係数表!C27</f>
        <v>3.8520801232666546E-4</v>
      </c>
      <c r="G24" s="77">
        <f t="shared" si="1"/>
        <v>0</v>
      </c>
      <c r="H24" s="77">
        <v>1.8363405346558129E-7</v>
      </c>
      <c r="I24" s="77">
        <f t="shared" si="2"/>
        <v>1.8363405346558129E-7</v>
      </c>
      <c r="J24" s="76">
        <f>分析係数表!G27</f>
        <v>0.2857142857142857</v>
      </c>
      <c r="K24" s="78">
        <f t="shared" si="3"/>
        <v>5.2466872418737509E-8</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投入係数表!O25</f>
        <v>0</v>
      </c>
      <c r="E25" s="77">
        <f t="shared" si="0"/>
        <v>0</v>
      </c>
      <c r="F25" s="76">
        <f>分析係数表!C28</f>
        <v>1.1124845488257318E-3</v>
      </c>
      <c r="G25" s="77">
        <f t="shared" si="1"/>
        <v>0</v>
      </c>
      <c r="H25" s="77">
        <v>9.2352795842587363E-6</v>
      </c>
      <c r="I25" s="77">
        <f t="shared" si="2"/>
        <v>9.2352795842587363E-6</v>
      </c>
      <c r="J25" s="76">
        <f>分析係数表!G28</f>
        <v>0.13043478260869565</v>
      </c>
      <c r="K25" s="78">
        <f t="shared" si="3"/>
        <v>1.2046016849033135E-6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投入係数表!O26</f>
        <v>2.4390243902439025E-2</v>
      </c>
      <c r="E26" s="77">
        <f t="shared" si="0"/>
        <v>2.4390243902439024</v>
      </c>
      <c r="F26" s="76">
        <f>分析係数表!C29</f>
        <v>9.1216979002032073E-2</v>
      </c>
      <c r="G26" s="77">
        <f t="shared" si="1"/>
        <v>0.22248043659032213</v>
      </c>
      <c r="H26" s="77">
        <v>0.22642636037879946</v>
      </c>
      <c r="I26" s="77">
        <f t="shared" si="2"/>
        <v>0.22642636037879946</v>
      </c>
      <c r="J26" s="76">
        <f>分析係数表!G29</f>
        <v>0.26186291739894552</v>
      </c>
      <c r="K26" s="78">
        <f t="shared" si="3"/>
        <v>5.9292667304817435E-2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投入係数表!O27</f>
        <v>0</v>
      </c>
      <c r="E27" s="77">
        <f t="shared" si="0"/>
        <v>0</v>
      </c>
      <c r="F27" s="76">
        <f>分析係数表!C30</f>
        <v>1</v>
      </c>
      <c r="G27" s="77">
        <f t="shared" si="1"/>
        <v>0</v>
      </c>
      <c r="H27" s="77">
        <v>1.492559963936039E-2</v>
      </c>
      <c r="I27" s="77">
        <f t="shared" si="2"/>
        <v>1.492559963936039E-2</v>
      </c>
      <c r="J27" s="76">
        <f>分析係数表!G30</f>
        <v>0.34464954175809992</v>
      </c>
      <c r="K27" s="78">
        <f t="shared" si="3"/>
        <v>5.1441010761704197E-3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投入係数表!O28</f>
        <v>4.878048780487805E-2</v>
      </c>
      <c r="E28" s="77">
        <f t="shared" si="0"/>
        <v>4.8780487804878048</v>
      </c>
      <c r="F28" s="76">
        <f>分析係数表!C31</f>
        <v>5.9431818181818197E-2</v>
      </c>
      <c r="G28" s="77">
        <f t="shared" si="1"/>
        <v>0.28991130820399119</v>
      </c>
      <c r="H28" s="77">
        <v>0.29509853583603141</v>
      </c>
      <c r="I28" s="77">
        <f t="shared" si="2"/>
        <v>0.29509853583603141</v>
      </c>
      <c r="J28" s="76">
        <f>分析係数表!G31</f>
        <v>6.9182389937106917E-2</v>
      </c>
      <c r="K28" s="78">
        <f t="shared" si="3"/>
        <v>2.0415621976077644E-2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投入係数表!O29</f>
        <v>0</v>
      </c>
      <c r="E29" s="77">
        <f t="shared" si="0"/>
        <v>0</v>
      </c>
      <c r="F29" s="76">
        <f>分析係数表!C32</f>
        <v>1</v>
      </c>
      <c r="G29" s="77">
        <f t="shared" si="1"/>
        <v>0</v>
      </c>
      <c r="H29" s="77">
        <v>5.3055400330479247E-3</v>
      </c>
      <c r="I29" s="77">
        <f t="shared" si="2"/>
        <v>5.3055400330479247E-3</v>
      </c>
      <c r="J29" s="76">
        <f>分析係数表!G32</f>
        <v>0.14024946759963491</v>
      </c>
      <c r="K29" s="78">
        <f t="shared" si="3"/>
        <v>7.4409916496352084E-4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投入係数表!O30</f>
        <v>0</v>
      </c>
      <c r="E30" s="77">
        <f t="shared" si="0"/>
        <v>0</v>
      </c>
      <c r="F30" s="76">
        <f>分析係数表!C33</f>
        <v>0.54794520547945202</v>
      </c>
      <c r="G30" s="77">
        <f t="shared" si="1"/>
        <v>0</v>
      </c>
      <c r="H30" s="77">
        <v>3.552788809401864E-3</v>
      </c>
      <c r="I30" s="77">
        <f t="shared" si="2"/>
        <v>3.552788809401864E-3</v>
      </c>
      <c r="J30" s="76">
        <f>分析係数表!G33</f>
        <v>0.50575815738963537</v>
      </c>
      <c r="K30" s="78">
        <f t="shared" si="3"/>
        <v>1.7968519218376031E-3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投入係数表!O31</f>
        <v>4.878048780487805E-2</v>
      </c>
      <c r="E31" s="77">
        <f t="shared" si="0"/>
        <v>4.8780487804878048</v>
      </c>
      <c r="F31" s="76">
        <f>分析係数表!C34</f>
        <v>0.2272625743700124</v>
      </c>
      <c r="G31" s="77">
        <f t="shared" si="1"/>
        <v>1.1085979237561581</v>
      </c>
      <c r="H31" s="77">
        <v>1.1271835874425937</v>
      </c>
      <c r="I31" s="77">
        <f t="shared" si="2"/>
        <v>1.1271835874425937</v>
      </c>
      <c r="J31" s="76">
        <f>分析係数表!G34</f>
        <v>0.42497416653070103</v>
      </c>
      <c r="K31" s="78">
        <f t="shared" si="3"/>
        <v>0.47902390560050184</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投入係数表!O32</f>
        <v>0</v>
      </c>
      <c r="E32" s="77">
        <f t="shared" si="0"/>
        <v>0</v>
      </c>
      <c r="F32" s="76">
        <f>分析係数表!C35</f>
        <v>0.52232854864433809</v>
      </c>
      <c r="G32" s="77">
        <f t="shared" si="1"/>
        <v>0</v>
      </c>
      <c r="H32" s="77">
        <v>2.1485856194415613E-2</v>
      </c>
      <c r="I32" s="77">
        <f t="shared" si="2"/>
        <v>2.1485856194415613E-2</v>
      </c>
      <c r="J32" s="76">
        <f>分析係数表!G35</f>
        <v>0.31374764595103577</v>
      </c>
      <c r="K32" s="78">
        <f t="shared" si="3"/>
        <v>6.7411368022403783E-3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投入係数表!O33</f>
        <v>0</v>
      </c>
      <c r="E33" s="77">
        <f t="shared" si="0"/>
        <v>0</v>
      </c>
      <c r="F33" s="76">
        <f>分析係数表!C36</f>
        <v>0.98115915135770393</v>
      </c>
      <c r="G33" s="77">
        <f t="shared" si="1"/>
        <v>0</v>
      </c>
      <c r="H33" s="77">
        <v>3.9939831507773561E-2</v>
      </c>
      <c r="I33" s="77">
        <f t="shared" si="2"/>
        <v>3.9939831507773561E-2</v>
      </c>
      <c r="J33" s="76">
        <f>分析係数表!G36</f>
        <v>4.5900594498961549E-2</v>
      </c>
      <c r="K33" s="78">
        <f t="shared" si="3"/>
        <v>1.8332620103951622E-3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投入係数表!O34</f>
        <v>2.4390243902439025E-2</v>
      </c>
      <c r="E34" s="77">
        <f t="shared" si="0"/>
        <v>2.4390243902439024</v>
      </c>
      <c r="F34" s="76">
        <f>分析係数表!C37</f>
        <v>0.19750348498289194</v>
      </c>
      <c r="G34" s="77">
        <f t="shared" si="1"/>
        <v>0.48171581703144373</v>
      </c>
      <c r="H34" s="77">
        <v>0.50443412601315296</v>
      </c>
      <c r="I34" s="77">
        <f t="shared" si="2"/>
        <v>0.50443412601315296</v>
      </c>
      <c r="J34" s="76">
        <f>分析係数表!G37</f>
        <v>0.41491057198512482</v>
      </c>
      <c r="K34" s="78">
        <f t="shared" si="3"/>
        <v>0.20929505175293384</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投入係数表!O35</f>
        <v>0</v>
      </c>
      <c r="E35" s="77">
        <f t="shared" si="0"/>
        <v>0</v>
      </c>
      <c r="F35" s="76">
        <f>分析係数表!C38</f>
        <v>8.1861043469250272E-2</v>
      </c>
      <c r="G35" s="77">
        <f t="shared" si="1"/>
        <v>0</v>
      </c>
      <c r="H35" s="77">
        <v>4.6751921782433254E-3</v>
      </c>
      <c r="I35" s="77">
        <f t="shared" si="2"/>
        <v>4.6751921782433254E-3</v>
      </c>
      <c r="J35" s="76">
        <f>分析係数表!G38</f>
        <v>0.21669430624654507</v>
      </c>
      <c r="K35" s="78">
        <f t="shared" si="3"/>
        <v>1.0130875256337112E-3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投入係数表!O36</f>
        <v>0</v>
      </c>
      <c r="E36" s="77">
        <f t="shared" si="0"/>
        <v>0</v>
      </c>
      <c r="F36" s="76">
        <f>分析係数表!C39</f>
        <v>1</v>
      </c>
      <c r="G36" s="77">
        <f t="shared" si="1"/>
        <v>0</v>
      </c>
      <c r="H36" s="77">
        <v>2.6548085785910473E-4</v>
      </c>
      <c r="I36" s="77">
        <f t="shared" si="2"/>
        <v>2.6548085785910473E-4</v>
      </c>
      <c r="J36" s="76">
        <f>分析係数表!G39</f>
        <v>0.35499471899494134</v>
      </c>
      <c r="K36" s="78">
        <f t="shared" si="3"/>
        <v>9.4244302534228844E-5</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投入係数表!O37</f>
        <v>0</v>
      </c>
      <c r="E37" s="77">
        <f t="shared" si="0"/>
        <v>0</v>
      </c>
      <c r="F37" s="76">
        <f>分析係数表!C40</f>
        <v>0.69354724715527594</v>
      </c>
      <c r="G37" s="77">
        <f t="shared" si="1"/>
        <v>0</v>
      </c>
      <c r="H37" s="77">
        <v>7.4263508959009278E-4</v>
      </c>
      <c r="I37" s="77">
        <f t="shared" si="2"/>
        <v>7.4263508959009278E-4</v>
      </c>
      <c r="J37" s="76">
        <f>分析係数表!G40</f>
        <v>0.52329545454545456</v>
      </c>
      <c r="K37" s="78">
        <f t="shared" si="3"/>
        <v>3.8861756676845195E-4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投入係数表!O38</f>
        <v>0</v>
      </c>
      <c r="E38" s="77">
        <f t="shared" si="0"/>
        <v>0</v>
      </c>
      <c r="F38" s="76">
        <f>分析係数表!C41</f>
        <v>0.69803111327175493</v>
      </c>
      <c r="G38" s="77">
        <f t="shared" si="1"/>
        <v>0</v>
      </c>
      <c r="H38" s="77">
        <v>7.5942529893236737E-5</v>
      </c>
      <c r="I38" s="77">
        <f t="shared" si="2"/>
        <v>7.5942529893236737E-5</v>
      </c>
      <c r="J38" s="76">
        <f>分析係数表!G41</f>
        <v>0.44754320687137045</v>
      </c>
      <c r="K38" s="78">
        <f t="shared" si="3"/>
        <v>3.3987563366344086E-5</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投入係数表!O39</f>
        <v>0</v>
      </c>
      <c r="E39" s="77">
        <f>$C$17*D39</f>
        <v>0</v>
      </c>
      <c r="F39" s="76">
        <f>分析係数表!C42</f>
        <v>0.43862762496302865</v>
      </c>
      <c r="G39" s="77">
        <f>E39*F39</f>
        <v>0</v>
      </c>
      <c r="H39" s="77">
        <v>9.2182257248095509E-4</v>
      </c>
      <c r="I39" s="77">
        <f>C39+H39</f>
        <v>9.2182257248095509E-4</v>
      </c>
      <c r="J39" s="76">
        <f>分析係数表!G42</f>
        <v>0.48527443105756357</v>
      </c>
      <c r="K39" s="78">
        <f>I39*J39</f>
        <v>4.4733692439671515E-4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投入係数表!O40</f>
        <v>0</v>
      </c>
      <c r="E40" s="77">
        <f>$C$17*D40</f>
        <v>0</v>
      </c>
      <c r="F40" s="76">
        <f>分析係数表!C43</f>
        <v>0.43024422883907665</v>
      </c>
      <c r="G40" s="77">
        <f>E40*F40</f>
        <v>0</v>
      </c>
      <c r="H40" s="77">
        <v>7.1578158215978488E-2</v>
      </c>
      <c r="I40" s="77">
        <f>C40+H40</f>
        <v>7.1578158215978488E-2</v>
      </c>
      <c r="J40" s="76">
        <f>分析係数表!G43</f>
        <v>0.39930052034462166</v>
      </c>
      <c r="K40" s="78">
        <f>I40*J40</f>
        <v>2.8581195820949867E-2</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投入係数表!O41</f>
        <v>0</v>
      </c>
      <c r="E41" s="77">
        <f>$C$17*D41</f>
        <v>0</v>
      </c>
      <c r="F41" s="76">
        <f>分析係数表!C44</f>
        <v>0.29950430472214973</v>
      </c>
      <c r="G41" s="77">
        <f>E41*F41</f>
        <v>0</v>
      </c>
      <c r="H41" s="77">
        <v>5.0177518920209983E-4</v>
      </c>
      <c r="I41" s="77">
        <f>C41+H41</f>
        <v>5.0177518920209983E-4</v>
      </c>
      <c r="J41" s="76">
        <f>分析係数表!G44</f>
        <v>0.27139093052281238</v>
      </c>
      <c r="K41" s="78">
        <f>I41*J41</f>
        <v>1.3617723551081812E-4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投入係数表!O42</f>
        <v>0</v>
      </c>
      <c r="E42" s="77">
        <f>$C$17*D42</f>
        <v>0</v>
      </c>
      <c r="F42" s="76">
        <f>分析係数表!C45</f>
        <v>1</v>
      </c>
      <c r="G42" s="77">
        <f>E42*F42</f>
        <v>0</v>
      </c>
      <c r="H42" s="77">
        <v>1.2421568227895113E-3</v>
      </c>
      <c r="I42" s="77">
        <f>C42+H42</f>
        <v>1.2421568227895113E-3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投入係数表!O43</f>
        <v>0</v>
      </c>
      <c r="E43" s="77">
        <f>$C$17*D43</f>
        <v>0</v>
      </c>
      <c r="F43" s="76">
        <f>分析係数表!C46</f>
        <v>7.53047011027278E-2</v>
      </c>
      <c r="G43" s="77">
        <f>E43*F43</f>
        <v>0</v>
      </c>
      <c r="H43" s="77">
        <v>1.4086739396605556E-3</v>
      </c>
      <c r="I43" s="77">
        <f>C43+H43</f>
        <v>1.4086739396605556E-3</v>
      </c>
      <c r="J43" s="76">
        <f>分析係数表!G46</f>
        <v>9.6153846153846159E-3</v>
      </c>
      <c r="K43" s="78">
        <f>I43*J43</f>
        <v>1.3544941727505343E-5</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投入係数表!O44</f>
        <v>0.78048780487804881</v>
      </c>
      <c r="E44" s="91">
        <f>SUM(E5:E43)</f>
        <v>78.048780487804876</v>
      </c>
      <c r="F44" s="92">
        <f>分析係数表!C47</f>
        <v>0.46353553090755517</v>
      </c>
      <c r="G44" s="91">
        <f>SUM(G5:G43)</f>
        <v>2.8267908514355735</v>
      </c>
      <c r="H44" s="91">
        <f>SUM(H5:H43)</f>
        <v>3.0509974246719884</v>
      </c>
      <c r="I44" s="91">
        <f>SUM(I5:I43)</f>
        <v>103.05099742467198</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300</v>
      </c>
      <c r="S2" s="3" t="s">
        <v>153</v>
      </c>
      <c r="U2" s="64" t="s">
        <v>210</v>
      </c>
      <c r="W2" s="3" t="s">
        <v>130</v>
      </c>
      <c r="Y2" s="3" t="s">
        <v>154</v>
      </c>
    </row>
    <row r="3" spans="1:25" ht="44" x14ac:dyDescent="0.2">
      <c r="B3" s="65"/>
      <c r="C3" s="66" t="s">
        <v>228</v>
      </c>
      <c r="D3" s="66" t="s">
        <v>239</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0</v>
      </c>
      <c r="G5" s="77">
        <f t="shared" ref="G5:G38" si="1">E5*F5</f>
        <v>0</v>
      </c>
      <c r="H5" s="77">
        <f t="array" ref="H5:H43">MMULT(逆行列係数!C5:AO43,'14'!G5:G43)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MMULT(逆行列係数!C5:AO43,'14'!Q5:Q43)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投入係数表!P6</f>
        <v>0</v>
      </c>
      <c r="E6" s="77">
        <f t="shared" si="0"/>
        <v>0</v>
      </c>
      <c r="F6" s="76">
        <f>分析係数表!C9</f>
        <v>7.8534031413612593E-2</v>
      </c>
      <c r="G6" s="77">
        <f t="shared" si="1"/>
        <v>0</v>
      </c>
      <c r="H6" s="77">
        <v>9.0245216335267355E-7</v>
      </c>
      <c r="I6" s="77">
        <f t="shared" si="2"/>
        <v>9.0245216335267355E-7</v>
      </c>
      <c r="J6" s="76">
        <f>分析係数表!G9</f>
        <v>0.3125</v>
      </c>
      <c r="K6" s="78">
        <f t="shared" si="3"/>
        <v>2.8201630104771046E-7</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投入係数表!P7</f>
        <v>0</v>
      </c>
      <c r="E7" s="77">
        <f t="shared" si="0"/>
        <v>0</v>
      </c>
      <c r="F7" s="76">
        <f>分析係数表!C10</f>
        <v>9.7664543524416114E-2</v>
      </c>
      <c r="G7" s="77">
        <f t="shared" si="1"/>
        <v>0</v>
      </c>
      <c r="H7" s="77">
        <v>2.0772449047677448E-6</v>
      </c>
      <c r="I7" s="77">
        <f t="shared" si="2"/>
        <v>2.0772449047677448E-6</v>
      </c>
      <c r="J7" s="76">
        <f>分析係数表!G10</f>
        <v>0.17857142857142858</v>
      </c>
      <c r="K7" s="78">
        <f t="shared" si="3"/>
        <v>3.7093659013709729E-7</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投入係数表!P8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投入係数表!P9</f>
        <v>0</v>
      </c>
      <c r="E9" s="77">
        <f t="shared" si="0"/>
        <v>0</v>
      </c>
      <c r="F9" s="76">
        <f>分析係数表!C12</f>
        <v>9.4611575134895265E-3</v>
      </c>
      <c r="G9" s="77">
        <f t="shared" si="1"/>
        <v>0</v>
      </c>
      <c r="H9" s="77">
        <v>3.7030271690681465E-6</v>
      </c>
      <c r="I9" s="77">
        <f t="shared" si="2"/>
        <v>3.7030271690681465E-6</v>
      </c>
      <c r="J9" s="76">
        <f>分析係数表!G12</f>
        <v>0.14399999999999999</v>
      </c>
      <c r="K9" s="78">
        <f t="shared" si="3"/>
        <v>5.3323591234581303E-7</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投入係数表!P10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投入係数表!P11</f>
        <v>0</v>
      </c>
      <c r="E11" s="77">
        <f t="shared" si="0"/>
        <v>0</v>
      </c>
      <c r="F11" s="76">
        <f>分析係数表!C14</f>
        <v>3.724489795918362E-2</v>
      </c>
      <c r="G11" s="77">
        <f t="shared" si="1"/>
        <v>0</v>
      </c>
      <c r="H11" s="77">
        <v>7.9144199162196123E-4</v>
      </c>
      <c r="I11" s="77">
        <f t="shared" si="2"/>
        <v>7.9144199162196123E-4</v>
      </c>
      <c r="J11" s="76">
        <f>分析係数表!G14</f>
        <v>0.16710182767624021</v>
      </c>
      <c r="K11" s="78">
        <f t="shared" si="3"/>
        <v>1.3225140329975333E-4</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投入係数表!P12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投入係数表!P13</f>
        <v>0</v>
      </c>
      <c r="E13" s="77">
        <f t="shared" si="0"/>
        <v>0</v>
      </c>
      <c r="F13" s="76">
        <f>分析係数表!C16</f>
        <v>5.1379638439581488E-3</v>
      </c>
      <c r="G13" s="77">
        <f t="shared" si="1"/>
        <v>0</v>
      </c>
      <c r="H13" s="77">
        <v>2.3312925532967618E-5</v>
      </c>
      <c r="I13" s="77">
        <f t="shared" si="2"/>
        <v>2.3312925532967618E-5</v>
      </c>
      <c r="J13" s="76">
        <f>分析係数表!G16</f>
        <v>3.5087719298245612E-2</v>
      </c>
      <c r="K13" s="78">
        <f t="shared" si="3"/>
        <v>8.1799738712167077E-7</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投入係数表!P14</f>
        <v>0</v>
      </c>
      <c r="E14" s="77">
        <f t="shared" si="0"/>
        <v>0</v>
      </c>
      <c r="F14" s="76">
        <f>分析係数表!C17</f>
        <v>2.2792022792023081E-3</v>
      </c>
      <c r="G14" s="77">
        <f t="shared" si="1"/>
        <v>0</v>
      </c>
      <c r="H14" s="77">
        <v>3.1716771571704998E-5</v>
      </c>
      <c r="I14" s="77">
        <f t="shared" si="2"/>
        <v>3.1716771571704998E-5</v>
      </c>
      <c r="J14" s="76">
        <f>分析係数表!G17</f>
        <v>0.25</v>
      </c>
      <c r="K14" s="78">
        <f t="shared" si="3"/>
        <v>7.9291928929262495E-6</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投入係数表!P15</f>
        <v>0</v>
      </c>
      <c r="E15" s="77">
        <f t="shared" si="0"/>
        <v>0</v>
      </c>
      <c r="F15" s="76">
        <f>分析係数表!C18</f>
        <v>7.5999999999999956E-2</v>
      </c>
      <c r="G15" s="77">
        <f t="shared" si="1"/>
        <v>0</v>
      </c>
      <c r="H15" s="77">
        <v>7.4011988390523093E-5</v>
      </c>
      <c r="I15" s="77">
        <f t="shared" si="2"/>
        <v>7.4011988390523093E-5</v>
      </c>
      <c r="J15" s="76">
        <f>分析係数表!G18</f>
        <v>0.21407624633431085</v>
      </c>
      <c r="K15" s="78">
        <f t="shared" si="3"/>
        <v>1.5844208658381778E-5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投入係数表!P16</f>
        <v>0.3</v>
      </c>
      <c r="E16" s="77">
        <f t="shared" si="0"/>
        <v>30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投入係数表!P17</f>
        <v>0.1</v>
      </c>
      <c r="E17" s="77">
        <f t="shared" si="0"/>
        <v>10</v>
      </c>
      <c r="F17" s="76">
        <f>分析係数表!C20</f>
        <v>1.5625E-2</v>
      </c>
      <c r="G17" s="77">
        <f t="shared" si="1"/>
        <v>0.15625</v>
      </c>
      <c r="H17" s="77">
        <v>0.15739233407803369</v>
      </c>
      <c r="I17" s="77">
        <f t="shared" si="2"/>
        <v>0.15739233407803369</v>
      </c>
      <c r="J17" s="76">
        <f>分析係数表!G20</f>
        <v>9.7560975609756101E-2</v>
      </c>
      <c r="K17" s="78">
        <f t="shared" si="3"/>
        <v>1.5355349666149628E-2</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75">
        <f>最終需要_まとめ!C19</f>
        <v>100</v>
      </c>
      <c r="D18" s="76">
        <f>投入係数表!P18</f>
        <v>0.1</v>
      </c>
      <c r="E18" s="77">
        <f t="shared" si="0"/>
        <v>10</v>
      </c>
      <c r="F18" s="76">
        <f>分析係数表!C21</f>
        <v>0</v>
      </c>
      <c r="G18" s="77">
        <f t="shared" si="1"/>
        <v>0</v>
      </c>
      <c r="H18" s="77">
        <v>0</v>
      </c>
      <c r="I18" s="77">
        <f t="shared" si="2"/>
        <v>100</v>
      </c>
      <c r="J18" s="76">
        <f>分析係数表!G21</f>
        <v>0.3</v>
      </c>
      <c r="K18" s="78">
        <f t="shared" si="3"/>
        <v>30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投入係数表!P19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投入係数表!P20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投入係数表!P21</f>
        <v>0</v>
      </c>
      <c r="E21" s="77">
        <f t="shared" si="0"/>
        <v>0</v>
      </c>
      <c r="F21" s="76">
        <f>分析係数表!C24</f>
        <v>4.0407358738501986E-2</v>
      </c>
      <c r="G21" s="77">
        <f t="shared" si="1"/>
        <v>0</v>
      </c>
      <c r="H21" s="77">
        <v>1.2169713036971394E-4</v>
      </c>
      <c r="I21" s="77">
        <f t="shared" si="2"/>
        <v>1.2169713036971394E-4</v>
      </c>
      <c r="J21" s="76">
        <f>分析係数表!G24</f>
        <v>0.2107843137254902</v>
      </c>
      <c r="K21" s="78">
        <f t="shared" si="3"/>
        <v>2.5651846107341663E-5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投入係数表!P22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投入係数表!P23</f>
        <v>0</v>
      </c>
      <c r="E23" s="77">
        <f t="shared" si="0"/>
        <v>0</v>
      </c>
      <c r="F23" s="76">
        <f>分析係数表!C26</f>
        <v>4.2648253452477469E-3</v>
      </c>
      <c r="G23" s="77">
        <f t="shared" si="1"/>
        <v>0</v>
      </c>
      <c r="H23" s="77">
        <v>5.5983514006943073E-6</v>
      </c>
      <c r="I23" s="77">
        <f t="shared" si="2"/>
        <v>5.5983514006943073E-6</v>
      </c>
      <c r="J23" s="76">
        <f>分析係数表!G26</f>
        <v>0.19858156028368795</v>
      </c>
      <c r="K23" s="78">
        <f t="shared" si="3"/>
        <v>1.1117293561662455E-6</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投入係数表!P24</f>
        <v>0</v>
      </c>
      <c r="E24" s="77">
        <f t="shared" si="0"/>
        <v>0</v>
      </c>
      <c r="F24" s="76">
        <f>分析係数表!C27</f>
        <v>3.8520801232666546E-4</v>
      </c>
      <c r="G24" s="77">
        <f t="shared" si="1"/>
        <v>0</v>
      </c>
      <c r="H24" s="77">
        <v>3.3455510329317681E-7</v>
      </c>
      <c r="I24" s="77">
        <f t="shared" si="2"/>
        <v>3.3455510329317681E-7</v>
      </c>
      <c r="J24" s="76">
        <f>分析係数表!G27</f>
        <v>0.2857142857142857</v>
      </c>
      <c r="K24" s="78">
        <f t="shared" si="3"/>
        <v>9.558717236947909E-8</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投入係数表!P25</f>
        <v>0</v>
      </c>
      <c r="E25" s="77">
        <f t="shared" si="0"/>
        <v>0</v>
      </c>
      <c r="F25" s="76">
        <f>分析係数表!C28</f>
        <v>1.1124845488257318E-3</v>
      </c>
      <c r="G25" s="77">
        <f t="shared" si="1"/>
        <v>0</v>
      </c>
      <c r="H25" s="77">
        <v>2.9965391587574956E-6</v>
      </c>
      <c r="I25" s="77">
        <f t="shared" si="2"/>
        <v>2.9965391587574956E-6</v>
      </c>
      <c r="J25" s="76">
        <f>分析係数表!G28</f>
        <v>0.13043478260869565</v>
      </c>
      <c r="K25" s="78">
        <f t="shared" si="3"/>
        <v>3.908529337509777E-7</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投入係数表!P26</f>
        <v>0</v>
      </c>
      <c r="E26" s="77">
        <f t="shared" si="0"/>
        <v>0</v>
      </c>
      <c r="F26" s="76">
        <f>分析係数表!C29</f>
        <v>9.1216979002032073E-2</v>
      </c>
      <c r="G26" s="77">
        <f t="shared" si="1"/>
        <v>0</v>
      </c>
      <c r="H26" s="77">
        <v>1.8167814459682319E-3</v>
      </c>
      <c r="I26" s="77">
        <f t="shared" si="2"/>
        <v>1.8167814459682319E-3</v>
      </c>
      <c r="J26" s="76">
        <f>分析係数表!G29</f>
        <v>0.26186291739894552</v>
      </c>
      <c r="K26" s="78">
        <f t="shared" si="3"/>
        <v>4.757476897175159E-4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投入係数表!P27</f>
        <v>0</v>
      </c>
      <c r="E27" s="77">
        <f t="shared" si="0"/>
        <v>0</v>
      </c>
      <c r="F27" s="76">
        <f>分析係数表!C30</f>
        <v>1</v>
      </c>
      <c r="G27" s="77">
        <f t="shared" si="1"/>
        <v>0</v>
      </c>
      <c r="H27" s="77">
        <v>8.1405383954927333E-3</v>
      </c>
      <c r="I27" s="77">
        <f t="shared" si="2"/>
        <v>8.1405383954927333E-3</v>
      </c>
      <c r="J27" s="76">
        <f>分析係数表!G30</f>
        <v>0.34464954175809992</v>
      </c>
      <c r="K27" s="78">
        <f t="shared" si="3"/>
        <v>2.8056328276707884E-3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投入係数表!P28</f>
        <v>0</v>
      </c>
      <c r="E28" s="77">
        <f t="shared" si="0"/>
        <v>0</v>
      </c>
      <c r="F28" s="76">
        <f>分析係数表!C31</f>
        <v>5.9431818181818197E-2</v>
      </c>
      <c r="G28" s="77">
        <f t="shared" si="1"/>
        <v>0</v>
      </c>
      <c r="H28" s="77">
        <v>3.7552293450021715E-3</v>
      </c>
      <c r="I28" s="77">
        <f t="shared" si="2"/>
        <v>3.7552293450021715E-3</v>
      </c>
      <c r="J28" s="76">
        <f>分析係数表!G31</f>
        <v>6.9182389937106917E-2</v>
      </c>
      <c r="K28" s="78">
        <f t="shared" si="3"/>
        <v>2.5979574084920685E-4</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投入係数表!P29</f>
        <v>0</v>
      </c>
      <c r="E29" s="77">
        <f t="shared" si="0"/>
        <v>0</v>
      </c>
      <c r="F29" s="76">
        <f>分析係数表!C32</f>
        <v>1</v>
      </c>
      <c r="G29" s="77">
        <f t="shared" si="1"/>
        <v>0</v>
      </c>
      <c r="H29" s="77">
        <v>6.1215036476264979E-3</v>
      </c>
      <c r="I29" s="77">
        <f t="shared" si="2"/>
        <v>6.1215036476264979E-3</v>
      </c>
      <c r="J29" s="76">
        <f>分析係数表!G32</f>
        <v>0.14024946759963491</v>
      </c>
      <c r="K29" s="78">
        <f t="shared" si="3"/>
        <v>8.5853762748883946E-4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投入係数表!P30</f>
        <v>0</v>
      </c>
      <c r="E30" s="77">
        <f t="shared" si="0"/>
        <v>0</v>
      </c>
      <c r="F30" s="76">
        <f>分析係数表!C33</f>
        <v>0.54794520547945202</v>
      </c>
      <c r="G30" s="77">
        <f t="shared" si="1"/>
        <v>0</v>
      </c>
      <c r="H30" s="77">
        <v>1.8623126824177572E-3</v>
      </c>
      <c r="I30" s="77">
        <f t="shared" si="2"/>
        <v>1.8623126824177572E-3</v>
      </c>
      <c r="J30" s="76">
        <f>分析係数表!G33</f>
        <v>0.50575815738963537</v>
      </c>
      <c r="K30" s="78">
        <f t="shared" si="3"/>
        <v>9.418798307429541E-4</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投入係数表!P31</f>
        <v>0.1</v>
      </c>
      <c r="E31" s="77">
        <f t="shared" si="0"/>
        <v>10</v>
      </c>
      <c r="F31" s="76">
        <f>分析係数表!C34</f>
        <v>0.2272625743700124</v>
      </c>
      <c r="G31" s="77">
        <f t="shared" si="1"/>
        <v>2.2726257437001243</v>
      </c>
      <c r="H31" s="77">
        <v>2.2812894402174626</v>
      </c>
      <c r="I31" s="77">
        <f t="shared" si="2"/>
        <v>2.2812894402174626</v>
      </c>
      <c r="J31" s="76">
        <f>分析係数表!G34</f>
        <v>0.42497416653070103</v>
      </c>
      <c r="K31" s="78">
        <f t="shared" si="3"/>
        <v>0.96948907847170562</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投入係数表!P32</f>
        <v>0</v>
      </c>
      <c r="E32" s="77">
        <f t="shared" si="0"/>
        <v>0</v>
      </c>
      <c r="F32" s="76">
        <f>分析係数表!C35</f>
        <v>0.52232854864433809</v>
      </c>
      <c r="G32" s="77">
        <f t="shared" si="1"/>
        <v>0</v>
      </c>
      <c r="H32" s="77">
        <v>2.4883325007001682E-2</v>
      </c>
      <c r="I32" s="77">
        <f t="shared" si="2"/>
        <v>2.4883325007001682E-2</v>
      </c>
      <c r="J32" s="76">
        <f>分析係数表!G35</f>
        <v>0.31374764595103577</v>
      </c>
      <c r="K32" s="78">
        <f t="shared" si="3"/>
        <v>7.807084644381318E-3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投入係数表!P33</f>
        <v>0</v>
      </c>
      <c r="E33" s="77">
        <f t="shared" si="0"/>
        <v>0</v>
      </c>
      <c r="F33" s="76">
        <f>分析係数表!C36</f>
        <v>0.98115915135770393</v>
      </c>
      <c r="G33" s="77">
        <f t="shared" si="1"/>
        <v>0</v>
      </c>
      <c r="H33" s="77">
        <v>6.378267132277414E-2</v>
      </c>
      <c r="I33" s="77">
        <f t="shared" si="2"/>
        <v>6.378267132277414E-2</v>
      </c>
      <c r="J33" s="76">
        <f>分析係数表!G36</f>
        <v>4.5900594498961549E-2</v>
      </c>
      <c r="K33" s="78">
        <f t="shared" si="3"/>
        <v>2.9276625324471993E-3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投入係数表!P34</f>
        <v>0</v>
      </c>
      <c r="E34" s="77">
        <f t="shared" si="0"/>
        <v>0</v>
      </c>
      <c r="F34" s="76">
        <f>分析係数表!C37</f>
        <v>0.19750348498289194</v>
      </c>
      <c r="G34" s="77">
        <f t="shared" si="1"/>
        <v>0</v>
      </c>
      <c r="H34" s="77">
        <v>1.0846081226821645E-2</v>
      </c>
      <c r="I34" s="77">
        <f t="shared" si="2"/>
        <v>1.0846081226821645E-2</v>
      </c>
      <c r="J34" s="76">
        <f>分析係数表!G37</f>
        <v>0.41491057198512482</v>
      </c>
      <c r="K34" s="78">
        <f t="shared" si="3"/>
        <v>4.5001537656176932E-3</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投入係数表!P35</f>
        <v>0</v>
      </c>
      <c r="E35" s="77">
        <f t="shared" si="0"/>
        <v>0</v>
      </c>
      <c r="F35" s="76">
        <f>分析係数表!C38</f>
        <v>8.1861043469250272E-2</v>
      </c>
      <c r="G35" s="77">
        <f t="shared" si="1"/>
        <v>0</v>
      </c>
      <c r="H35" s="77">
        <v>7.7849988982988646E-3</v>
      </c>
      <c r="I35" s="77">
        <f t="shared" si="2"/>
        <v>7.7849988982988646E-3</v>
      </c>
      <c r="J35" s="76">
        <f>分析係数表!G38</f>
        <v>0.21669430624654507</v>
      </c>
      <c r="K35" s="78">
        <f t="shared" si="3"/>
        <v>1.6869649353969901E-3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投入係数表!P36</f>
        <v>0</v>
      </c>
      <c r="E36" s="77">
        <f t="shared" si="0"/>
        <v>0</v>
      </c>
      <c r="F36" s="76">
        <f>分析係数表!C39</f>
        <v>1</v>
      </c>
      <c r="G36" s="77">
        <f t="shared" si="1"/>
        <v>0</v>
      </c>
      <c r="H36" s="77">
        <v>3.1677279519584986E-4</v>
      </c>
      <c r="I36" s="77">
        <f t="shared" si="2"/>
        <v>3.1677279519584986E-4</v>
      </c>
      <c r="J36" s="76">
        <f>分析係数表!G39</f>
        <v>0.35499471899494134</v>
      </c>
      <c r="K36" s="78">
        <f t="shared" si="3"/>
        <v>1.1245266941579283E-4</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投入係数表!P37</f>
        <v>0</v>
      </c>
      <c r="E37" s="77">
        <f t="shared" si="0"/>
        <v>0</v>
      </c>
      <c r="F37" s="76">
        <f>分析係数表!C40</f>
        <v>0.69354724715527594</v>
      </c>
      <c r="G37" s="77">
        <f t="shared" si="1"/>
        <v>0</v>
      </c>
      <c r="H37" s="77">
        <v>1.2553040164664745E-4</v>
      </c>
      <c r="I37" s="77">
        <f t="shared" si="2"/>
        <v>1.2553040164664745E-4</v>
      </c>
      <c r="J37" s="76">
        <f>分析係数表!G40</f>
        <v>0.52329545454545456</v>
      </c>
      <c r="K37" s="78">
        <f t="shared" si="3"/>
        <v>6.5689488588955848E-5</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投入係数表!P38</f>
        <v>0</v>
      </c>
      <c r="E38" s="77">
        <f t="shared" si="0"/>
        <v>0</v>
      </c>
      <c r="F38" s="76">
        <f>分析係数表!C41</f>
        <v>0.69803111327175493</v>
      </c>
      <c r="G38" s="77">
        <f t="shared" si="1"/>
        <v>0</v>
      </c>
      <c r="H38" s="77">
        <v>1.7721425132846816E-5</v>
      </c>
      <c r="I38" s="77">
        <f t="shared" si="2"/>
        <v>1.7721425132846816E-5</v>
      </c>
      <c r="J38" s="76">
        <f>分析係数表!G41</f>
        <v>0.44754320687137045</v>
      </c>
      <c r="K38" s="78">
        <f t="shared" si="3"/>
        <v>7.9311034342851652E-6</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投入係数表!P39</f>
        <v>0</v>
      </c>
      <c r="E39" s="77">
        <f>$C$18*D39</f>
        <v>0</v>
      </c>
      <c r="F39" s="76">
        <f>分析係数表!C42</f>
        <v>0.43862762496302865</v>
      </c>
      <c r="G39" s="77">
        <f>E39*F39</f>
        <v>0</v>
      </c>
      <c r="H39" s="77">
        <v>4.8010631407288738E-4</v>
      </c>
      <c r="I39" s="77">
        <f>C39+H39</f>
        <v>4.8010631407288738E-4</v>
      </c>
      <c r="J39" s="76">
        <f>分析係数表!G42</f>
        <v>0.48527443105756357</v>
      </c>
      <c r="K39" s="78">
        <f>I39*J39</f>
        <v>2.3298331840886435E-4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投入係数表!P40</f>
        <v>0</v>
      </c>
      <c r="E40" s="77">
        <f>$C$18*D40</f>
        <v>0</v>
      </c>
      <c r="F40" s="76">
        <f>分析係数表!C43</f>
        <v>0.43024422883907665</v>
      </c>
      <c r="G40" s="77">
        <f>E40*F40</f>
        <v>0</v>
      </c>
      <c r="H40" s="77">
        <v>9.414731259653325E-2</v>
      </c>
      <c r="I40" s="77">
        <f>C40+H40</f>
        <v>9.414731259653325E-2</v>
      </c>
      <c r="J40" s="76">
        <f>分析係数表!G43</f>
        <v>0.39930052034462166</v>
      </c>
      <c r="K40" s="78">
        <f>I40*J40</f>
        <v>3.7593070908843479E-2</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投入係数表!P41</f>
        <v>0</v>
      </c>
      <c r="E41" s="77">
        <f>$C$18*D41</f>
        <v>0</v>
      </c>
      <c r="F41" s="76">
        <f>分析係数表!C44</f>
        <v>0.29950430472214973</v>
      </c>
      <c r="G41" s="77">
        <f>E41*F41</f>
        <v>0</v>
      </c>
      <c r="H41" s="77">
        <v>7.074242247910714E-4</v>
      </c>
      <c r="I41" s="77">
        <f>C41+H41</f>
        <v>7.074242247910714E-4</v>
      </c>
      <c r="J41" s="76">
        <f>分析係数表!G44</f>
        <v>0.27139093052281238</v>
      </c>
      <c r="K41" s="78">
        <f>I41*J41</f>
        <v>1.9198851864042805E-4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投入係数表!P42</f>
        <v>0</v>
      </c>
      <c r="E42" s="77">
        <f>$C$18*D42</f>
        <v>0</v>
      </c>
      <c r="F42" s="76">
        <f>分析係数表!C45</f>
        <v>1</v>
      </c>
      <c r="G42" s="77">
        <f>E42*F42</f>
        <v>0</v>
      </c>
      <c r="H42" s="77">
        <v>1.7257096995112848E-3</v>
      </c>
      <c r="I42" s="77">
        <f>C42+H42</f>
        <v>1.7257096995112848E-3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投入係数表!P43</f>
        <v>0</v>
      </c>
      <c r="E43" s="77">
        <f>$C$18*D43</f>
        <v>0</v>
      </c>
      <c r="F43" s="76">
        <f>分析係数表!C46</f>
        <v>7.53047011027278E-2</v>
      </c>
      <c r="G43" s="77">
        <f>E43*F43</f>
        <v>0</v>
      </c>
      <c r="H43" s="77">
        <v>1.6808352398147138E-3</v>
      </c>
      <c r="I43" s="77">
        <f>C43+H43</f>
        <v>1.6808352398147138E-3</v>
      </c>
      <c r="J43" s="76">
        <f>分析係数表!G46</f>
        <v>9.6153846153846159E-3</v>
      </c>
      <c r="K43" s="78">
        <f>I43*J43</f>
        <v>1.6161877305910712E-5</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投入係数表!P44</f>
        <v>0.6</v>
      </c>
      <c r="E44" s="91">
        <f>SUM(E5:E43)</f>
        <v>60</v>
      </c>
      <c r="F44" s="92">
        <f>分析係数表!C47</f>
        <v>0.46353553090755517</v>
      </c>
      <c r="G44" s="91">
        <f>SUM(G5:G43)</f>
        <v>2.4288757437001243</v>
      </c>
      <c r="H44" s="91">
        <f>SUM(H5:H43)</f>
        <v>2.6679344219409846</v>
      </c>
      <c r="I44" s="91">
        <f>SUM(I5:I43)</f>
        <v>102.66793442194097</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299</v>
      </c>
      <c r="S2" s="3" t="s">
        <v>153</v>
      </c>
      <c r="U2" s="64" t="s">
        <v>210</v>
      </c>
      <c r="W2" s="3" t="s">
        <v>130</v>
      </c>
      <c r="Y2" s="3" t="s">
        <v>154</v>
      </c>
    </row>
    <row r="3" spans="1:25" ht="44" x14ac:dyDescent="0.2">
      <c r="B3" s="65"/>
      <c r="C3" s="66" t="s">
        <v>228</v>
      </c>
      <c r="D3" s="66" t="s">
        <v>311</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0</v>
      </c>
      <c r="G5" s="77">
        <f t="shared" ref="G5:G38" si="1">E5*F5</f>
        <v>0</v>
      </c>
      <c r="H5" s="77">
        <f t="array" ref="H5:H43">MMULT(逆行列係数!C5:AO43,'15'!G5:G43)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MMULT(逆行列係数!C5:AO43,'15'!Q5:Q43)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投入係数表!Q6</f>
        <v>0</v>
      </c>
      <c r="E6" s="77">
        <f t="shared" si="0"/>
        <v>0</v>
      </c>
      <c r="F6" s="76">
        <f>分析係数表!C9</f>
        <v>7.8534031413612593E-2</v>
      </c>
      <c r="G6" s="77">
        <f t="shared" si="1"/>
        <v>0</v>
      </c>
      <c r="H6" s="77">
        <v>0</v>
      </c>
      <c r="I6" s="77">
        <f t="shared" si="2"/>
        <v>0</v>
      </c>
      <c r="J6" s="76">
        <f>分析係数表!G9</f>
        <v>0.3125</v>
      </c>
      <c r="K6" s="78">
        <f t="shared" si="3"/>
        <v>0</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投入係数表!Q7</f>
        <v>0</v>
      </c>
      <c r="E7" s="77">
        <f t="shared" si="0"/>
        <v>0</v>
      </c>
      <c r="F7" s="76">
        <f>分析係数表!C10</f>
        <v>9.7664543524416114E-2</v>
      </c>
      <c r="G7" s="77">
        <f t="shared" si="1"/>
        <v>0</v>
      </c>
      <c r="H7" s="77">
        <v>0</v>
      </c>
      <c r="I7" s="77">
        <f t="shared" si="2"/>
        <v>0</v>
      </c>
      <c r="J7" s="76">
        <f>分析係数表!G10</f>
        <v>0.17857142857142858</v>
      </c>
      <c r="K7" s="78">
        <f t="shared" si="3"/>
        <v>0</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投入係数表!Q8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投入係数表!Q9</f>
        <v>0</v>
      </c>
      <c r="E9" s="77">
        <f t="shared" si="0"/>
        <v>0</v>
      </c>
      <c r="F9" s="76">
        <f>分析係数表!C12</f>
        <v>9.4611575134895265E-3</v>
      </c>
      <c r="G9" s="77">
        <f t="shared" si="1"/>
        <v>0</v>
      </c>
      <c r="H9" s="77">
        <v>0</v>
      </c>
      <c r="I9" s="77">
        <f t="shared" si="2"/>
        <v>0</v>
      </c>
      <c r="J9" s="76">
        <f>分析係数表!G12</f>
        <v>0.14399999999999999</v>
      </c>
      <c r="K9" s="78">
        <f t="shared" si="3"/>
        <v>0</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投入係数表!Q10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投入係数表!Q11</f>
        <v>0</v>
      </c>
      <c r="E11" s="77">
        <f t="shared" si="0"/>
        <v>0</v>
      </c>
      <c r="F11" s="76">
        <f>分析係数表!C14</f>
        <v>3.724489795918362E-2</v>
      </c>
      <c r="G11" s="77">
        <f t="shared" si="1"/>
        <v>0</v>
      </c>
      <c r="H11" s="77">
        <v>0</v>
      </c>
      <c r="I11" s="77">
        <f t="shared" si="2"/>
        <v>0</v>
      </c>
      <c r="J11" s="76">
        <f>分析係数表!G14</f>
        <v>0.16710182767624021</v>
      </c>
      <c r="K11" s="78">
        <f t="shared" si="3"/>
        <v>0</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投入係数表!Q12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投入係数表!Q13</f>
        <v>0</v>
      </c>
      <c r="E13" s="77">
        <f t="shared" si="0"/>
        <v>0</v>
      </c>
      <c r="F13" s="76">
        <f>分析係数表!C16</f>
        <v>5.1379638439581488E-3</v>
      </c>
      <c r="G13" s="77">
        <f t="shared" si="1"/>
        <v>0</v>
      </c>
      <c r="H13" s="77">
        <v>0</v>
      </c>
      <c r="I13" s="77">
        <f t="shared" si="2"/>
        <v>0</v>
      </c>
      <c r="J13" s="76">
        <f>分析係数表!G16</f>
        <v>3.5087719298245612E-2</v>
      </c>
      <c r="K13" s="78">
        <f t="shared" si="3"/>
        <v>0</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投入係数表!Q14</f>
        <v>0</v>
      </c>
      <c r="E14" s="77">
        <f t="shared" si="0"/>
        <v>0</v>
      </c>
      <c r="F14" s="76">
        <f>分析係数表!C17</f>
        <v>2.2792022792023081E-3</v>
      </c>
      <c r="G14" s="77">
        <f t="shared" si="1"/>
        <v>0</v>
      </c>
      <c r="H14" s="77">
        <v>0</v>
      </c>
      <c r="I14" s="77">
        <f t="shared" si="2"/>
        <v>0</v>
      </c>
      <c r="J14" s="76">
        <f>分析係数表!G17</f>
        <v>0.25</v>
      </c>
      <c r="K14" s="78">
        <f t="shared" si="3"/>
        <v>0</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投入係数表!Q15</f>
        <v>0</v>
      </c>
      <c r="E15" s="77">
        <f t="shared" si="0"/>
        <v>0</v>
      </c>
      <c r="F15" s="76">
        <f>分析係数表!C18</f>
        <v>7.5999999999999956E-2</v>
      </c>
      <c r="G15" s="77">
        <f t="shared" si="1"/>
        <v>0</v>
      </c>
      <c r="H15" s="77">
        <v>0</v>
      </c>
      <c r="I15" s="77">
        <f t="shared" si="2"/>
        <v>0</v>
      </c>
      <c r="J15" s="76">
        <f>分析係数表!G18</f>
        <v>0.21407624633431085</v>
      </c>
      <c r="K15" s="78">
        <f t="shared" si="3"/>
        <v>0</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投入係数表!Q16</f>
        <v>0.2</v>
      </c>
      <c r="E16" s="77">
        <f t="shared" si="0"/>
        <v>20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投入係数表!Q17</f>
        <v>0</v>
      </c>
      <c r="E17" s="77">
        <f t="shared" si="0"/>
        <v>0</v>
      </c>
      <c r="F17" s="76">
        <f>分析係数表!C20</f>
        <v>1.5625E-2</v>
      </c>
      <c r="G17" s="77">
        <f t="shared" si="1"/>
        <v>0</v>
      </c>
      <c r="H17" s="77">
        <v>0</v>
      </c>
      <c r="I17" s="77">
        <f t="shared" si="2"/>
        <v>0</v>
      </c>
      <c r="J17" s="76">
        <f>分析係数表!G20</f>
        <v>9.7560975609756101E-2</v>
      </c>
      <c r="K17" s="78">
        <f t="shared" si="3"/>
        <v>0</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投入係数表!Q18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75">
        <f>最終需要_まとめ!C20</f>
        <v>100</v>
      </c>
      <c r="D19" s="76">
        <f>投入係数表!Q19</f>
        <v>0.2</v>
      </c>
      <c r="E19" s="77">
        <f t="shared" si="0"/>
        <v>20</v>
      </c>
      <c r="F19" s="76">
        <f>分析係数表!C22</f>
        <v>0</v>
      </c>
      <c r="G19" s="77">
        <f t="shared" si="1"/>
        <v>0</v>
      </c>
      <c r="H19" s="77">
        <v>0</v>
      </c>
      <c r="I19" s="77">
        <f t="shared" si="2"/>
        <v>100</v>
      </c>
      <c r="J19" s="76">
        <f>分析係数表!G22</f>
        <v>0.2</v>
      </c>
      <c r="K19" s="78">
        <f t="shared" si="3"/>
        <v>20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投入係数表!Q20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投入係数表!Q21</f>
        <v>0</v>
      </c>
      <c r="E21" s="77">
        <f t="shared" si="0"/>
        <v>0</v>
      </c>
      <c r="F21" s="76">
        <f>分析係数表!C24</f>
        <v>4.0407358738501986E-2</v>
      </c>
      <c r="G21" s="77">
        <f t="shared" si="1"/>
        <v>0</v>
      </c>
      <c r="H21" s="77">
        <v>0</v>
      </c>
      <c r="I21" s="77">
        <f t="shared" si="2"/>
        <v>0</v>
      </c>
      <c r="J21" s="76">
        <f>分析係数表!G24</f>
        <v>0.2107843137254902</v>
      </c>
      <c r="K21" s="78">
        <f t="shared" si="3"/>
        <v>0</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投入係数表!Q22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投入係数表!Q23</f>
        <v>0</v>
      </c>
      <c r="E23" s="77">
        <f t="shared" si="0"/>
        <v>0</v>
      </c>
      <c r="F23" s="76">
        <f>分析係数表!C26</f>
        <v>4.2648253452477469E-3</v>
      </c>
      <c r="G23" s="77">
        <f t="shared" si="1"/>
        <v>0</v>
      </c>
      <c r="H23" s="77">
        <v>0</v>
      </c>
      <c r="I23" s="77">
        <f t="shared" si="2"/>
        <v>0</v>
      </c>
      <c r="J23" s="76">
        <f>分析係数表!G26</f>
        <v>0.19858156028368795</v>
      </c>
      <c r="K23" s="78">
        <f t="shared" si="3"/>
        <v>0</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投入係数表!Q24</f>
        <v>0</v>
      </c>
      <c r="E24" s="77">
        <f t="shared" si="0"/>
        <v>0</v>
      </c>
      <c r="F24" s="76">
        <f>分析係数表!C27</f>
        <v>3.8520801232666546E-4</v>
      </c>
      <c r="G24" s="77">
        <f t="shared" si="1"/>
        <v>0</v>
      </c>
      <c r="H24" s="77">
        <v>0</v>
      </c>
      <c r="I24" s="77">
        <f t="shared" si="2"/>
        <v>0</v>
      </c>
      <c r="J24" s="76">
        <f>分析係数表!G27</f>
        <v>0.2857142857142857</v>
      </c>
      <c r="K24" s="78">
        <f t="shared" si="3"/>
        <v>0</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投入係数表!Q25</f>
        <v>0</v>
      </c>
      <c r="E25" s="77">
        <f t="shared" si="0"/>
        <v>0</v>
      </c>
      <c r="F25" s="76">
        <f>分析係数表!C28</f>
        <v>1.1124845488257318E-3</v>
      </c>
      <c r="G25" s="77">
        <f t="shared" si="1"/>
        <v>0</v>
      </c>
      <c r="H25" s="77">
        <v>0</v>
      </c>
      <c r="I25" s="77">
        <f t="shared" si="2"/>
        <v>0</v>
      </c>
      <c r="J25" s="76">
        <f>分析係数表!G28</f>
        <v>0.13043478260869565</v>
      </c>
      <c r="K25" s="78">
        <f t="shared" si="3"/>
        <v>0</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投入係数表!Q26</f>
        <v>0</v>
      </c>
      <c r="E26" s="77">
        <f t="shared" si="0"/>
        <v>0</v>
      </c>
      <c r="F26" s="76">
        <f>分析係数表!C29</f>
        <v>9.1216979002032073E-2</v>
      </c>
      <c r="G26" s="77">
        <f t="shared" si="1"/>
        <v>0</v>
      </c>
      <c r="H26" s="77">
        <v>0</v>
      </c>
      <c r="I26" s="77">
        <f t="shared" si="2"/>
        <v>0</v>
      </c>
      <c r="J26" s="76">
        <f>分析係数表!G29</f>
        <v>0.26186291739894552</v>
      </c>
      <c r="K26" s="78">
        <f t="shared" si="3"/>
        <v>0</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投入係数表!Q27</f>
        <v>0</v>
      </c>
      <c r="E27" s="77">
        <f t="shared" si="0"/>
        <v>0</v>
      </c>
      <c r="F27" s="76">
        <f>分析係数表!C30</f>
        <v>1</v>
      </c>
      <c r="G27" s="77">
        <f t="shared" si="1"/>
        <v>0</v>
      </c>
      <c r="H27" s="77">
        <v>0</v>
      </c>
      <c r="I27" s="77">
        <f t="shared" si="2"/>
        <v>0</v>
      </c>
      <c r="J27" s="76">
        <f>分析係数表!G30</f>
        <v>0.34464954175809992</v>
      </c>
      <c r="K27" s="78">
        <f t="shared" si="3"/>
        <v>0</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投入係数表!Q28</f>
        <v>0</v>
      </c>
      <c r="E28" s="77">
        <f t="shared" si="0"/>
        <v>0</v>
      </c>
      <c r="F28" s="76">
        <f>分析係数表!C31</f>
        <v>5.9431818181818197E-2</v>
      </c>
      <c r="G28" s="77">
        <f t="shared" si="1"/>
        <v>0</v>
      </c>
      <c r="H28" s="77">
        <v>0</v>
      </c>
      <c r="I28" s="77">
        <f t="shared" si="2"/>
        <v>0</v>
      </c>
      <c r="J28" s="76">
        <f>分析係数表!G31</f>
        <v>6.9182389937106917E-2</v>
      </c>
      <c r="K28" s="78">
        <f t="shared" si="3"/>
        <v>0</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投入係数表!Q29</f>
        <v>0</v>
      </c>
      <c r="E29" s="77">
        <f t="shared" si="0"/>
        <v>0</v>
      </c>
      <c r="F29" s="76">
        <f>分析係数表!C32</f>
        <v>1</v>
      </c>
      <c r="G29" s="77">
        <f t="shared" si="1"/>
        <v>0</v>
      </c>
      <c r="H29" s="77">
        <v>0</v>
      </c>
      <c r="I29" s="77">
        <f t="shared" si="2"/>
        <v>0</v>
      </c>
      <c r="J29" s="76">
        <f>分析係数表!G32</f>
        <v>0.14024946759963491</v>
      </c>
      <c r="K29" s="78">
        <f t="shared" si="3"/>
        <v>0</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投入係数表!Q30</f>
        <v>0</v>
      </c>
      <c r="E30" s="77">
        <f t="shared" si="0"/>
        <v>0</v>
      </c>
      <c r="F30" s="76">
        <f>分析係数表!C33</f>
        <v>0.54794520547945202</v>
      </c>
      <c r="G30" s="77">
        <f t="shared" si="1"/>
        <v>0</v>
      </c>
      <c r="H30" s="77">
        <v>0</v>
      </c>
      <c r="I30" s="77">
        <f t="shared" si="2"/>
        <v>0</v>
      </c>
      <c r="J30" s="76">
        <f>分析係数表!G33</f>
        <v>0.50575815738963537</v>
      </c>
      <c r="K30" s="78">
        <f t="shared" si="3"/>
        <v>0</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投入係数表!Q31</f>
        <v>0</v>
      </c>
      <c r="E31" s="77">
        <f t="shared" si="0"/>
        <v>0</v>
      </c>
      <c r="F31" s="76">
        <f>分析係数表!C34</f>
        <v>0.2272625743700124</v>
      </c>
      <c r="G31" s="77">
        <f t="shared" si="1"/>
        <v>0</v>
      </c>
      <c r="H31" s="77">
        <v>0</v>
      </c>
      <c r="I31" s="77">
        <f t="shared" si="2"/>
        <v>0</v>
      </c>
      <c r="J31" s="76">
        <f>分析係数表!G34</f>
        <v>0.42497416653070103</v>
      </c>
      <c r="K31" s="78">
        <f t="shared" si="3"/>
        <v>0</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投入係数表!Q32</f>
        <v>0</v>
      </c>
      <c r="E32" s="77">
        <f t="shared" si="0"/>
        <v>0</v>
      </c>
      <c r="F32" s="76">
        <f>分析係数表!C35</f>
        <v>0.52232854864433809</v>
      </c>
      <c r="G32" s="77">
        <f t="shared" si="1"/>
        <v>0</v>
      </c>
      <c r="H32" s="77">
        <v>0</v>
      </c>
      <c r="I32" s="77">
        <f t="shared" si="2"/>
        <v>0</v>
      </c>
      <c r="J32" s="76">
        <f>分析係数表!G35</f>
        <v>0.31374764595103577</v>
      </c>
      <c r="K32" s="78">
        <f t="shared" si="3"/>
        <v>0</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投入係数表!Q33</f>
        <v>0</v>
      </c>
      <c r="E33" s="77">
        <f t="shared" si="0"/>
        <v>0</v>
      </c>
      <c r="F33" s="76">
        <f>分析係数表!C36</f>
        <v>0.98115915135770393</v>
      </c>
      <c r="G33" s="77">
        <f t="shared" si="1"/>
        <v>0</v>
      </c>
      <c r="H33" s="77">
        <v>0</v>
      </c>
      <c r="I33" s="77">
        <f t="shared" si="2"/>
        <v>0</v>
      </c>
      <c r="J33" s="76">
        <f>分析係数表!G36</f>
        <v>4.5900594498961549E-2</v>
      </c>
      <c r="K33" s="78">
        <f t="shared" si="3"/>
        <v>0</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投入係数表!Q34</f>
        <v>0</v>
      </c>
      <c r="E34" s="77">
        <f t="shared" si="0"/>
        <v>0</v>
      </c>
      <c r="F34" s="76">
        <f>分析係数表!C37</f>
        <v>0.19750348498289194</v>
      </c>
      <c r="G34" s="77">
        <f t="shared" si="1"/>
        <v>0</v>
      </c>
      <c r="H34" s="77">
        <v>0</v>
      </c>
      <c r="I34" s="77">
        <f t="shared" si="2"/>
        <v>0</v>
      </c>
      <c r="J34" s="76">
        <f>分析係数表!G37</f>
        <v>0.41491057198512482</v>
      </c>
      <c r="K34" s="78">
        <f t="shared" si="3"/>
        <v>0</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投入係数表!Q35</f>
        <v>0</v>
      </c>
      <c r="E35" s="77">
        <f t="shared" si="0"/>
        <v>0</v>
      </c>
      <c r="F35" s="76">
        <f>分析係数表!C38</f>
        <v>8.1861043469250272E-2</v>
      </c>
      <c r="G35" s="77">
        <f t="shared" si="1"/>
        <v>0</v>
      </c>
      <c r="H35" s="77">
        <v>0</v>
      </c>
      <c r="I35" s="77">
        <f t="shared" si="2"/>
        <v>0</v>
      </c>
      <c r="J35" s="76">
        <f>分析係数表!G38</f>
        <v>0.21669430624654507</v>
      </c>
      <c r="K35" s="78">
        <f t="shared" si="3"/>
        <v>0</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投入係数表!Q36</f>
        <v>0</v>
      </c>
      <c r="E36" s="77">
        <f t="shared" si="0"/>
        <v>0</v>
      </c>
      <c r="F36" s="76">
        <f>分析係数表!C39</f>
        <v>1</v>
      </c>
      <c r="G36" s="77">
        <f t="shared" si="1"/>
        <v>0</v>
      </c>
      <c r="H36" s="77">
        <v>0</v>
      </c>
      <c r="I36" s="77">
        <f t="shared" si="2"/>
        <v>0</v>
      </c>
      <c r="J36" s="76">
        <f>分析係数表!G39</f>
        <v>0.35499471899494134</v>
      </c>
      <c r="K36" s="78">
        <f t="shared" si="3"/>
        <v>0</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投入係数表!Q37</f>
        <v>0</v>
      </c>
      <c r="E37" s="77">
        <f t="shared" si="0"/>
        <v>0</v>
      </c>
      <c r="F37" s="76">
        <f>分析係数表!C40</f>
        <v>0.69354724715527594</v>
      </c>
      <c r="G37" s="77">
        <f t="shared" si="1"/>
        <v>0</v>
      </c>
      <c r="H37" s="77">
        <v>0</v>
      </c>
      <c r="I37" s="77">
        <f t="shared" si="2"/>
        <v>0</v>
      </c>
      <c r="J37" s="76">
        <f>分析係数表!G40</f>
        <v>0.52329545454545456</v>
      </c>
      <c r="K37" s="78">
        <f t="shared" si="3"/>
        <v>0</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投入係数表!Q38</f>
        <v>0</v>
      </c>
      <c r="E38" s="77">
        <f t="shared" si="0"/>
        <v>0</v>
      </c>
      <c r="F38" s="76">
        <f>分析係数表!C41</f>
        <v>0.69803111327175493</v>
      </c>
      <c r="G38" s="77">
        <f t="shared" si="1"/>
        <v>0</v>
      </c>
      <c r="H38" s="77">
        <v>0</v>
      </c>
      <c r="I38" s="77">
        <f t="shared" si="2"/>
        <v>0</v>
      </c>
      <c r="J38" s="76">
        <f>分析係数表!G41</f>
        <v>0.44754320687137045</v>
      </c>
      <c r="K38" s="78">
        <f t="shared" si="3"/>
        <v>0</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投入係数表!Q39</f>
        <v>0</v>
      </c>
      <c r="E39" s="77">
        <f>$C$19*D39</f>
        <v>0</v>
      </c>
      <c r="F39" s="76">
        <f>分析係数表!C42</f>
        <v>0.43862762496302865</v>
      </c>
      <c r="G39" s="77">
        <f>E39*F39</f>
        <v>0</v>
      </c>
      <c r="H39" s="77">
        <v>0</v>
      </c>
      <c r="I39" s="77">
        <f>C39+H39</f>
        <v>0</v>
      </c>
      <c r="J39" s="76">
        <f>分析係数表!G42</f>
        <v>0.48527443105756357</v>
      </c>
      <c r="K39" s="78">
        <f>I39*J39</f>
        <v>0</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投入係数表!Q40</f>
        <v>0</v>
      </c>
      <c r="E40" s="77">
        <f>$C$19*D40</f>
        <v>0</v>
      </c>
      <c r="F40" s="76">
        <f>分析係数表!C43</f>
        <v>0.43024422883907665</v>
      </c>
      <c r="G40" s="77">
        <f>E40*F40</f>
        <v>0</v>
      </c>
      <c r="H40" s="77">
        <v>0</v>
      </c>
      <c r="I40" s="77">
        <f>C40+H40</f>
        <v>0</v>
      </c>
      <c r="J40" s="76">
        <f>分析係数表!G43</f>
        <v>0.39930052034462166</v>
      </c>
      <c r="K40" s="78">
        <f>I40*J40</f>
        <v>0</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投入係数表!Q41</f>
        <v>0</v>
      </c>
      <c r="E41" s="77">
        <f>$C$19*D41</f>
        <v>0</v>
      </c>
      <c r="F41" s="76">
        <f>分析係数表!C44</f>
        <v>0.29950430472214973</v>
      </c>
      <c r="G41" s="77">
        <f>E41*F41</f>
        <v>0</v>
      </c>
      <c r="H41" s="77">
        <v>0</v>
      </c>
      <c r="I41" s="77">
        <f>C41+H41</f>
        <v>0</v>
      </c>
      <c r="J41" s="76">
        <f>分析係数表!G44</f>
        <v>0.27139093052281238</v>
      </c>
      <c r="K41" s="78">
        <f>I41*J41</f>
        <v>0</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投入係数表!Q42</f>
        <v>0</v>
      </c>
      <c r="E42" s="77">
        <f>$C$19*D42</f>
        <v>0</v>
      </c>
      <c r="F42" s="76">
        <f>分析係数表!C45</f>
        <v>1</v>
      </c>
      <c r="G42" s="77">
        <f>E42*F42</f>
        <v>0</v>
      </c>
      <c r="H42" s="77">
        <v>0</v>
      </c>
      <c r="I42" s="77">
        <f>C42+H42</f>
        <v>0</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投入係数表!Q43</f>
        <v>0</v>
      </c>
      <c r="E43" s="77">
        <f>$C$19*D43</f>
        <v>0</v>
      </c>
      <c r="F43" s="76">
        <f>分析係数表!C46</f>
        <v>7.53047011027278E-2</v>
      </c>
      <c r="G43" s="77">
        <f>E43*F43</f>
        <v>0</v>
      </c>
      <c r="H43" s="77">
        <v>0</v>
      </c>
      <c r="I43" s="77">
        <f>C43+H43</f>
        <v>0</v>
      </c>
      <c r="J43" s="76">
        <f>分析係数表!G46</f>
        <v>9.6153846153846159E-3</v>
      </c>
      <c r="K43" s="78">
        <f>I43*J43</f>
        <v>0</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投入係数表!Q44</f>
        <v>0.4</v>
      </c>
      <c r="E44" s="91">
        <f>SUM(E5:E43)</f>
        <v>40</v>
      </c>
      <c r="F44" s="92">
        <f>分析係数表!C47</f>
        <v>0.46353553090755517</v>
      </c>
      <c r="G44" s="91">
        <f>SUM(G5:G43)</f>
        <v>0</v>
      </c>
      <c r="H44" s="91">
        <f>SUM(H5:H43)</f>
        <v>0</v>
      </c>
      <c r="I44" s="91">
        <f>SUM(I5:I43)</f>
        <v>100</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298</v>
      </c>
      <c r="S2" s="3" t="s">
        <v>153</v>
      </c>
      <c r="U2" s="64" t="s">
        <v>210</v>
      </c>
      <c r="W2" s="3" t="s">
        <v>130</v>
      </c>
      <c r="Y2" s="3" t="s">
        <v>154</v>
      </c>
    </row>
    <row r="3" spans="1:25" ht="44" x14ac:dyDescent="0.2">
      <c r="B3" s="65"/>
      <c r="C3" s="66" t="s">
        <v>228</v>
      </c>
      <c r="D3" s="66" t="s">
        <v>312</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0</v>
      </c>
      <c r="G5" s="77">
        <f t="shared" ref="G5:G38" si="1">E5*F5</f>
        <v>0</v>
      </c>
      <c r="H5" s="77">
        <f t="array" ref="H5:H43">MMULT(逆行列係数!C5:AO43,'16'!G5:G43)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MMULT(逆行列係数!C5:AO43,'16'!Q5:Q43)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投入係数表!R6</f>
        <v>0</v>
      </c>
      <c r="E6" s="77">
        <f t="shared" si="0"/>
        <v>0</v>
      </c>
      <c r="F6" s="76">
        <f>分析係数表!C9</f>
        <v>7.8534031413612593E-2</v>
      </c>
      <c r="G6" s="77">
        <f t="shared" si="1"/>
        <v>0</v>
      </c>
      <c r="H6" s="77">
        <v>9.3723382247466019E-7</v>
      </c>
      <c r="I6" s="77">
        <f t="shared" si="2"/>
        <v>9.3723382247466019E-7</v>
      </c>
      <c r="J6" s="76">
        <f>分析係数表!G9</f>
        <v>0.3125</v>
      </c>
      <c r="K6" s="78">
        <f t="shared" si="3"/>
        <v>2.928855695233313E-7</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投入係数表!R7</f>
        <v>0</v>
      </c>
      <c r="E7" s="77">
        <f t="shared" si="0"/>
        <v>0</v>
      </c>
      <c r="F7" s="76">
        <f>分析係数表!C10</f>
        <v>9.7664543524416114E-2</v>
      </c>
      <c r="G7" s="77">
        <f t="shared" si="1"/>
        <v>0</v>
      </c>
      <c r="H7" s="77">
        <v>2.3957823450176147E-6</v>
      </c>
      <c r="I7" s="77">
        <f t="shared" si="2"/>
        <v>2.3957823450176147E-6</v>
      </c>
      <c r="J7" s="76">
        <f>分析係数表!G10</f>
        <v>0.17857142857142858</v>
      </c>
      <c r="K7" s="78">
        <f t="shared" si="3"/>
        <v>4.2781827589600264E-7</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投入係数表!R8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投入係数表!R9</f>
        <v>0</v>
      </c>
      <c r="E9" s="77">
        <f t="shared" si="0"/>
        <v>0</v>
      </c>
      <c r="F9" s="76">
        <f>分析係数表!C12</f>
        <v>9.4611575134895265E-3</v>
      </c>
      <c r="G9" s="77">
        <f t="shared" si="1"/>
        <v>0</v>
      </c>
      <c r="H9" s="77">
        <v>3.4941203739633308E-6</v>
      </c>
      <c r="I9" s="77">
        <f t="shared" si="2"/>
        <v>3.4941203739633308E-6</v>
      </c>
      <c r="J9" s="76">
        <f>分析係数表!G12</f>
        <v>0.14399999999999999</v>
      </c>
      <c r="K9" s="78">
        <f t="shared" si="3"/>
        <v>5.0315333385071957E-7</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投入係数表!R10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投入係数表!R11</f>
        <v>0</v>
      </c>
      <c r="E11" s="77">
        <f t="shared" si="0"/>
        <v>0</v>
      </c>
      <c r="F11" s="76">
        <f>分析係数表!C14</f>
        <v>3.724489795918362E-2</v>
      </c>
      <c r="G11" s="77">
        <f t="shared" si="1"/>
        <v>0</v>
      </c>
      <c r="H11" s="77">
        <v>7.9064783085049366E-4</v>
      </c>
      <c r="I11" s="77">
        <f t="shared" si="2"/>
        <v>7.9064783085049366E-4</v>
      </c>
      <c r="J11" s="76">
        <f>分析係数表!G14</f>
        <v>0.16710182767624021</v>
      </c>
      <c r="K11" s="78">
        <f t="shared" si="3"/>
        <v>1.321186975833723E-4</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投入係数表!R12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投入係数表!R13</f>
        <v>0</v>
      </c>
      <c r="E13" s="77">
        <f t="shared" si="0"/>
        <v>0</v>
      </c>
      <c r="F13" s="76">
        <f>分析係数表!C16</f>
        <v>5.1379638439581488E-3</v>
      </c>
      <c r="G13" s="77">
        <f t="shared" si="1"/>
        <v>0</v>
      </c>
      <c r="H13" s="77">
        <v>3.3263631587900208E-5</v>
      </c>
      <c r="I13" s="77">
        <f t="shared" si="2"/>
        <v>3.3263631587900208E-5</v>
      </c>
      <c r="J13" s="76">
        <f>分析係数表!G16</f>
        <v>3.5087719298245612E-2</v>
      </c>
      <c r="K13" s="78">
        <f t="shared" si="3"/>
        <v>1.1671449679964984E-6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投入係数表!R14</f>
        <v>3.3333333333333333E-2</v>
      </c>
      <c r="E14" s="77">
        <f t="shared" si="0"/>
        <v>3.3333333333333335</v>
      </c>
      <c r="F14" s="76">
        <f>分析係数表!C17</f>
        <v>2.2792022792023081E-3</v>
      </c>
      <c r="G14" s="77">
        <f t="shared" si="1"/>
        <v>7.5973409306743607E-3</v>
      </c>
      <c r="H14" s="77">
        <v>7.6590907363624366E-3</v>
      </c>
      <c r="I14" s="77">
        <f t="shared" si="2"/>
        <v>7.6590907363624366E-3</v>
      </c>
      <c r="J14" s="76">
        <f>分析係数表!G17</f>
        <v>0.25</v>
      </c>
      <c r="K14" s="78">
        <f t="shared" si="3"/>
        <v>1.9147726840906092E-3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投入係数表!R15</f>
        <v>0</v>
      </c>
      <c r="E15" s="77">
        <f t="shared" si="0"/>
        <v>0</v>
      </c>
      <c r="F15" s="76">
        <f>分析係数表!C18</f>
        <v>7.5999999999999956E-2</v>
      </c>
      <c r="G15" s="77">
        <f t="shared" si="1"/>
        <v>0</v>
      </c>
      <c r="H15" s="77">
        <v>1.4936907944753885E-4</v>
      </c>
      <c r="I15" s="77">
        <f t="shared" si="2"/>
        <v>1.4936907944753885E-4</v>
      </c>
      <c r="J15" s="76">
        <f>分析係数表!G18</f>
        <v>0.21407624633431085</v>
      </c>
      <c r="K15" s="78">
        <f t="shared" si="3"/>
        <v>3.1976371846540579E-5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投入係数表!R16</f>
        <v>0.1</v>
      </c>
      <c r="E16" s="77">
        <f t="shared" si="0"/>
        <v>10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投入係数表!R17</f>
        <v>3.3333333333333333E-2</v>
      </c>
      <c r="E17" s="77">
        <f t="shared" si="0"/>
        <v>3.3333333333333335</v>
      </c>
      <c r="F17" s="76">
        <f>分析係数表!C20</f>
        <v>1.5625E-2</v>
      </c>
      <c r="G17" s="77">
        <f t="shared" si="1"/>
        <v>5.2083333333333336E-2</v>
      </c>
      <c r="H17" s="77">
        <v>5.2492068939892937E-2</v>
      </c>
      <c r="I17" s="77">
        <f t="shared" si="2"/>
        <v>5.2492068939892937E-2</v>
      </c>
      <c r="J17" s="76">
        <f>分析係数表!G20</f>
        <v>9.7560975609756101E-2</v>
      </c>
      <c r="K17" s="78">
        <f t="shared" si="3"/>
        <v>5.1211774575505306E-3</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投入係数表!R18</f>
        <v>3.3333333333333333E-2</v>
      </c>
      <c r="E18" s="77">
        <f t="shared" si="0"/>
        <v>3.3333333333333335</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投入係数表!R19</f>
        <v>6.6666666666666666E-2</v>
      </c>
      <c r="E19" s="77">
        <f t="shared" si="0"/>
        <v>6.666666666666667</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75">
        <f>最終需要_まとめ!C21</f>
        <v>100</v>
      </c>
      <c r="D20" s="76">
        <f>投入係数表!R20</f>
        <v>0.16666666666666666</v>
      </c>
      <c r="E20" s="77">
        <f t="shared" si="0"/>
        <v>16.666666666666664</v>
      </c>
      <c r="F20" s="76">
        <f>分析係数表!C23</f>
        <v>0</v>
      </c>
      <c r="G20" s="77">
        <f t="shared" si="1"/>
        <v>0</v>
      </c>
      <c r="H20" s="77">
        <v>0</v>
      </c>
      <c r="I20" s="77">
        <f t="shared" si="2"/>
        <v>100</v>
      </c>
      <c r="J20" s="76">
        <f>分析係数表!G23</f>
        <v>0.23333333333333334</v>
      </c>
      <c r="K20" s="78">
        <f t="shared" si="3"/>
        <v>23.333333333333332</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投入係数表!R21</f>
        <v>0</v>
      </c>
      <c r="E21" s="77">
        <f t="shared" si="0"/>
        <v>0</v>
      </c>
      <c r="F21" s="76">
        <f>分析係数表!C24</f>
        <v>4.0407358738501986E-2</v>
      </c>
      <c r="G21" s="77">
        <f t="shared" si="1"/>
        <v>0</v>
      </c>
      <c r="H21" s="77">
        <v>3.2583622186542195E-4</v>
      </c>
      <c r="I21" s="77">
        <f t="shared" si="2"/>
        <v>3.2583622186542195E-4</v>
      </c>
      <c r="J21" s="76">
        <f>分析係数表!G24</f>
        <v>0.2107843137254902</v>
      </c>
      <c r="K21" s="78">
        <f t="shared" si="3"/>
        <v>6.8681164412809527E-5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投入係数表!R22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投入係数表!R23</f>
        <v>3.3333333333333333E-2</v>
      </c>
      <c r="E23" s="77">
        <f t="shared" si="0"/>
        <v>3.3333333333333335</v>
      </c>
      <c r="F23" s="76">
        <f>分析係数表!C26</f>
        <v>4.2648253452477469E-3</v>
      </c>
      <c r="G23" s="77">
        <f t="shared" si="1"/>
        <v>1.4216084484159158E-2</v>
      </c>
      <c r="H23" s="77">
        <v>1.4269117287854604E-2</v>
      </c>
      <c r="I23" s="77">
        <f t="shared" si="2"/>
        <v>1.4269117287854604E-2</v>
      </c>
      <c r="J23" s="76">
        <f>分析係数表!G26</f>
        <v>0.19858156028368795</v>
      </c>
      <c r="K23" s="78">
        <f t="shared" si="3"/>
        <v>2.8335835748931129E-3</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投入係数表!R24</f>
        <v>0</v>
      </c>
      <c r="E24" s="77">
        <f t="shared" si="0"/>
        <v>0</v>
      </c>
      <c r="F24" s="76">
        <f>分析係数表!C27</f>
        <v>3.8520801232666546E-4</v>
      </c>
      <c r="G24" s="77">
        <f t="shared" si="1"/>
        <v>0</v>
      </c>
      <c r="H24" s="77">
        <v>8.8073530171050504E-7</v>
      </c>
      <c r="I24" s="77">
        <f t="shared" si="2"/>
        <v>8.8073530171050504E-7</v>
      </c>
      <c r="J24" s="76">
        <f>分析係数表!G27</f>
        <v>0.2857142857142857</v>
      </c>
      <c r="K24" s="78">
        <f t="shared" si="3"/>
        <v>2.5163865763157285E-7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投入係数表!R25</f>
        <v>0</v>
      </c>
      <c r="E25" s="77">
        <f t="shared" si="0"/>
        <v>0</v>
      </c>
      <c r="F25" s="76">
        <f>分析係数表!C28</f>
        <v>1.1124845488257318E-3</v>
      </c>
      <c r="G25" s="77">
        <f t="shared" si="1"/>
        <v>0</v>
      </c>
      <c r="H25" s="77">
        <v>4.8307592098042183E-5</v>
      </c>
      <c r="I25" s="77">
        <f t="shared" si="2"/>
        <v>4.8307592098042183E-5</v>
      </c>
      <c r="J25" s="76">
        <f>分析係数表!G28</f>
        <v>0.13043478260869565</v>
      </c>
      <c r="K25" s="78">
        <f t="shared" si="3"/>
        <v>6.3009902736576754E-6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投入係数表!R26</f>
        <v>0</v>
      </c>
      <c r="E26" s="77">
        <f t="shared" si="0"/>
        <v>0</v>
      </c>
      <c r="F26" s="76">
        <f>分析係数表!C29</f>
        <v>9.1216979002032073E-2</v>
      </c>
      <c r="G26" s="77">
        <f t="shared" si="1"/>
        <v>0</v>
      </c>
      <c r="H26" s="77">
        <v>1.9908911420888011E-3</v>
      </c>
      <c r="I26" s="77">
        <f t="shared" si="2"/>
        <v>1.9908911420888011E-3</v>
      </c>
      <c r="J26" s="76">
        <f>分析係数表!G29</f>
        <v>0.26186291739894552</v>
      </c>
      <c r="K26" s="78">
        <f t="shared" si="3"/>
        <v>5.2134056269109198E-4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投入係数表!R27</f>
        <v>0</v>
      </c>
      <c r="E27" s="77">
        <f t="shared" si="0"/>
        <v>0</v>
      </c>
      <c r="F27" s="76">
        <f>分析係数表!C30</f>
        <v>1</v>
      </c>
      <c r="G27" s="77">
        <f t="shared" si="1"/>
        <v>0</v>
      </c>
      <c r="H27" s="77">
        <v>7.7520348557805234E-3</v>
      </c>
      <c r="I27" s="77">
        <f t="shared" si="2"/>
        <v>7.7520348557805234E-3</v>
      </c>
      <c r="J27" s="76">
        <f>分析係数表!G30</f>
        <v>0.34464954175809992</v>
      </c>
      <c r="K27" s="78">
        <f t="shared" si="3"/>
        <v>2.6717352607375754E-3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投入係数表!R28</f>
        <v>0</v>
      </c>
      <c r="E28" s="77">
        <f t="shared" si="0"/>
        <v>0</v>
      </c>
      <c r="F28" s="76">
        <f>分析係数表!C31</f>
        <v>5.9431818181818197E-2</v>
      </c>
      <c r="G28" s="77">
        <f t="shared" si="1"/>
        <v>0</v>
      </c>
      <c r="H28" s="77">
        <v>2.8873146525524368E-3</v>
      </c>
      <c r="I28" s="77">
        <f t="shared" si="2"/>
        <v>2.8873146525524368E-3</v>
      </c>
      <c r="J28" s="76">
        <f>分析係数表!G31</f>
        <v>6.9182389937106917E-2</v>
      </c>
      <c r="K28" s="78">
        <f t="shared" si="3"/>
        <v>1.9975132816400505E-4</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投入係数表!R29</f>
        <v>0</v>
      </c>
      <c r="E29" s="77">
        <f t="shared" si="0"/>
        <v>0</v>
      </c>
      <c r="F29" s="76">
        <f>分析係数表!C32</f>
        <v>1</v>
      </c>
      <c r="G29" s="77">
        <f t="shared" si="1"/>
        <v>0</v>
      </c>
      <c r="H29" s="77">
        <v>5.721534917504361E-3</v>
      </c>
      <c r="I29" s="77">
        <f t="shared" si="2"/>
        <v>5.721534917504361E-3</v>
      </c>
      <c r="J29" s="76">
        <f>分析係数表!G32</f>
        <v>0.14024946759963491</v>
      </c>
      <c r="K29" s="78">
        <f t="shared" si="3"/>
        <v>8.0244222603270774E-4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投入係数表!R30</f>
        <v>0</v>
      </c>
      <c r="E30" s="77">
        <f t="shared" si="0"/>
        <v>0</v>
      </c>
      <c r="F30" s="76">
        <f>分析係数表!C33</f>
        <v>0.54794520547945202</v>
      </c>
      <c r="G30" s="77">
        <f t="shared" si="1"/>
        <v>0</v>
      </c>
      <c r="H30" s="77">
        <v>1.5046578054277572E-3</v>
      </c>
      <c r="I30" s="77">
        <f t="shared" si="2"/>
        <v>1.5046578054277572E-3</v>
      </c>
      <c r="J30" s="76">
        <f>分析係数表!G33</f>
        <v>0.50575815738963537</v>
      </c>
      <c r="K30" s="78">
        <f t="shared" si="3"/>
        <v>7.6099295917507503E-4</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投入係数表!R31</f>
        <v>6.6666666666666666E-2</v>
      </c>
      <c r="E31" s="77">
        <f t="shared" si="0"/>
        <v>6.666666666666667</v>
      </c>
      <c r="F31" s="76">
        <f>分析係数表!C34</f>
        <v>0.2272625743700124</v>
      </c>
      <c r="G31" s="77">
        <f t="shared" si="1"/>
        <v>1.5150838291334161</v>
      </c>
      <c r="H31" s="77">
        <v>1.5278581745998605</v>
      </c>
      <c r="I31" s="77">
        <f t="shared" si="2"/>
        <v>1.5278581745998605</v>
      </c>
      <c r="J31" s="76">
        <f>分析係数表!G34</f>
        <v>0.42497416653070103</v>
      </c>
      <c r="K31" s="78">
        <f t="shared" si="3"/>
        <v>0.649300254327694</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投入係数表!R32</f>
        <v>0</v>
      </c>
      <c r="E32" s="77">
        <f t="shared" si="0"/>
        <v>0</v>
      </c>
      <c r="F32" s="76">
        <f>分析係数表!C35</f>
        <v>0.52232854864433809</v>
      </c>
      <c r="G32" s="77">
        <f t="shared" si="1"/>
        <v>0</v>
      </c>
      <c r="H32" s="77">
        <v>2.1761162623950017E-2</v>
      </c>
      <c r="I32" s="77">
        <f t="shared" si="2"/>
        <v>2.1761162623950017E-2</v>
      </c>
      <c r="J32" s="76">
        <f>分析係数表!G35</f>
        <v>0.31374764595103577</v>
      </c>
      <c r="K32" s="78">
        <f t="shared" si="3"/>
        <v>6.8275135464219826E-3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投入係数表!R33</f>
        <v>0</v>
      </c>
      <c r="E33" s="77">
        <f t="shared" si="0"/>
        <v>0</v>
      </c>
      <c r="F33" s="76">
        <f>分析係数表!C36</f>
        <v>0.98115915135770393</v>
      </c>
      <c r="G33" s="77">
        <f t="shared" si="1"/>
        <v>0</v>
      </c>
      <c r="H33" s="77">
        <v>5.1866261645094974E-2</v>
      </c>
      <c r="I33" s="77">
        <f t="shared" si="2"/>
        <v>5.1866261645094974E-2</v>
      </c>
      <c r="J33" s="76">
        <f>分析係数表!G36</f>
        <v>4.5900594498961549E-2</v>
      </c>
      <c r="K33" s="78">
        <f t="shared" si="3"/>
        <v>2.3806922439485469E-3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投入係数表!R34</f>
        <v>0</v>
      </c>
      <c r="E34" s="77">
        <f t="shared" si="0"/>
        <v>0</v>
      </c>
      <c r="F34" s="76">
        <f>分析係数表!C37</f>
        <v>0.19750348498289194</v>
      </c>
      <c r="G34" s="77">
        <f t="shared" si="1"/>
        <v>0</v>
      </c>
      <c r="H34" s="77">
        <v>9.6581028525135615E-3</v>
      </c>
      <c r="I34" s="77">
        <f t="shared" si="2"/>
        <v>9.6581028525135615E-3</v>
      </c>
      <c r="J34" s="76">
        <f>分析係数表!G37</f>
        <v>0.41491057198512482</v>
      </c>
      <c r="K34" s="78">
        <f t="shared" si="3"/>
        <v>4.0072489788275673E-3</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投入係数表!R35</f>
        <v>0</v>
      </c>
      <c r="E35" s="77">
        <f t="shared" si="0"/>
        <v>0</v>
      </c>
      <c r="F35" s="76">
        <f>分析係数表!C38</f>
        <v>8.1861043469250272E-2</v>
      </c>
      <c r="G35" s="77">
        <f t="shared" si="1"/>
        <v>0</v>
      </c>
      <c r="H35" s="77">
        <v>9.3006553333731569E-3</v>
      </c>
      <c r="I35" s="77">
        <f t="shared" si="2"/>
        <v>9.3006553333731569E-3</v>
      </c>
      <c r="J35" s="76">
        <f>分析係数表!G38</f>
        <v>0.21669430624654507</v>
      </c>
      <c r="K35" s="78">
        <f t="shared" si="3"/>
        <v>2.0153990551035257E-3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投入係数表!R36</f>
        <v>0</v>
      </c>
      <c r="E36" s="77">
        <f t="shared" si="0"/>
        <v>0</v>
      </c>
      <c r="F36" s="76">
        <f>分析係数表!C39</f>
        <v>1</v>
      </c>
      <c r="G36" s="77">
        <f t="shared" si="1"/>
        <v>0</v>
      </c>
      <c r="H36" s="77">
        <v>3.1526798122215457E-4</v>
      </c>
      <c r="I36" s="77">
        <f t="shared" si="2"/>
        <v>3.1526798122215457E-4</v>
      </c>
      <c r="J36" s="76">
        <f>分析係数表!G39</f>
        <v>0.35499471899494134</v>
      </c>
      <c r="K36" s="78">
        <f t="shared" si="3"/>
        <v>1.1191846840206121E-4</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投入係数表!R37</f>
        <v>0</v>
      </c>
      <c r="E37" s="77">
        <f t="shared" si="0"/>
        <v>0</v>
      </c>
      <c r="F37" s="76">
        <f>分析係数表!C40</f>
        <v>0.69354724715527594</v>
      </c>
      <c r="G37" s="77">
        <f t="shared" si="1"/>
        <v>0</v>
      </c>
      <c r="H37" s="77">
        <v>2.7439038809247076E-4</v>
      </c>
      <c r="I37" s="77">
        <f t="shared" si="2"/>
        <v>2.7439038809247076E-4</v>
      </c>
      <c r="J37" s="76">
        <f>分析係数表!G40</f>
        <v>0.52329545454545456</v>
      </c>
      <c r="K37" s="78">
        <f t="shared" si="3"/>
        <v>1.4358724285975317E-4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投入係数表!R38</f>
        <v>0</v>
      </c>
      <c r="E38" s="77">
        <f t="shared" si="0"/>
        <v>0</v>
      </c>
      <c r="F38" s="76">
        <f>分析係数表!C41</f>
        <v>0.69803111327175493</v>
      </c>
      <c r="G38" s="77">
        <f t="shared" si="1"/>
        <v>0</v>
      </c>
      <c r="H38" s="77">
        <v>1.0826857200897026E-4</v>
      </c>
      <c r="I38" s="77">
        <f t="shared" si="2"/>
        <v>1.0826857200897026E-4</v>
      </c>
      <c r="J38" s="76">
        <f>分析係数表!G41</f>
        <v>0.44754320687137045</v>
      </c>
      <c r="K38" s="78">
        <f t="shared" si="3"/>
        <v>4.8454863920278442E-5</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投入係数表!R39</f>
        <v>0</v>
      </c>
      <c r="E39" s="77">
        <f>$C$20*D39</f>
        <v>0</v>
      </c>
      <c r="F39" s="76">
        <f>分析係数表!C42</f>
        <v>0.43862762496302865</v>
      </c>
      <c r="G39" s="77">
        <f>E39*F39</f>
        <v>0</v>
      </c>
      <c r="H39" s="77">
        <v>1.5447327561782978E-3</v>
      </c>
      <c r="I39" s="77">
        <f>C39+H39</f>
        <v>1.5447327561782978E-3</v>
      </c>
      <c r="J39" s="76">
        <f>分析係数表!G42</f>
        <v>0.48527443105756357</v>
      </c>
      <c r="K39" s="78">
        <f>I39*J39</f>
        <v>7.4961930939040553E-4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投入係数表!R40</f>
        <v>3.3333333333333333E-2</v>
      </c>
      <c r="E40" s="77">
        <f>$C$20*D40</f>
        <v>3.3333333333333335</v>
      </c>
      <c r="F40" s="76">
        <f>分析係数表!C43</f>
        <v>0.43024422883907665</v>
      </c>
      <c r="G40" s="77">
        <f>E40*F40</f>
        <v>1.434147429463589</v>
      </c>
      <c r="H40" s="77">
        <v>1.5953678788177699</v>
      </c>
      <c r="I40" s="77">
        <f>C40+H40</f>
        <v>1.5953678788177699</v>
      </c>
      <c r="J40" s="76">
        <f>分析係数表!G43</f>
        <v>0.39930052034462166</v>
      </c>
      <c r="K40" s="78">
        <f>I40*J40</f>
        <v>0.63703122415303082</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投入係数表!R41</f>
        <v>0</v>
      </c>
      <c r="E41" s="77">
        <f>$C$20*D41</f>
        <v>0</v>
      </c>
      <c r="F41" s="76">
        <f>分析係数表!C44</f>
        <v>0.29950430472214973</v>
      </c>
      <c r="G41" s="77">
        <f>E41*F41</f>
        <v>0</v>
      </c>
      <c r="H41" s="77">
        <v>1.0223027046835091E-3</v>
      </c>
      <c r="I41" s="77">
        <f>C41+H41</f>
        <v>1.0223027046835091E-3</v>
      </c>
      <c r="J41" s="76">
        <f>分析係数表!G44</f>
        <v>0.27139093052281238</v>
      </c>
      <c r="K41" s="78">
        <f>I41*J41</f>
        <v>2.7744368230004539E-4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投入係数表!R42</f>
        <v>0</v>
      </c>
      <c r="E42" s="77">
        <f>$C$20*D42</f>
        <v>0</v>
      </c>
      <c r="F42" s="76">
        <f>分析係数表!C45</f>
        <v>1</v>
      </c>
      <c r="G42" s="77">
        <f>E42*F42</f>
        <v>0</v>
      </c>
      <c r="H42" s="77">
        <v>2.0863421518997039E-3</v>
      </c>
      <c r="I42" s="77">
        <f>C42+H42</f>
        <v>2.0863421518997039E-3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投入係数表!R43</f>
        <v>0</v>
      </c>
      <c r="E43" s="77">
        <f>$C$20*D43</f>
        <v>0</v>
      </c>
      <c r="F43" s="76">
        <f>分析係数表!C46</f>
        <v>7.53047011027278E-2</v>
      </c>
      <c r="G43" s="77">
        <f>E43*F43</f>
        <v>0</v>
      </c>
      <c r="H43" s="77">
        <v>1.6728505126073509E-3</v>
      </c>
      <c r="I43" s="77">
        <f>C43+H43</f>
        <v>1.6728505126073509E-3</v>
      </c>
      <c r="J43" s="76">
        <f>分析係数表!G46</f>
        <v>9.6153846153846159E-3</v>
      </c>
      <c r="K43" s="78">
        <f>I43*J43</f>
        <v>1.6085101082762992E-5</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投入係数表!R44</f>
        <v>0.56666666666666665</v>
      </c>
      <c r="E44" s="91">
        <f>SUM(E5:E43)</f>
        <v>56.666666666666664</v>
      </c>
      <c r="F44" s="92">
        <f>分析係数表!C47</f>
        <v>0.46353553090755517</v>
      </c>
      <c r="G44" s="91">
        <f>SUM(G5:G43)</f>
        <v>3.0231280173451722</v>
      </c>
      <c r="H44" s="91">
        <f>SUM(H5:H43)</f>
        <v>3.3184682335044107</v>
      </c>
      <c r="I44" s="91">
        <f>SUM(I6:I43)</f>
        <v>103.31846823350436</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297</v>
      </c>
      <c r="S2" s="3" t="s">
        <v>153</v>
      </c>
      <c r="U2" s="64" t="s">
        <v>210</v>
      </c>
      <c r="W2" s="3" t="s">
        <v>130</v>
      </c>
      <c r="Y2" s="3" t="s">
        <v>154</v>
      </c>
    </row>
    <row r="3" spans="1:25" ht="44" x14ac:dyDescent="0.2">
      <c r="B3" s="65"/>
      <c r="C3" s="66" t="s">
        <v>228</v>
      </c>
      <c r="D3" s="66" t="s">
        <v>313</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0</v>
      </c>
      <c r="G5" s="77">
        <f t="shared" ref="G5:G38" si="1">E5*F5</f>
        <v>0</v>
      </c>
      <c r="H5" s="77">
        <f t="array" ref="H5:H43">MMULT(逆行列係数!C5:AO43,'17'!G5:G43)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MMULT(逆行列係数!C5:AO43,'17'!Q5:Q43)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投入係数表!S6</f>
        <v>0</v>
      </c>
      <c r="E6" s="77">
        <f t="shared" si="0"/>
        <v>0</v>
      </c>
      <c r="F6" s="76">
        <f>分析係数表!C9</f>
        <v>7.8534031413612593E-2</v>
      </c>
      <c r="G6" s="77">
        <f t="shared" si="1"/>
        <v>0</v>
      </c>
      <c r="H6" s="77">
        <v>2.073297312522823E-5</v>
      </c>
      <c r="I6" s="77">
        <f t="shared" si="2"/>
        <v>2.073297312522823E-5</v>
      </c>
      <c r="J6" s="76">
        <f>分析係数表!G9</f>
        <v>0.3125</v>
      </c>
      <c r="K6" s="78">
        <f t="shared" si="3"/>
        <v>6.4790541016338218E-6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投入係数表!S7</f>
        <v>0</v>
      </c>
      <c r="E7" s="77">
        <f t="shared" si="0"/>
        <v>0</v>
      </c>
      <c r="F7" s="76">
        <f>分析係数表!C10</f>
        <v>9.7664543524416114E-2</v>
      </c>
      <c r="G7" s="77">
        <f t="shared" si="1"/>
        <v>0</v>
      </c>
      <c r="H7" s="77">
        <v>4.645533256008904E-5</v>
      </c>
      <c r="I7" s="77">
        <f t="shared" si="2"/>
        <v>4.645533256008904E-5</v>
      </c>
      <c r="J7" s="76">
        <f>分析係数表!G10</f>
        <v>0.17857142857142858</v>
      </c>
      <c r="K7" s="78">
        <f t="shared" si="3"/>
        <v>8.2955951000159008E-6</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投入係数表!S8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投入係数表!S9</f>
        <v>0</v>
      </c>
      <c r="E9" s="77">
        <f t="shared" si="0"/>
        <v>0</v>
      </c>
      <c r="F9" s="76">
        <f>分析係数表!C12</f>
        <v>9.4611575134895265E-3</v>
      </c>
      <c r="G9" s="77">
        <f t="shared" si="1"/>
        <v>0</v>
      </c>
      <c r="H9" s="77">
        <v>7.2190550183342258E-6</v>
      </c>
      <c r="I9" s="77">
        <f t="shared" si="2"/>
        <v>7.2190550183342258E-6</v>
      </c>
      <c r="J9" s="76">
        <f>分析係数表!G12</f>
        <v>0.14399999999999999</v>
      </c>
      <c r="K9" s="78">
        <f t="shared" si="3"/>
        <v>1.0395439226401285E-6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投入係数表!S10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投入係数表!S11</f>
        <v>4.9019607843137254E-3</v>
      </c>
      <c r="E11" s="77">
        <f t="shared" si="0"/>
        <v>0.49019607843137253</v>
      </c>
      <c r="F11" s="76">
        <f>分析係数表!C14</f>
        <v>3.724489795918362E-2</v>
      </c>
      <c r="G11" s="77">
        <f t="shared" si="1"/>
        <v>1.825730292116844E-2</v>
      </c>
      <c r="H11" s="77">
        <v>1.9776100877005306E-2</v>
      </c>
      <c r="I11" s="77">
        <f t="shared" si="2"/>
        <v>1.9776100877005306E-2</v>
      </c>
      <c r="J11" s="76">
        <f>分析係数表!G14</f>
        <v>0.16710182767624021</v>
      </c>
      <c r="K11" s="78">
        <f t="shared" si="3"/>
        <v>3.3046226008572837E-3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投入係数表!S12</f>
        <v>1.9607843137254902E-2</v>
      </c>
      <c r="E12" s="77">
        <f t="shared" si="0"/>
        <v>1.9607843137254901</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投入係数表!S13</f>
        <v>0</v>
      </c>
      <c r="E13" s="77">
        <f t="shared" si="0"/>
        <v>0</v>
      </c>
      <c r="F13" s="76">
        <f>分析係数表!C16</f>
        <v>5.1379638439581488E-3</v>
      </c>
      <c r="G13" s="77">
        <f t="shared" si="1"/>
        <v>0</v>
      </c>
      <c r="H13" s="77">
        <v>1.1097056354211899E-4</v>
      </c>
      <c r="I13" s="77">
        <f t="shared" si="2"/>
        <v>1.1097056354211899E-4</v>
      </c>
      <c r="J13" s="76">
        <f>分析係数表!G16</f>
        <v>3.5087719298245612E-2</v>
      </c>
      <c r="K13" s="78">
        <f t="shared" si="3"/>
        <v>3.8937039839339998E-6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投入係数表!S14</f>
        <v>3.9215686274509803E-2</v>
      </c>
      <c r="E14" s="77">
        <f t="shared" si="0"/>
        <v>3.9215686274509802</v>
      </c>
      <c r="F14" s="76">
        <f>分析係数表!C17</f>
        <v>2.2792022792023081E-3</v>
      </c>
      <c r="G14" s="77">
        <f t="shared" si="1"/>
        <v>8.9380481537345412E-3</v>
      </c>
      <c r="H14" s="77">
        <v>9.0427435738490401E-3</v>
      </c>
      <c r="I14" s="77">
        <f t="shared" si="2"/>
        <v>9.0427435738490401E-3</v>
      </c>
      <c r="J14" s="76">
        <f>分析係数表!G17</f>
        <v>0.25</v>
      </c>
      <c r="K14" s="78">
        <f t="shared" si="3"/>
        <v>2.26068589346226E-3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投入係数表!S15</f>
        <v>1.9607843137254902E-2</v>
      </c>
      <c r="E15" s="77">
        <f t="shared" si="0"/>
        <v>1.9607843137254901</v>
      </c>
      <c r="F15" s="76">
        <f>分析係数表!C18</f>
        <v>7.5999999999999956E-2</v>
      </c>
      <c r="G15" s="77">
        <f t="shared" si="1"/>
        <v>0.14901960784313717</v>
      </c>
      <c r="H15" s="77">
        <v>0.15076993416955892</v>
      </c>
      <c r="I15" s="77">
        <f t="shared" si="2"/>
        <v>0.15076993416955892</v>
      </c>
      <c r="J15" s="76">
        <f>分析係数表!G18</f>
        <v>0.21407624633431085</v>
      </c>
      <c r="K15" s="78">
        <f t="shared" si="3"/>
        <v>3.2276261567090327E-2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投入係数表!S16</f>
        <v>2.4509803921568627E-2</v>
      </c>
      <c r="E16" s="77">
        <f t="shared" si="0"/>
        <v>2.4509803921568629</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投入係数表!S17</f>
        <v>3.9215686274509803E-2</v>
      </c>
      <c r="E17" s="77">
        <f t="shared" si="0"/>
        <v>3.9215686274509802</v>
      </c>
      <c r="F17" s="76">
        <f>分析係数表!C20</f>
        <v>1.5625E-2</v>
      </c>
      <c r="G17" s="77">
        <f t="shared" si="1"/>
        <v>6.1274509803921566E-2</v>
      </c>
      <c r="H17" s="77">
        <v>6.2010200684123891E-2</v>
      </c>
      <c r="I17" s="77">
        <f t="shared" si="2"/>
        <v>6.2010200684123891E-2</v>
      </c>
      <c r="J17" s="76">
        <f>分析係数表!G20</f>
        <v>9.7560975609756101E-2</v>
      </c>
      <c r="K17" s="78">
        <f t="shared" si="3"/>
        <v>6.049775676499892E-3</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投入係数表!S18</f>
        <v>4.4117647058823532E-2</v>
      </c>
      <c r="E18" s="77">
        <f t="shared" si="0"/>
        <v>4.4117647058823533</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投入係数表!S19</f>
        <v>1.4705882352941176E-2</v>
      </c>
      <c r="E19" s="77">
        <f t="shared" si="0"/>
        <v>1.4705882352941175</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投入係数表!S20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75">
        <f>最終需要_まとめ!C22</f>
        <v>100</v>
      </c>
      <c r="D21" s="76">
        <f>投入係数表!S21</f>
        <v>8.8235294117647065E-2</v>
      </c>
      <c r="E21" s="77">
        <f t="shared" si="0"/>
        <v>8.8235294117647065</v>
      </c>
      <c r="F21" s="76">
        <f>分析係数表!C24</f>
        <v>4.0407358738501986E-2</v>
      </c>
      <c r="G21" s="77">
        <f t="shared" si="1"/>
        <v>0.35653551828089991</v>
      </c>
      <c r="H21" s="77">
        <v>0.35811192453944457</v>
      </c>
      <c r="I21" s="77">
        <f t="shared" si="2"/>
        <v>100.35811192453944</v>
      </c>
      <c r="J21" s="76">
        <f>分析係数表!G24</f>
        <v>0.2107843137254902</v>
      </c>
      <c r="K21" s="78">
        <f t="shared" si="3"/>
        <v>21.153915748799982</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投入係数表!S22</f>
        <v>0.14215686274509803</v>
      </c>
      <c r="E22" s="77">
        <f t="shared" si="0"/>
        <v>14.215686274509803</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投入係数表!S23</f>
        <v>1.9607843137254902E-2</v>
      </c>
      <c r="E23" s="77">
        <f t="shared" si="0"/>
        <v>1.9607843137254901</v>
      </c>
      <c r="F23" s="76">
        <f>分析係数表!C26</f>
        <v>4.2648253452477469E-3</v>
      </c>
      <c r="G23" s="77">
        <f t="shared" si="1"/>
        <v>8.3624026377406794E-3</v>
      </c>
      <c r="H23" s="77">
        <v>8.4396326080559466E-3</v>
      </c>
      <c r="I23" s="77">
        <f t="shared" si="2"/>
        <v>8.4396326080559466E-3</v>
      </c>
      <c r="J23" s="76">
        <f>分析係数表!G26</f>
        <v>0.19858156028368795</v>
      </c>
      <c r="K23" s="78">
        <f t="shared" si="3"/>
        <v>1.6759554115288405E-3</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投入係数表!S24</f>
        <v>0</v>
      </c>
      <c r="E24" s="77">
        <f t="shared" si="0"/>
        <v>0</v>
      </c>
      <c r="F24" s="76">
        <f>分析係数表!C27</f>
        <v>3.8520801232666546E-4</v>
      </c>
      <c r="G24" s="77">
        <f t="shared" si="1"/>
        <v>0</v>
      </c>
      <c r="H24" s="77">
        <v>8.0922876286935212E-7</v>
      </c>
      <c r="I24" s="77">
        <f t="shared" si="2"/>
        <v>8.0922876286935212E-7</v>
      </c>
      <c r="J24" s="76">
        <f>分析係数表!G27</f>
        <v>0.2857142857142857</v>
      </c>
      <c r="K24" s="78">
        <f t="shared" si="3"/>
        <v>2.3120821796267201E-7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投入係数表!S25</f>
        <v>0</v>
      </c>
      <c r="E25" s="77">
        <f t="shared" si="0"/>
        <v>0</v>
      </c>
      <c r="F25" s="76">
        <f>分析係数表!C28</f>
        <v>1.1124845488257318E-3</v>
      </c>
      <c r="G25" s="77">
        <f t="shared" si="1"/>
        <v>0</v>
      </c>
      <c r="H25" s="77">
        <v>4.8354088552648488E-5</v>
      </c>
      <c r="I25" s="77">
        <f t="shared" si="2"/>
        <v>4.8354088552648488E-5</v>
      </c>
      <c r="J25" s="76">
        <f>分析係数表!G28</f>
        <v>0.13043478260869565</v>
      </c>
      <c r="K25" s="78">
        <f t="shared" si="3"/>
        <v>6.307055028606324E-6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投入係数表!S26</f>
        <v>4.9019607843137254E-3</v>
      </c>
      <c r="E26" s="77">
        <f t="shared" si="0"/>
        <v>0.49019607843137253</v>
      </c>
      <c r="F26" s="76">
        <f>分析係数表!C29</f>
        <v>9.1216979002032073E-2</v>
      </c>
      <c r="G26" s="77">
        <f t="shared" si="1"/>
        <v>4.4714205393152975E-2</v>
      </c>
      <c r="H26" s="77">
        <v>4.8223004717830434E-2</v>
      </c>
      <c r="I26" s="77">
        <f t="shared" si="2"/>
        <v>4.8223004717830434E-2</v>
      </c>
      <c r="J26" s="76">
        <f>分析係数表!G29</f>
        <v>0.26186291739894552</v>
      </c>
      <c r="K26" s="78">
        <f t="shared" si="3"/>
        <v>1.262781670115419E-2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投入係数表!S27</f>
        <v>0</v>
      </c>
      <c r="E27" s="77">
        <f t="shared" si="0"/>
        <v>0</v>
      </c>
      <c r="F27" s="76">
        <f>分析係数表!C30</f>
        <v>1</v>
      </c>
      <c r="G27" s="77">
        <f t="shared" si="1"/>
        <v>0</v>
      </c>
      <c r="H27" s="77">
        <v>1.2947449084757982E-2</v>
      </c>
      <c r="I27" s="77">
        <f t="shared" si="2"/>
        <v>1.2947449084757982E-2</v>
      </c>
      <c r="J27" s="76">
        <f>分析係数表!G30</f>
        <v>0.34464954175809992</v>
      </c>
      <c r="K27" s="78">
        <f t="shared" si="3"/>
        <v>4.4623323939981686E-3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投入係数表!S28</f>
        <v>9.8039215686274508E-3</v>
      </c>
      <c r="E28" s="77">
        <f t="shared" si="0"/>
        <v>0.98039215686274506</v>
      </c>
      <c r="F28" s="76">
        <f>分析係数表!C31</f>
        <v>5.9431818181818197E-2</v>
      </c>
      <c r="G28" s="77">
        <f t="shared" si="1"/>
        <v>5.826648841354725E-2</v>
      </c>
      <c r="H28" s="77">
        <v>6.2208684612990069E-2</v>
      </c>
      <c r="I28" s="77">
        <f t="shared" si="2"/>
        <v>6.2208684612990069E-2</v>
      </c>
      <c r="J28" s="76">
        <f>分析係数表!G31</f>
        <v>6.9182389937106917E-2</v>
      </c>
      <c r="K28" s="78">
        <f t="shared" si="3"/>
        <v>4.3037454763703818E-3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投入係数表!S29</f>
        <v>0</v>
      </c>
      <c r="E29" s="77">
        <f t="shared" si="0"/>
        <v>0</v>
      </c>
      <c r="F29" s="76">
        <f>分析係数表!C32</f>
        <v>1</v>
      </c>
      <c r="G29" s="77">
        <f t="shared" si="1"/>
        <v>0</v>
      </c>
      <c r="H29" s="77">
        <v>6.8829048819047528E-3</v>
      </c>
      <c r="I29" s="77">
        <f t="shared" si="2"/>
        <v>6.8829048819047528E-3</v>
      </c>
      <c r="J29" s="76">
        <f>分析係数表!G32</f>
        <v>0.14024946759963491</v>
      </c>
      <c r="K29" s="78">
        <f t="shared" si="3"/>
        <v>9.6532374522606957E-4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投入係数表!S30</f>
        <v>0</v>
      </c>
      <c r="E30" s="77">
        <f t="shared" si="0"/>
        <v>0</v>
      </c>
      <c r="F30" s="76">
        <f>分析係数表!C33</f>
        <v>0.54794520547945202</v>
      </c>
      <c r="G30" s="77">
        <f t="shared" si="1"/>
        <v>0</v>
      </c>
      <c r="H30" s="77">
        <v>4.2697417156618246E-3</v>
      </c>
      <c r="I30" s="77">
        <f t="shared" si="2"/>
        <v>4.2697417156618246E-3</v>
      </c>
      <c r="J30" s="76">
        <f>分析係数表!G33</f>
        <v>0.50575815738963537</v>
      </c>
      <c r="K30" s="78">
        <f t="shared" si="3"/>
        <v>2.1594567026427848E-3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投入係数表!S31</f>
        <v>5.3921568627450983E-2</v>
      </c>
      <c r="E31" s="77">
        <f t="shared" si="0"/>
        <v>5.3921568627450984</v>
      </c>
      <c r="F31" s="76">
        <f>分析係数表!C34</f>
        <v>0.2272625743700124</v>
      </c>
      <c r="G31" s="77">
        <f t="shared" si="1"/>
        <v>1.2254354500343807</v>
      </c>
      <c r="H31" s="77">
        <v>1.2462313064979822</v>
      </c>
      <c r="I31" s="77">
        <f t="shared" si="2"/>
        <v>1.2462313064979822</v>
      </c>
      <c r="J31" s="76">
        <f>分析係数表!G34</f>
        <v>0.42497416653070103</v>
      </c>
      <c r="K31" s="78">
        <f t="shared" si="3"/>
        <v>0.52961611078344661</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投入係数表!S32</f>
        <v>9.8039215686274508E-3</v>
      </c>
      <c r="E32" s="77">
        <f t="shared" si="0"/>
        <v>0.98039215686274506</v>
      </c>
      <c r="F32" s="76">
        <f>分析係数表!C35</f>
        <v>0.52232854864433809</v>
      </c>
      <c r="G32" s="77">
        <f t="shared" si="1"/>
        <v>0.51208681239640985</v>
      </c>
      <c r="H32" s="77">
        <v>0.55113359718520638</v>
      </c>
      <c r="I32" s="77">
        <f t="shared" si="2"/>
        <v>0.55113359718520638</v>
      </c>
      <c r="J32" s="76">
        <f>分析係数表!G35</f>
        <v>0.31374764595103577</v>
      </c>
      <c r="K32" s="78">
        <f t="shared" si="3"/>
        <v>0.1729168687213849</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投入係数表!S33</f>
        <v>0</v>
      </c>
      <c r="E33" s="77">
        <f t="shared" si="0"/>
        <v>0</v>
      </c>
      <c r="F33" s="76">
        <f>分析係数表!C36</f>
        <v>0.98115915135770393</v>
      </c>
      <c r="G33" s="77">
        <f t="shared" si="1"/>
        <v>0</v>
      </c>
      <c r="H33" s="77">
        <v>5.7358319833108809E-2</v>
      </c>
      <c r="I33" s="77">
        <f t="shared" si="2"/>
        <v>5.7358319833108809E-2</v>
      </c>
      <c r="J33" s="76">
        <f>分析係数表!G36</f>
        <v>4.5900594498961549E-2</v>
      </c>
      <c r="K33" s="78">
        <f t="shared" si="3"/>
        <v>2.6327809798012713E-3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投入係数表!S34</f>
        <v>1.4705882352941176E-2</v>
      </c>
      <c r="E34" s="77">
        <f t="shared" si="0"/>
        <v>1.4705882352941175</v>
      </c>
      <c r="F34" s="76">
        <f>分析係数表!C37</f>
        <v>0.19750348498289194</v>
      </c>
      <c r="G34" s="77">
        <f t="shared" si="1"/>
        <v>0.29044630144542932</v>
      </c>
      <c r="H34" s="77">
        <v>0.31031702896700603</v>
      </c>
      <c r="I34" s="77">
        <f t="shared" si="2"/>
        <v>0.31031702896700603</v>
      </c>
      <c r="J34" s="76">
        <f>分析係数表!G37</f>
        <v>0.41491057198512482</v>
      </c>
      <c r="K34" s="78">
        <f t="shared" si="3"/>
        <v>0.12875381598542501</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投入係数表!S35</f>
        <v>4.9019607843137254E-3</v>
      </c>
      <c r="E35" s="77">
        <f t="shared" si="0"/>
        <v>0.49019607843137253</v>
      </c>
      <c r="F35" s="76">
        <f>分析係数表!C38</f>
        <v>8.1861043469250272E-2</v>
      </c>
      <c r="G35" s="77">
        <f t="shared" si="1"/>
        <v>4.0127962484926602E-2</v>
      </c>
      <c r="H35" s="77">
        <v>5.2312258305490709E-2</v>
      </c>
      <c r="I35" s="77">
        <f t="shared" si="2"/>
        <v>5.2312258305490709E-2</v>
      </c>
      <c r="J35" s="76">
        <f>分析係数表!G38</f>
        <v>0.21669430624654507</v>
      </c>
      <c r="K35" s="78">
        <f t="shared" si="3"/>
        <v>1.1335768521698375E-2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投入係数表!S36</f>
        <v>0</v>
      </c>
      <c r="E36" s="77">
        <f t="shared" si="0"/>
        <v>0</v>
      </c>
      <c r="F36" s="76">
        <f>分析係数表!C39</f>
        <v>1</v>
      </c>
      <c r="G36" s="77">
        <f t="shared" si="1"/>
        <v>0</v>
      </c>
      <c r="H36" s="77">
        <v>7.3979801862677497E-3</v>
      </c>
      <c r="I36" s="77">
        <f t="shared" si="2"/>
        <v>7.3979801862677497E-3</v>
      </c>
      <c r="J36" s="76">
        <f>分析係数表!G39</f>
        <v>0.35499471899494134</v>
      </c>
      <c r="K36" s="78">
        <f t="shared" si="3"/>
        <v>2.6262438973542637E-3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投入係数表!S37</f>
        <v>0</v>
      </c>
      <c r="E37" s="77">
        <f t="shared" si="0"/>
        <v>0</v>
      </c>
      <c r="F37" s="76">
        <f>分析係数表!C40</f>
        <v>0.69354724715527594</v>
      </c>
      <c r="G37" s="77">
        <f t="shared" si="1"/>
        <v>0</v>
      </c>
      <c r="H37" s="77">
        <v>7.8723730930952438E-4</v>
      </c>
      <c r="I37" s="77">
        <f t="shared" si="2"/>
        <v>7.8723730930952438E-4</v>
      </c>
      <c r="J37" s="76">
        <f>分析係数表!G40</f>
        <v>0.52329545454545456</v>
      </c>
      <c r="K37" s="78">
        <f t="shared" si="3"/>
        <v>4.1195770561026814E-4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投入係数表!S38</f>
        <v>0</v>
      </c>
      <c r="E38" s="77">
        <f t="shared" si="0"/>
        <v>0</v>
      </c>
      <c r="F38" s="76">
        <f>分析係数表!C41</f>
        <v>0.69803111327175493</v>
      </c>
      <c r="G38" s="77">
        <f t="shared" si="1"/>
        <v>0</v>
      </c>
      <c r="H38" s="77">
        <v>2.9084004449532279E-4</v>
      </c>
      <c r="I38" s="77">
        <f t="shared" si="2"/>
        <v>2.9084004449532279E-4</v>
      </c>
      <c r="J38" s="76">
        <f>分析係数表!G41</f>
        <v>0.44754320687137045</v>
      </c>
      <c r="K38" s="78">
        <f t="shared" si="3"/>
        <v>1.3016348620004884E-4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投入係数表!S39</f>
        <v>0</v>
      </c>
      <c r="E39" s="77">
        <f>$C$21*D39</f>
        <v>0</v>
      </c>
      <c r="F39" s="76">
        <f>分析係数表!C42</f>
        <v>0.43862762496302865</v>
      </c>
      <c r="G39" s="77">
        <f>E39*F39</f>
        <v>0</v>
      </c>
      <c r="H39" s="77">
        <v>2.3056766789214061E-3</v>
      </c>
      <c r="I39" s="77">
        <f>C39+H39</f>
        <v>2.3056766789214061E-3</v>
      </c>
      <c r="J39" s="76">
        <f>分析係数表!G42</f>
        <v>0.48527443105756357</v>
      </c>
      <c r="K39" s="78">
        <f>I39*J39</f>
        <v>1.1188859385662781E-3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投入係数表!S40</f>
        <v>2.9411764705882353E-2</v>
      </c>
      <c r="E40" s="77">
        <f>$C$21*D40</f>
        <v>2.9411764705882351</v>
      </c>
      <c r="F40" s="76">
        <f>分析係数表!C43</f>
        <v>0.43024422883907665</v>
      </c>
      <c r="G40" s="77">
        <f>E40*F40</f>
        <v>1.2654242024678723</v>
      </c>
      <c r="H40" s="77">
        <v>1.4560258591831605</v>
      </c>
      <c r="I40" s="77">
        <f>C40+H40</f>
        <v>1.4560258591831605</v>
      </c>
      <c r="J40" s="76">
        <f>分析係数表!G43</f>
        <v>0.39930052034462166</v>
      </c>
      <c r="K40" s="78">
        <f>I40*J40</f>
        <v>0.58139188320706081</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投入係数表!S41</f>
        <v>0</v>
      </c>
      <c r="E41" s="77">
        <f>$C$21*D41</f>
        <v>0</v>
      </c>
      <c r="F41" s="76">
        <f>分析係数表!C44</f>
        <v>0.29950430472214973</v>
      </c>
      <c r="G41" s="77">
        <f>E41*F41</f>
        <v>0</v>
      </c>
      <c r="H41" s="77">
        <v>1.3606824857141046E-3</v>
      </c>
      <c r="I41" s="77">
        <f>C41+H41</f>
        <v>1.3606824857141046E-3</v>
      </c>
      <c r="J41" s="76">
        <f>分析係数表!G44</f>
        <v>0.27139093052281238</v>
      </c>
      <c r="K41" s="78">
        <f>I41*J41</f>
        <v>3.6927688594404418E-4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投入係数表!S42</f>
        <v>0</v>
      </c>
      <c r="E42" s="77">
        <f>$C$21*D42</f>
        <v>0</v>
      </c>
      <c r="F42" s="76">
        <f>分析係数表!C45</f>
        <v>1</v>
      </c>
      <c r="G42" s="77">
        <f>E42*F42</f>
        <v>0</v>
      </c>
      <c r="H42" s="77">
        <v>2.69295715254629E-3</v>
      </c>
      <c r="I42" s="77">
        <f>C42+H42</f>
        <v>2.69295715254629E-3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投入係数表!S43</f>
        <v>4.9019607843137254E-3</v>
      </c>
      <c r="E43" s="77">
        <f>$C$21*D43</f>
        <v>0.49019607843137253</v>
      </c>
      <c r="F43" s="76">
        <f>分析係数表!C46</f>
        <v>7.53047011027278E-2</v>
      </c>
      <c r="G43" s="77">
        <f>E43*F43</f>
        <v>3.691406916800382E-2</v>
      </c>
      <c r="H43" s="77">
        <v>3.9254588743461528E-2</v>
      </c>
      <c r="I43" s="77">
        <f>C43+H43</f>
        <v>3.9254588743461528E-2</v>
      </c>
      <c r="J43" s="76">
        <f>分析係数表!G46</f>
        <v>9.6153846153846159E-3</v>
      </c>
      <c r="K43" s="78">
        <f>I43*J43</f>
        <v>3.7744796868713012E-4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投入係数表!S44</f>
        <v>0.58823529411764708</v>
      </c>
      <c r="E44" s="91">
        <f>SUM(E5:E43)</f>
        <v>58.823529411764696</v>
      </c>
      <c r="F44" s="92">
        <f>分析係数表!C47</f>
        <v>0.46353553090755517</v>
      </c>
      <c r="G44" s="91">
        <f>SUM(G5:G43)</f>
        <v>4.075802881444325</v>
      </c>
      <c r="H44" s="91">
        <f>SUM(H5:H43)</f>
        <v>4.4703851952794151</v>
      </c>
      <c r="I44" s="91">
        <f>SUM(I5:I43)</f>
        <v>104.47038519527941</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281</v>
      </c>
      <c r="S2" s="3" t="s">
        <v>153</v>
      </c>
      <c r="U2" s="64" t="s">
        <v>210</v>
      </c>
      <c r="W2" s="3" t="s">
        <v>130</v>
      </c>
      <c r="Y2" s="3" t="s">
        <v>154</v>
      </c>
    </row>
    <row r="3" spans="1:25" ht="44" x14ac:dyDescent="0.2">
      <c r="B3" s="65"/>
      <c r="C3" s="66" t="s">
        <v>228</v>
      </c>
      <c r="D3" s="66" t="s">
        <v>238</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0</v>
      </c>
      <c r="G5" s="77">
        <f t="shared" ref="G5:G38" si="1">E5*F5</f>
        <v>0</v>
      </c>
      <c r="H5" s="77">
        <f t="array" ref="H5:H43">MMULT(逆行列係数!C5:AO43,'18'!G5:G43)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MMULT(逆行列係数!C5:AO43,'18'!Q5:Q43)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投入係数表!T6</f>
        <v>0</v>
      </c>
      <c r="E6" s="77">
        <f t="shared" si="0"/>
        <v>0</v>
      </c>
      <c r="F6" s="76">
        <f>分析係数表!C9</f>
        <v>7.8534031413612593E-2</v>
      </c>
      <c r="G6" s="77">
        <f t="shared" si="1"/>
        <v>0</v>
      </c>
      <c r="H6" s="77">
        <v>0</v>
      </c>
      <c r="I6" s="77">
        <f t="shared" si="2"/>
        <v>0</v>
      </c>
      <c r="J6" s="76">
        <f>分析係数表!G9</f>
        <v>0.3125</v>
      </c>
      <c r="K6" s="78">
        <f t="shared" si="3"/>
        <v>0</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投入係数表!T7</f>
        <v>0</v>
      </c>
      <c r="E7" s="77">
        <f t="shared" si="0"/>
        <v>0</v>
      </c>
      <c r="F7" s="76">
        <f>分析係数表!C10</f>
        <v>9.7664543524416114E-2</v>
      </c>
      <c r="G7" s="77">
        <f t="shared" si="1"/>
        <v>0</v>
      </c>
      <c r="H7" s="77">
        <v>0</v>
      </c>
      <c r="I7" s="77">
        <f t="shared" si="2"/>
        <v>0</v>
      </c>
      <c r="J7" s="76">
        <f>分析係数表!G10</f>
        <v>0.17857142857142858</v>
      </c>
      <c r="K7" s="78">
        <f t="shared" si="3"/>
        <v>0</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投入係数表!T8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投入係数表!T9</f>
        <v>0</v>
      </c>
      <c r="E9" s="77">
        <f t="shared" si="0"/>
        <v>0</v>
      </c>
      <c r="F9" s="76">
        <f>分析係数表!C12</f>
        <v>9.4611575134895265E-3</v>
      </c>
      <c r="G9" s="77">
        <f t="shared" si="1"/>
        <v>0</v>
      </c>
      <c r="H9" s="77">
        <v>0</v>
      </c>
      <c r="I9" s="77">
        <f t="shared" si="2"/>
        <v>0</v>
      </c>
      <c r="J9" s="76">
        <f>分析係数表!G12</f>
        <v>0.14399999999999999</v>
      </c>
      <c r="K9" s="78">
        <f t="shared" si="3"/>
        <v>0</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投入係数表!T10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投入係数表!T11</f>
        <v>0</v>
      </c>
      <c r="E11" s="77">
        <f t="shared" si="0"/>
        <v>0</v>
      </c>
      <c r="F11" s="76">
        <f>分析係数表!C14</f>
        <v>3.724489795918362E-2</v>
      </c>
      <c r="G11" s="77">
        <f t="shared" si="1"/>
        <v>0</v>
      </c>
      <c r="H11" s="77">
        <v>0</v>
      </c>
      <c r="I11" s="77">
        <f t="shared" si="2"/>
        <v>0</v>
      </c>
      <c r="J11" s="76">
        <f>分析係数表!G14</f>
        <v>0.16710182767624021</v>
      </c>
      <c r="K11" s="78">
        <f t="shared" si="3"/>
        <v>0</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投入係数表!T12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投入係数表!T13</f>
        <v>0</v>
      </c>
      <c r="E13" s="77">
        <f t="shared" si="0"/>
        <v>0</v>
      </c>
      <c r="F13" s="76">
        <f>分析係数表!C16</f>
        <v>5.1379638439581488E-3</v>
      </c>
      <c r="G13" s="77">
        <f t="shared" si="1"/>
        <v>0</v>
      </c>
      <c r="H13" s="77">
        <v>0</v>
      </c>
      <c r="I13" s="77">
        <f t="shared" si="2"/>
        <v>0</v>
      </c>
      <c r="J13" s="76">
        <f>分析係数表!G16</f>
        <v>3.5087719298245612E-2</v>
      </c>
      <c r="K13" s="78">
        <f t="shared" si="3"/>
        <v>0</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投入係数表!T14</f>
        <v>0</v>
      </c>
      <c r="E14" s="77">
        <f t="shared" si="0"/>
        <v>0</v>
      </c>
      <c r="F14" s="76">
        <f>分析係数表!C17</f>
        <v>2.2792022792023081E-3</v>
      </c>
      <c r="G14" s="77">
        <f t="shared" si="1"/>
        <v>0</v>
      </c>
      <c r="H14" s="77">
        <v>0</v>
      </c>
      <c r="I14" s="77">
        <f t="shared" si="2"/>
        <v>0</v>
      </c>
      <c r="J14" s="76">
        <f>分析係数表!G17</f>
        <v>0.25</v>
      </c>
      <c r="K14" s="78">
        <f t="shared" si="3"/>
        <v>0</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投入係数表!T15</f>
        <v>0</v>
      </c>
      <c r="E15" s="77">
        <f t="shared" si="0"/>
        <v>0</v>
      </c>
      <c r="F15" s="76">
        <f>分析係数表!C18</f>
        <v>7.5999999999999956E-2</v>
      </c>
      <c r="G15" s="77">
        <f t="shared" si="1"/>
        <v>0</v>
      </c>
      <c r="H15" s="77">
        <v>0</v>
      </c>
      <c r="I15" s="77">
        <f t="shared" si="2"/>
        <v>0</v>
      </c>
      <c r="J15" s="76">
        <f>分析係数表!G18</f>
        <v>0.21407624633431085</v>
      </c>
      <c r="K15" s="78">
        <f t="shared" si="3"/>
        <v>0</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投入係数表!T16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投入係数表!T17</f>
        <v>0</v>
      </c>
      <c r="E17" s="77">
        <f t="shared" si="0"/>
        <v>0</v>
      </c>
      <c r="F17" s="76">
        <f>分析係数表!C20</f>
        <v>1.5625E-2</v>
      </c>
      <c r="G17" s="77">
        <f t="shared" si="1"/>
        <v>0</v>
      </c>
      <c r="H17" s="77">
        <v>0</v>
      </c>
      <c r="I17" s="77">
        <f t="shared" si="2"/>
        <v>0</v>
      </c>
      <c r="J17" s="76">
        <f>分析係数表!G20</f>
        <v>9.7560975609756101E-2</v>
      </c>
      <c r="K17" s="78">
        <f t="shared" si="3"/>
        <v>0</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投入係数表!T18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投入係数表!T19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投入係数表!T20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投入係数表!T21</f>
        <v>0</v>
      </c>
      <c r="E21" s="77">
        <f t="shared" si="0"/>
        <v>0</v>
      </c>
      <c r="F21" s="76">
        <f>分析係数表!C24</f>
        <v>4.0407358738501986E-2</v>
      </c>
      <c r="G21" s="77">
        <f t="shared" si="1"/>
        <v>0</v>
      </c>
      <c r="H21" s="77">
        <v>0</v>
      </c>
      <c r="I21" s="77">
        <f t="shared" si="2"/>
        <v>0</v>
      </c>
      <c r="J21" s="76">
        <f>分析係数表!G24</f>
        <v>0.2107843137254902</v>
      </c>
      <c r="K21" s="78">
        <f t="shared" si="3"/>
        <v>0</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75">
        <f>最終需要_まとめ!C23</f>
        <v>100</v>
      </c>
      <c r="D22" s="76">
        <f>投入係数表!T22</f>
        <v>0.42857142857142855</v>
      </c>
      <c r="E22" s="77">
        <f t="shared" si="0"/>
        <v>42.857142857142854</v>
      </c>
      <c r="F22" s="76">
        <f>分析係数表!C25</f>
        <v>0</v>
      </c>
      <c r="G22" s="77">
        <f t="shared" si="1"/>
        <v>0</v>
      </c>
      <c r="H22" s="77">
        <v>0</v>
      </c>
      <c r="I22" s="77">
        <f t="shared" si="2"/>
        <v>100</v>
      </c>
      <c r="J22" s="76">
        <f>分析係数表!G25</f>
        <v>0.2857142857142857</v>
      </c>
      <c r="K22" s="78">
        <f t="shared" si="3"/>
        <v>28.571428571428569</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投入係数表!T23</f>
        <v>0</v>
      </c>
      <c r="E23" s="77">
        <f t="shared" si="0"/>
        <v>0</v>
      </c>
      <c r="F23" s="76">
        <f>分析係数表!C26</f>
        <v>4.2648253452477469E-3</v>
      </c>
      <c r="G23" s="77">
        <f t="shared" si="1"/>
        <v>0</v>
      </c>
      <c r="H23" s="77">
        <v>0</v>
      </c>
      <c r="I23" s="77">
        <f t="shared" si="2"/>
        <v>0</v>
      </c>
      <c r="J23" s="76">
        <f>分析係数表!G26</f>
        <v>0.19858156028368795</v>
      </c>
      <c r="K23" s="78">
        <f t="shared" si="3"/>
        <v>0</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投入係数表!T24</f>
        <v>0</v>
      </c>
      <c r="E24" s="77">
        <f t="shared" si="0"/>
        <v>0</v>
      </c>
      <c r="F24" s="76">
        <f>分析係数表!C27</f>
        <v>3.8520801232666546E-4</v>
      </c>
      <c r="G24" s="77">
        <f t="shared" si="1"/>
        <v>0</v>
      </c>
      <c r="H24" s="77">
        <v>0</v>
      </c>
      <c r="I24" s="77">
        <f t="shared" si="2"/>
        <v>0</v>
      </c>
      <c r="J24" s="76">
        <f>分析係数表!G27</f>
        <v>0.2857142857142857</v>
      </c>
      <c r="K24" s="78">
        <f t="shared" si="3"/>
        <v>0</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投入係数表!T25</f>
        <v>0</v>
      </c>
      <c r="E25" s="77">
        <f t="shared" si="0"/>
        <v>0</v>
      </c>
      <c r="F25" s="76">
        <f>分析係数表!C28</f>
        <v>1.1124845488257318E-3</v>
      </c>
      <c r="G25" s="77">
        <f t="shared" si="1"/>
        <v>0</v>
      </c>
      <c r="H25" s="77">
        <v>0</v>
      </c>
      <c r="I25" s="77">
        <f t="shared" si="2"/>
        <v>0</v>
      </c>
      <c r="J25" s="76">
        <f>分析係数表!G28</f>
        <v>0.13043478260869565</v>
      </c>
      <c r="K25" s="78">
        <f t="shared" si="3"/>
        <v>0</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投入係数表!T26</f>
        <v>0</v>
      </c>
      <c r="E26" s="77">
        <f t="shared" si="0"/>
        <v>0</v>
      </c>
      <c r="F26" s="76">
        <f>分析係数表!C29</f>
        <v>9.1216979002032073E-2</v>
      </c>
      <c r="G26" s="77">
        <f t="shared" si="1"/>
        <v>0</v>
      </c>
      <c r="H26" s="77">
        <v>0</v>
      </c>
      <c r="I26" s="77">
        <f t="shared" si="2"/>
        <v>0</v>
      </c>
      <c r="J26" s="76">
        <f>分析係数表!G29</f>
        <v>0.26186291739894552</v>
      </c>
      <c r="K26" s="78">
        <f t="shared" si="3"/>
        <v>0</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投入係数表!T27</f>
        <v>0</v>
      </c>
      <c r="E27" s="77">
        <f t="shared" si="0"/>
        <v>0</v>
      </c>
      <c r="F27" s="76">
        <f>分析係数表!C30</f>
        <v>1</v>
      </c>
      <c r="G27" s="77">
        <f t="shared" si="1"/>
        <v>0</v>
      </c>
      <c r="H27" s="77">
        <v>0</v>
      </c>
      <c r="I27" s="77">
        <f t="shared" si="2"/>
        <v>0</v>
      </c>
      <c r="J27" s="76">
        <f>分析係数表!G30</f>
        <v>0.34464954175809992</v>
      </c>
      <c r="K27" s="78">
        <f t="shared" si="3"/>
        <v>0</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投入係数表!T28</f>
        <v>0</v>
      </c>
      <c r="E28" s="77">
        <f t="shared" si="0"/>
        <v>0</v>
      </c>
      <c r="F28" s="76">
        <f>分析係数表!C31</f>
        <v>5.9431818181818197E-2</v>
      </c>
      <c r="G28" s="77">
        <f t="shared" si="1"/>
        <v>0</v>
      </c>
      <c r="H28" s="77">
        <v>0</v>
      </c>
      <c r="I28" s="77">
        <f t="shared" si="2"/>
        <v>0</v>
      </c>
      <c r="J28" s="76">
        <f>分析係数表!G31</f>
        <v>6.9182389937106917E-2</v>
      </c>
      <c r="K28" s="78">
        <f t="shared" si="3"/>
        <v>0</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投入係数表!T29</f>
        <v>0</v>
      </c>
      <c r="E29" s="77">
        <f t="shared" si="0"/>
        <v>0</v>
      </c>
      <c r="F29" s="76">
        <f>分析係数表!C32</f>
        <v>1</v>
      </c>
      <c r="G29" s="77">
        <f t="shared" si="1"/>
        <v>0</v>
      </c>
      <c r="H29" s="77">
        <v>0</v>
      </c>
      <c r="I29" s="77">
        <f t="shared" si="2"/>
        <v>0</v>
      </c>
      <c r="J29" s="76">
        <f>分析係数表!G32</f>
        <v>0.14024946759963491</v>
      </c>
      <c r="K29" s="78">
        <f t="shared" si="3"/>
        <v>0</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投入係数表!T30</f>
        <v>0</v>
      </c>
      <c r="E30" s="77">
        <f t="shared" si="0"/>
        <v>0</v>
      </c>
      <c r="F30" s="76">
        <f>分析係数表!C33</f>
        <v>0.54794520547945202</v>
      </c>
      <c r="G30" s="77">
        <f t="shared" si="1"/>
        <v>0</v>
      </c>
      <c r="H30" s="77">
        <v>0</v>
      </c>
      <c r="I30" s="77">
        <f t="shared" si="2"/>
        <v>0</v>
      </c>
      <c r="J30" s="76">
        <f>分析係数表!G33</f>
        <v>0.50575815738963537</v>
      </c>
      <c r="K30" s="78">
        <f t="shared" si="3"/>
        <v>0</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投入係数表!T31</f>
        <v>0</v>
      </c>
      <c r="E31" s="77">
        <f t="shared" si="0"/>
        <v>0</v>
      </c>
      <c r="F31" s="76">
        <f>分析係数表!C34</f>
        <v>0.2272625743700124</v>
      </c>
      <c r="G31" s="77">
        <f t="shared" si="1"/>
        <v>0</v>
      </c>
      <c r="H31" s="77">
        <v>0</v>
      </c>
      <c r="I31" s="77">
        <f t="shared" si="2"/>
        <v>0</v>
      </c>
      <c r="J31" s="76">
        <f>分析係数表!G34</f>
        <v>0.42497416653070103</v>
      </c>
      <c r="K31" s="78">
        <f t="shared" si="3"/>
        <v>0</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投入係数表!T32</f>
        <v>0</v>
      </c>
      <c r="E32" s="77">
        <f t="shared" si="0"/>
        <v>0</v>
      </c>
      <c r="F32" s="76">
        <f>分析係数表!C35</f>
        <v>0.52232854864433809</v>
      </c>
      <c r="G32" s="77">
        <f t="shared" si="1"/>
        <v>0</v>
      </c>
      <c r="H32" s="77">
        <v>0</v>
      </c>
      <c r="I32" s="77">
        <f t="shared" si="2"/>
        <v>0</v>
      </c>
      <c r="J32" s="76">
        <f>分析係数表!G35</f>
        <v>0.31374764595103577</v>
      </c>
      <c r="K32" s="78">
        <f t="shared" si="3"/>
        <v>0</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投入係数表!T33</f>
        <v>0</v>
      </c>
      <c r="E33" s="77">
        <f t="shared" si="0"/>
        <v>0</v>
      </c>
      <c r="F33" s="76">
        <f>分析係数表!C36</f>
        <v>0.98115915135770393</v>
      </c>
      <c r="G33" s="77">
        <f t="shared" si="1"/>
        <v>0</v>
      </c>
      <c r="H33" s="77">
        <v>0</v>
      </c>
      <c r="I33" s="77">
        <f t="shared" si="2"/>
        <v>0</v>
      </c>
      <c r="J33" s="76">
        <f>分析係数表!G36</f>
        <v>4.5900594498961549E-2</v>
      </c>
      <c r="K33" s="78">
        <f t="shared" si="3"/>
        <v>0</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投入係数表!T34</f>
        <v>0</v>
      </c>
      <c r="E34" s="77">
        <f t="shared" si="0"/>
        <v>0</v>
      </c>
      <c r="F34" s="76">
        <f>分析係数表!C37</f>
        <v>0.19750348498289194</v>
      </c>
      <c r="G34" s="77">
        <f t="shared" si="1"/>
        <v>0</v>
      </c>
      <c r="H34" s="77">
        <v>0</v>
      </c>
      <c r="I34" s="77">
        <f t="shared" si="2"/>
        <v>0</v>
      </c>
      <c r="J34" s="76">
        <f>分析係数表!G37</f>
        <v>0.41491057198512482</v>
      </c>
      <c r="K34" s="78">
        <f t="shared" si="3"/>
        <v>0</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投入係数表!T35</f>
        <v>0</v>
      </c>
      <c r="E35" s="77">
        <f t="shared" si="0"/>
        <v>0</v>
      </c>
      <c r="F35" s="76">
        <f>分析係数表!C38</f>
        <v>8.1861043469250272E-2</v>
      </c>
      <c r="G35" s="77">
        <f t="shared" si="1"/>
        <v>0</v>
      </c>
      <c r="H35" s="77">
        <v>0</v>
      </c>
      <c r="I35" s="77">
        <f t="shared" si="2"/>
        <v>0</v>
      </c>
      <c r="J35" s="76">
        <f>分析係数表!G38</f>
        <v>0.21669430624654507</v>
      </c>
      <c r="K35" s="78">
        <f t="shared" si="3"/>
        <v>0</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投入係数表!T36</f>
        <v>0</v>
      </c>
      <c r="E36" s="77">
        <f t="shared" si="0"/>
        <v>0</v>
      </c>
      <c r="F36" s="76">
        <f>分析係数表!C39</f>
        <v>1</v>
      </c>
      <c r="G36" s="77">
        <f t="shared" si="1"/>
        <v>0</v>
      </c>
      <c r="H36" s="77">
        <v>0</v>
      </c>
      <c r="I36" s="77">
        <f t="shared" si="2"/>
        <v>0</v>
      </c>
      <c r="J36" s="76">
        <f>分析係数表!G39</f>
        <v>0.35499471899494134</v>
      </c>
      <c r="K36" s="78">
        <f t="shared" si="3"/>
        <v>0</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投入係数表!T37</f>
        <v>0</v>
      </c>
      <c r="E37" s="77">
        <f t="shared" si="0"/>
        <v>0</v>
      </c>
      <c r="F37" s="76">
        <f>分析係数表!C40</f>
        <v>0.69354724715527594</v>
      </c>
      <c r="G37" s="77">
        <f t="shared" si="1"/>
        <v>0</v>
      </c>
      <c r="H37" s="77">
        <v>0</v>
      </c>
      <c r="I37" s="77">
        <f t="shared" si="2"/>
        <v>0</v>
      </c>
      <c r="J37" s="76">
        <f>分析係数表!G40</f>
        <v>0.52329545454545456</v>
      </c>
      <c r="K37" s="78">
        <f t="shared" si="3"/>
        <v>0</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投入係数表!T38</f>
        <v>0</v>
      </c>
      <c r="E38" s="77">
        <f t="shared" si="0"/>
        <v>0</v>
      </c>
      <c r="F38" s="76">
        <f>分析係数表!C41</f>
        <v>0.69803111327175493</v>
      </c>
      <c r="G38" s="77">
        <f t="shared" si="1"/>
        <v>0</v>
      </c>
      <c r="H38" s="77">
        <v>0</v>
      </c>
      <c r="I38" s="77">
        <f t="shared" si="2"/>
        <v>0</v>
      </c>
      <c r="J38" s="76">
        <f>分析係数表!G41</f>
        <v>0.44754320687137045</v>
      </c>
      <c r="K38" s="78">
        <f t="shared" si="3"/>
        <v>0</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投入係数表!T39</f>
        <v>0</v>
      </c>
      <c r="E39" s="77">
        <f>$C$22*D39</f>
        <v>0</v>
      </c>
      <c r="F39" s="76">
        <f>分析係数表!C42</f>
        <v>0.43862762496302865</v>
      </c>
      <c r="G39" s="77">
        <f>E39*F39</f>
        <v>0</v>
      </c>
      <c r="H39" s="77">
        <v>0</v>
      </c>
      <c r="I39" s="77">
        <f>C39+H39</f>
        <v>0</v>
      </c>
      <c r="J39" s="76">
        <f>分析係数表!G42</f>
        <v>0.48527443105756357</v>
      </c>
      <c r="K39" s="78">
        <f>I39*J39</f>
        <v>0</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投入係数表!T40</f>
        <v>0</v>
      </c>
      <c r="E40" s="77">
        <f>$C$22*D40</f>
        <v>0</v>
      </c>
      <c r="F40" s="76">
        <f>分析係数表!C43</f>
        <v>0.43024422883907665</v>
      </c>
      <c r="G40" s="77">
        <f>E40*F40</f>
        <v>0</v>
      </c>
      <c r="H40" s="77">
        <v>0</v>
      </c>
      <c r="I40" s="77">
        <f>C40+H40</f>
        <v>0</v>
      </c>
      <c r="J40" s="76">
        <f>分析係数表!G43</f>
        <v>0.39930052034462166</v>
      </c>
      <c r="K40" s="78">
        <f>I40*J40</f>
        <v>0</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投入係数表!T41</f>
        <v>0</v>
      </c>
      <c r="E41" s="77">
        <f>$C$22*D41</f>
        <v>0</v>
      </c>
      <c r="F41" s="76">
        <f>分析係数表!C44</f>
        <v>0.29950430472214973</v>
      </c>
      <c r="G41" s="77">
        <f>E41*F41</f>
        <v>0</v>
      </c>
      <c r="H41" s="77">
        <v>0</v>
      </c>
      <c r="I41" s="77">
        <f>C41+H41</f>
        <v>0</v>
      </c>
      <c r="J41" s="76">
        <f>分析係数表!G44</f>
        <v>0.27139093052281238</v>
      </c>
      <c r="K41" s="78">
        <f>I41*J41</f>
        <v>0</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投入係数表!T42</f>
        <v>0</v>
      </c>
      <c r="E42" s="77">
        <f>$C$22*D42</f>
        <v>0</v>
      </c>
      <c r="F42" s="76">
        <f>分析係数表!C45</f>
        <v>1</v>
      </c>
      <c r="G42" s="77">
        <f>E42*F42</f>
        <v>0</v>
      </c>
      <c r="H42" s="77">
        <v>0</v>
      </c>
      <c r="I42" s="77">
        <f>C42+H42</f>
        <v>0</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投入係数表!T43</f>
        <v>0</v>
      </c>
      <c r="E43" s="77">
        <f>$C$22*D43</f>
        <v>0</v>
      </c>
      <c r="F43" s="76">
        <f>分析係数表!C46</f>
        <v>7.53047011027278E-2</v>
      </c>
      <c r="G43" s="77">
        <f>E43*F43</f>
        <v>0</v>
      </c>
      <c r="H43" s="77">
        <v>0</v>
      </c>
      <c r="I43" s="77">
        <f>C43+H43</f>
        <v>0</v>
      </c>
      <c r="J43" s="76">
        <f>分析係数表!G46</f>
        <v>9.6153846153846159E-3</v>
      </c>
      <c r="K43" s="78">
        <f>I43*J43</f>
        <v>0</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投入係数表!T44</f>
        <v>0.42857142857142855</v>
      </c>
      <c r="E44" s="91">
        <f>SUM(E5:E43)</f>
        <v>42.857142857142854</v>
      </c>
      <c r="F44" s="92">
        <f>分析係数表!C47</f>
        <v>0.46353553090755517</v>
      </c>
      <c r="G44" s="91">
        <f>SUM(G5:G43)</f>
        <v>0</v>
      </c>
      <c r="H44" s="91">
        <f>SUM(H5:H43)</f>
        <v>0</v>
      </c>
      <c r="I44" s="91">
        <f>SUM(I5:I43)</f>
        <v>100</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296</v>
      </c>
      <c r="S2" s="3" t="s">
        <v>153</v>
      </c>
      <c r="U2" s="64" t="s">
        <v>210</v>
      </c>
      <c r="W2" s="3" t="s">
        <v>130</v>
      </c>
      <c r="Y2" s="3" t="s">
        <v>154</v>
      </c>
    </row>
    <row r="3" spans="1:25" ht="44" x14ac:dyDescent="0.2">
      <c r="B3" s="65"/>
      <c r="C3" s="66" t="s">
        <v>228</v>
      </c>
      <c r="D3" s="66" t="s">
        <v>314</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0</v>
      </c>
      <c r="G5" s="77">
        <f t="shared" ref="G5:G38" si="1">E5*F5</f>
        <v>0</v>
      </c>
      <c r="H5" s="77">
        <f t="array" ref="H5:H43">MMULT(逆行列係数!C5:AO43,'19'!G5:G43)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MMULT(逆行列係数!C5:AO43,'19'!Q5:Q43)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投入係数表!U6</f>
        <v>0</v>
      </c>
      <c r="E6" s="77">
        <f t="shared" si="0"/>
        <v>0</v>
      </c>
      <c r="F6" s="76">
        <f>分析係数表!C9</f>
        <v>7.8534031413612593E-2</v>
      </c>
      <c r="G6" s="77">
        <f t="shared" si="1"/>
        <v>0</v>
      </c>
      <c r="H6" s="77">
        <v>2.9027853901699659E-5</v>
      </c>
      <c r="I6" s="77">
        <f t="shared" si="2"/>
        <v>2.9027853901699659E-5</v>
      </c>
      <c r="J6" s="76">
        <f>分析係数表!G9</f>
        <v>0.3125</v>
      </c>
      <c r="K6" s="78">
        <f t="shared" si="3"/>
        <v>9.0712043442811439E-6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投入係数表!U7</f>
        <v>0</v>
      </c>
      <c r="E7" s="77">
        <f t="shared" si="0"/>
        <v>0</v>
      </c>
      <c r="F7" s="76">
        <f>分析係数表!C10</f>
        <v>9.7664543524416114E-2</v>
      </c>
      <c r="G7" s="77">
        <f t="shared" si="1"/>
        <v>0</v>
      </c>
      <c r="H7" s="77">
        <v>3.7882375273554475E-6</v>
      </c>
      <c r="I7" s="77">
        <f t="shared" si="2"/>
        <v>3.7882375273554475E-6</v>
      </c>
      <c r="J7" s="76">
        <f>分析係数表!G10</f>
        <v>0.17857142857142858</v>
      </c>
      <c r="K7" s="78">
        <f t="shared" si="3"/>
        <v>6.7647098702775854E-7</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投入係数表!U8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投入係数表!U9</f>
        <v>0</v>
      </c>
      <c r="E9" s="77">
        <f t="shared" si="0"/>
        <v>0</v>
      </c>
      <c r="F9" s="76">
        <f>分析係数表!C12</f>
        <v>9.4611575134895265E-3</v>
      </c>
      <c r="G9" s="77">
        <f t="shared" si="1"/>
        <v>0</v>
      </c>
      <c r="H9" s="77">
        <v>5.6142803449474957E-6</v>
      </c>
      <c r="I9" s="77">
        <f t="shared" si="2"/>
        <v>5.6142803449474957E-6</v>
      </c>
      <c r="J9" s="76">
        <f>分析係数表!G12</f>
        <v>0.14399999999999999</v>
      </c>
      <c r="K9" s="78">
        <f t="shared" si="3"/>
        <v>8.0845636967243933E-7</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投入係数表!U10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投入係数表!U11</f>
        <v>7.0921985815602835E-3</v>
      </c>
      <c r="E11" s="77">
        <f t="shared" si="0"/>
        <v>0.70921985815602839</v>
      </c>
      <c r="F11" s="76">
        <f>分析係数表!C14</f>
        <v>3.724489795918362E-2</v>
      </c>
      <c r="G11" s="77">
        <f t="shared" si="1"/>
        <v>2.6414821247647959E-2</v>
      </c>
      <c r="H11" s="77">
        <v>2.771476903888067E-2</v>
      </c>
      <c r="I11" s="77">
        <f t="shared" si="2"/>
        <v>2.771476903888067E-2</v>
      </c>
      <c r="J11" s="76">
        <f>分析係数表!G14</f>
        <v>0.16710182767624021</v>
      </c>
      <c r="K11" s="78">
        <f t="shared" si="3"/>
        <v>4.631188560021835E-3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投入係数表!U12</f>
        <v>1.4184397163120567E-2</v>
      </c>
      <c r="E12" s="77">
        <f t="shared" si="0"/>
        <v>1.4184397163120568</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投入係数表!U13</f>
        <v>0</v>
      </c>
      <c r="E13" s="77">
        <f t="shared" si="0"/>
        <v>0</v>
      </c>
      <c r="F13" s="76">
        <f>分析係数表!C16</f>
        <v>5.1379638439581488E-3</v>
      </c>
      <c r="G13" s="77">
        <f t="shared" si="1"/>
        <v>0</v>
      </c>
      <c r="H13" s="77">
        <v>7.5286441155796623E-5</v>
      </c>
      <c r="I13" s="77">
        <f t="shared" si="2"/>
        <v>7.5286441155796623E-5</v>
      </c>
      <c r="J13" s="76">
        <f>分析係数表!G16</f>
        <v>3.5087719298245612E-2</v>
      </c>
      <c r="K13" s="78">
        <f t="shared" si="3"/>
        <v>2.6416295142384778E-6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投入係数表!U14</f>
        <v>4.2553191489361701E-2</v>
      </c>
      <c r="E14" s="77">
        <f t="shared" si="0"/>
        <v>4.2553191489361701</v>
      </c>
      <c r="F14" s="76">
        <f>分析係数表!C17</f>
        <v>2.2792022792023081E-3</v>
      </c>
      <c r="G14" s="77">
        <f t="shared" si="1"/>
        <v>9.6987331029885458E-3</v>
      </c>
      <c r="H14" s="77">
        <v>9.7790777988626242E-3</v>
      </c>
      <c r="I14" s="77">
        <f t="shared" si="2"/>
        <v>9.7790777988626242E-3</v>
      </c>
      <c r="J14" s="76">
        <f>分析係数表!G17</f>
        <v>0.25</v>
      </c>
      <c r="K14" s="78">
        <f t="shared" si="3"/>
        <v>2.4447694497156561E-3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投入係数表!U15</f>
        <v>7.0921985815602835E-3</v>
      </c>
      <c r="E15" s="77">
        <f t="shared" si="0"/>
        <v>0.70921985815602839</v>
      </c>
      <c r="F15" s="76">
        <f>分析係数表!C18</f>
        <v>7.5999999999999956E-2</v>
      </c>
      <c r="G15" s="77">
        <f t="shared" si="1"/>
        <v>5.390070921985813E-2</v>
      </c>
      <c r="H15" s="77">
        <v>5.4477983912814817E-2</v>
      </c>
      <c r="I15" s="77">
        <f t="shared" si="2"/>
        <v>5.4477983912814817E-2</v>
      </c>
      <c r="J15" s="76">
        <f>分析係数表!G18</f>
        <v>0.21407624633431085</v>
      </c>
      <c r="K15" s="78">
        <f t="shared" si="3"/>
        <v>1.1662442303916368E-2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投入係数表!U16</f>
        <v>4.9645390070921988E-2</v>
      </c>
      <c r="E16" s="77">
        <f t="shared" si="0"/>
        <v>4.9645390070921991</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投入係数表!U17</f>
        <v>7.0921985815602842E-2</v>
      </c>
      <c r="E17" s="77">
        <f t="shared" si="0"/>
        <v>7.0921985815602842</v>
      </c>
      <c r="F17" s="76">
        <f>分析係数表!C20</f>
        <v>1.5625E-2</v>
      </c>
      <c r="G17" s="77">
        <f t="shared" si="1"/>
        <v>0.11081560283687944</v>
      </c>
      <c r="H17" s="77">
        <v>0.11170946451142207</v>
      </c>
      <c r="I17" s="77">
        <f t="shared" si="2"/>
        <v>0.11170946451142207</v>
      </c>
      <c r="J17" s="76">
        <f>分析係数表!G20</f>
        <v>9.7560975609756101E-2</v>
      </c>
      <c r="K17" s="78">
        <f t="shared" si="3"/>
        <v>1.0898484342577763E-2</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投入係数表!U18</f>
        <v>2.8368794326241134E-2</v>
      </c>
      <c r="E18" s="77">
        <f t="shared" si="0"/>
        <v>2.8368794326241136</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投入係数表!U19</f>
        <v>1.4184397163120567E-2</v>
      </c>
      <c r="E19" s="77">
        <f t="shared" si="0"/>
        <v>1.4184397163120568</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投入係数表!U20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投入係数表!U21</f>
        <v>0</v>
      </c>
      <c r="E21" s="77">
        <f t="shared" si="0"/>
        <v>0</v>
      </c>
      <c r="F21" s="76">
        <f>分析係数表!C24</f>
        <v>4.0407358738501986E-2</v>
      </c>
      <c r="G21" s="77">
        <f t="shared" si="1"/>
        <v>0</v>
      </c>
      <c r="H21" s="77">
        <v>3.8726334668480542E-4</v>
      </c>
      <c r="I21" s="77">
        <f t="shared" si="2"/>
        <v>3.8726334668480542E-4</v>
      </c>
      <c r="J21" s="76">
        <f>分析係数表!G24</f>
        <v>0.2107843137254902</v>
      </c>
      <c r="K21" s="78">
        <f t="shared" si="3"/>
        <v>8.1629038761993304E-5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投入係数表!U22</f>
        <v>0.15602836879432624</v>
      </c>
      <c r="E22" s="77">
        <f t="shared" si="0"/>
        <v>15.602836879432624</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75">
        <f>最終需要_まとめ!C24</f>
        <v>100</v>
      </c>
      <c r="D23" s="76">
        <f>投入係数表!U23</f>
        <v>0.12056737588652482</v>
      </c>
      <c r="E23" s="77">
        <f t="shared" si="0"/>
        <v>12.056737588652481</v>
      </c>
      <c r="F23" s="76">
        <f>分析係数表!C26</f>
        <v>4.2648253452477469E-3</v>
      </c>
      <c r="G23" s="77">
        <f t="shared" si="1"/>
        <v>5.1419880049086306E-2</v>
      </c>
      <c r="H23" s="77">
        <v>5.1504434907147338E-2</v>
      </c>
      <c r="I23" s="77">
        <f t="shared" si="2"/>
        <v>100.05150443490714</v>
      </c>
      <c r="J23" s="76">
        <f>分析係数表!G26</f>
        <v>0.19858156028368795</v>
      </c>
      <c r="K23" s="78">
        <f t="shared" si="3"/>
        <v>19.868383859414184</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投入係数表!U24</f>
        <v>0</v>
      </c>
      <c r="E24" s="77">
        <f t="shared" si="0"/>
        <v>0</v>
      </c>
      <c r="F24" s="76">
        <f>分析係数表!C27</f>
        <v>3.8520801232666546E-4</v>
      </c>
      <c r="G24" s="77">
        <f t="shared" si="1"/>
        <v>0</v>
      </c>
      <c r="H24" s="77">
        <v>1.0579974035071229E-6</v>
      </c>
      <c r="I24" s="77">
        <f t="shared" si="2"/>
        <v>1.0579974035071229E-6</v>
      </c>
      <c r="J24" s="76">
        <f>分析係数表!G27</f>
        <v>0.2857142857142857</v>
      </c>
      <c r="K24" s="78">
        <f t="shared" si="3"/>
        <v>3.0228497243060652E-7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投入係数表!U25</f>
        <v>0</v>
      </c>
      <c r="E25" s="77">
        <f t="shared" si="0"/>
        <v>0</v>
      </c>
      <c r="F25" s="76">
        <f>分析係数表!C28</f>
        <v>1.1124845488257318E-3</v>
      </c>
      <c r="G25" s="77">
        <f t="shared" si="1"/>
        <v>0</v>
      </c>
      <c r="H25" s="77">
        <v>6.3851836392770481E-5</v>
      </c>
      <c r="I25" s="77">
        <f t="shared" si="2"/>
        <v>6.3851836392770481E-5</v>
      </c>
      <c r="J25" s="76">
        <f>分析係数表!G28</f>
        <v>0.13043478260869565</v>
      </c>
      <c r="K25" s="78">
        <f t="shared" si="3"/>
        <v>8.3285003990570183E-6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投入係数表!U26</f>
        <v>0</v>
      </c>
      <c r="E26" s="77">
        <f t="shared" si="0"/>
        <v>0</v>
      </c>
      <c r="F26" s="76">
        <f>分析係数表!C29</f>
        <v>9.1216979002032073E-2</v>
      </c>
      <c r="G26" s="77">
        <f t="shared" si="1"/>
        <v>0</v>
      </c>
      <c r="H26" s="77">
        <v>3.1138671143361336E-3</v>
      </c>
      <c r="I26" s="77">
        <f t="shared" si="2"/>
        <v>3.1138671143361336E-3</v>
      </c>
      <c r="J26" s="76">
        <f>分析係数表!G29</f>
        <v>0.26186291739894552</v>
      </c>
      <c r="K26" s="78">
        <f t="shared" si="3"/>
        <v>8.1540632695269578E-4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投入係数表!U27</f>
        <v>0</v>
      </c>
      <c r="E27" s="77">
        <f t="shared" si="0"/>
        <v>0</v>
      </c>
      <c r="F27" s="76">
        <f>分析係数表!C30</f>
        <v>1</v>
      </c>
      <c r="G27" s="77">
        <f t="shared" si="1"/>
        <v>0</v>
      </c>
      <c r="H27" s="77">
        <v>1.1676729252314002E-2</v>
      </c>
      <c r="I27" s="77">
        <f t="shared" si="2"/>
        <v>1.1676729252314002E-2</v>
      </c>
      <c r="J27" s="76">
        <f>分析係数表!G30</f>
        <v>0.34464954175809992</v>
      </c>
      <c r="K27" s="78">
        <f t="shared" si="3"/>
        <v>4.024379386043421E-3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投入係数表!U28</f>
        <v>7.0921985815602835E-3</v>
      </c>
      <c r="E28" s="77">
        <f t="shared" si="0"/>
        <v>0.70921985815602839</v>
      </c>
      <c r="F28" s="76">
        <f>分析係数表!C31</f>
        <v>5.9431818181818197E-2</v>
      </c>
      <c r="G28" s="77">
        <f t="shared" si="1"/>
        <v>4.2150225660863974E-2</v>
      </c>
      <c r="H28" s="77">
        <v>4.5727223657582972E-2</v>
      </c>
      <c r="I28" s="77">
        <f t="shared" si="2"/>
        <v>4.5727223657582972E-2</v>
      </c>
      <c r="J28" s="76">
        <f>分析係数表!G31</f>
        <v>6.9182389937106917E-2</v>
      </c>
      <c r="K28" s="78">
        <f t="shared" si="3"/>
        <v>3.1635186178202053E-3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投入係数表!U29</f>
        <v>0</v>
      </c>
      <c r="E29" s="77">
        <f t="shared" si="0"/>
        <v>0</v>
      </c>
      <c r="F29" s="76">
        <f>分析係数表!C32</f>
        <v>1</v>
      </c>
      <c r="G29" s="77">
        <f t="shared" si="1"/>
        <v>0</v>
      </c>
      <c r="H29" s="77">
        <v>6.8009311398662406E-3</v>
      </c>
      <c r="I29" s="77">
        <f t="shared" si="2"/>
        <v>6.8009311398662406E-3</v>
      </c>
      <c r="J29" s="76">
        <f>分析係数表!G32</f>
        <v>0.14024946759963491</v>
      </c>
      <c r="K29" s="78">
        <f t="shared" si="3"/>
        <v>9.5382697154801843E-4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投入係数表!U30</f>
        <v>0</v>
      </c>
      <c r="E30" s="77">
        <f t="shared" si="0"/>
        <v>0</v>
      </c>
      <c r="F30" s="76">
        <f>分析係数表!C33</f>
        <v>0.54794520547945202</v>
      </c>
      <c r="G30" s="77">
        <f t="shared" si="1"/>
        <v>0</v>
      </c>
      <c r="H30" s="77">
        <v>2.9941972948150926E-3</v>
      </c>
      <c r="I30" s="77">
        <f t="shared" si="2"/>
        <v>2.9941972948150926E-3</v>
      </c>
      <c r="J30" s="76">
        <f>分析係数表!G33</f>
        <v>0.50575815738963537</v>
      </c>
      <c r="K30" s="78">
        <f t="shared" si="3"/>
        <v>1.5143397066867119E-3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投入係数表!U31</f>
        <v>5.6737588652482268E-2</v>
      </c>
      <c r="E31" s="77">
        <f t="shared" si="0"/>
        <v>5.6737588652482271</v>
      </c>
      <c r="F31" s="76">
        <f>分析係数表!C34</f>
        <v>0.2272625743700124</v>
      </c>
      <c r="G31" s="77">
        <f t="shared" si="1"/>
        <v>1.2894330460709924</v>
      </c>
      <c r="H31" s="77">
        <v>1.3072426195671067</v>
      </c>
      <c r="I31" s="77">
        <f t="shared" si="2"/>
        <v>1.3072426195671067</v>
      </c>
      <c r="J31" s="76">
        <f>分析係数表!G34</f>
        <v>0.42497416653070103</v>
      </c>
      <c r="K31" s="78">
        <f t="shared" si="3"/>
        <v>0.55554434270394148</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投入係数表!U32</f>
        <v>7.0921985815602835E-3</v>
      </c>
      <c r="E32" s="77">
        <f t="shared" si="0"/>
        <v>0.70921985815602839</v>
      </c>
      <c r="F32" s="76">
        <f>分析係数表!C35</f>
        <v>0.52232854864433809</v>
      </c>
      <c r="G32" s="77">
        <f t="shared" si="1"/>
        <v>0.37044577918038163</v>
      </c>
      <c r="H32" s="77">
        <v>0.40370302344127257</v>
      </c>
      <c r="I32" s="77">
        <f t="shared" si="2"/>
        <v>0.40370302344127257</v>
      </c>
      <c r="J32" s="76">
        <f>分析係数表!G35</f>
        <v>0.31374764595103577</v>
      </c>
      <c r="K32" s="78">
        <f t="shared" si="3"/>
        <v>0.12666087326801509</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投入係数表!U33</f>
        <v>0</v>
      </c>
      <c r="E33" s="77">
        <f t="shared" si="0"/>
        <v>0</v>
      </c>
      <c r="F33" s="76">
        <f>分析係数表!C36</f>
        <v>0.98115915135770393</v>
      </c>
      <c r="G33" s="77">
        <f t="shared" si="1"/>
        <v>0</v>
      </c>
      <c r="H33" s="77">
        <v>5.7374361451799721E-2</v>
      </c>
      <c r="I33" s="77">
        <f t="shared" si="2"/>
        <v>5.7374361451799721E-2</v>
      </c>
      <c r="J33" s="76">
        <f>分析係数表!G36</f>
        <v>4.5900594498961549E-2</v>
      </c>
      <c r="K33" s="78">
        <f t="shared" si="3"/>
        <v>2.63351729963591E-3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投入係数表!U34</f>
        <v>7.0921985815602835E-3</v>
      </c>
      <c r="E34" s="77">
        <f t="shared" si="0"/>
        <v>0.70921985815602839</v>
      </c>
      <c r="F34" s="76">
        <f>分析係数表!C37</f>
        <v>0.19750348498289194</v>
      </c>
      <c r="G34" s="77">
        <f t="shared" si="1"/>
        <v>0.14007339360488791</v>
      </c>
      <c r="H34" s="77">
        <v>0.15514789921487102</v>
      </c>
      <c r="I34" s="77">
        <f t="shared" si="2"/>
        <v>0.15514789921487102</v>
      </c>
      <c r="J34" s="76">
        <f>分析係数表!G37</f>
        <v>0.41491057198512482</v>
      </c>
      <c r="K34" s="78">
        <f t="shared" si="3"/>
        <v>6.4372503605532636E-2</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投入係数表!U35</f>
        <v>7.0921985815602835E-3</v>
      </c>
      <c r="E35" s="77">
        <f t="shared" si="0"/>
        <v>0.70921985815602839</v>
      </c>
      <c r="F35" s="76">
        <f>分析係数表!C38</f>
        <v>8.1861043469250272E-2</v>
      </c>
      <c r="G35" s="77">
        <f t="shared" si="1"/>
        <v>5.8057477637766156E-2</v>
      </c>
      <c r="H35" s="77">
        <v>7.1113017485057758E-2</v>
      </c>
      <c r="I35" s="77">
        <f t="shared" si="2"/>
        <v>7.1113017485057758E-2</v>
      </c>
      <c r="J35" s="76">
        <f>分析係数表!G38</f>
        <v>0.21669430624654507</v>
      </c>
      <c r="K35" s="78">
        <f t="shared" si="3"/>
        <v>1.540978598902302E-2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投入係数表!U36</f>
        <v>0</v>
      </c>
      <c r="E36" s="77">
        <f t="shared" si="0"/>
        <v>0</v>
      </c>
      <c r="F36" s="76">
        <f>分析係数表!C39</f>
        <v>1</v>
      </c>
      <c r="G36" s="77">
        <f t="shared" si="1"/>
        <v>0</v>
      </c>
      <c r="H36" s="77">
        <v>4.0505793115292333E-4</v>
      </c>
      <c r="I36" s="77">
        <f t="shared" si="2"/>
        <v>4.0505793115292333E-4</v>
      </c>
      <c r="J36" s="76">
        <f>分析係数表!G39</f>
        <v>0.35499471899494134</v>
      </c>
      <c r="K36" s="78">
        <f t="shared" si="3"/>
        <v>1.4379342644630432E-4</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投入係数表!U37</f>
        <v>0</v>
      </c>
      <c r="E37" s="77">
        <f t="shared" si="0"/>
        <v>0</v>
      </c>
      <c r="F37" s="76">
        <f>分析係数表!C40</f>
        <v>0.69354724715527594</v>
      </c>
      <c r="G37" s="77">
        <f t="shared" si="1"/>
        <v>0</v>
      </c>
      <c r="H37" s="77">
        <v>6.4694761837900386E-4</v>
      </c>
      <c r="I37" s="77">
        <f t="shared" si="2"/>
        <v>6.4694761837900386E-4</v>
      </c>
      <c r="J37" s="76">
        <f>分析係数表!G40</f>
        <v>0.52329545454545456</v>
      </c>
      <c r="K37" s="78">
        <f t="shared" si="3"/>
        <v>3.3854474802674008E-4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投入係数表!U38</f>
        <v>0</v>
      </c>
      <c r="E38" s="77">
        <f t="shared" si="0"/>
        <v>0</v>
      </c>
      <c r="F38" s="76">
        <f>分析係数表!C41</f>
        <v>0.69803111327175493</v>
      </c>
      <c r="G38" s="77">
        <f t="shared" si="1"/>
        <v>0</v>
      </c>
      <c r="H38" s="77">
        <v>2.3977139381127339E-4</v>
      </c>
      <c r="I38" s="77">
        <f t="shared" si="2"/>
        <v>2.3977139381127339E-4</v>
      </c>
      <c r="J38" s="76">
        <f>分析係数表!G41</f>
        <v>0.44754320687137045</v>
      </c>
      <c r="K38" s="78">
        <f t="shared" si="3"/>
        <v>1.0730805850231556E-4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投入係数表!U39</f>
        <v>0</v>
      </c>
      <c r="E39" s="77">
        <f>$C$23*D39</f>
        <v>0</v>
      </c>
      <c r="F39" s="76">
        <f>分析係数表!C42</f>
        <v>0.43862762496302865</v>
      </c>
      <c r="G39" s="77">
        <f>E39*F39</f>
        <v>0</v>
      </c>
      <c r="H39" s="77">
        <v>2.4595834209203207E-3</v>
      </c>
      <c r="I39" s="77">
        <f>C39+H39</f>
        <v>2.4595834209203207E-3</v>
      </c>
      <c r="J39" s="76">
        <f>分析係数表!G42</f>
        <v>0.48527443105756357</v>
      </c>
      <c r="K39" s="78">
        <f>I39*J39</f>
        <v>1.1935729452257245E-3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投入係数表!U40</f>
        <v>4.2553191489361701E-2</v>
      </c>
      <c r="E40" s="77">
        <f>$C$23*D40</f>
        <v>4.2553191489361701</v>
      </c>
      <c r="F40" s="76">
        <f>分析係数表!C43</f>
        <v>0.43024422883907665</v>
      </c>
      <c r="G40" s="77">
        <f>E40*F40</f>
        <v>1.8308265056981985</v>
      </c>
      <c r="H40" s="77">
        <v>2.0427253430731658</v>
      </c>
      <c r="I40" s="77">
        <f>C40+H40</f>
        <v>2.0427253430731658</v>
      </c>
      <c r="J40" s="76">
        <f>分析係数表!G43</f>
        <v>0.39930052034462166</v>
      </c>
      <c r="K40" s="78">
        <f>I40*J40</f>
        <v>0.81566129241026086</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投入係数表!U41</f>
        <v>0</v>
      </c>
      <c r="E41" s="77">
        <f>$C$23*D41</f>
        <v>0</v>
      </c>
      <c r="F41" s="76">
        <f>分析係数表!C44</f>
        <v>0.29950430472214973</v>
      </c>
      <c r="G41" s="77">
        <f>E41*F41</f>
        <v>0</v>
      </c>
      <c r="H41" s="77">
        <v>1.6762589989438277E-3</v>
      </c>
      <c r="I41" s="77">
        <f>C41+H41</f>
        <v>1.6762589989438277E-3</v>
      </c>
      <c r="J41" s="76">
        <f>分析係数表!G44</f>
        <v>0.27139093052281238</v>
      </c>
      <c r="K41" s="78">
        <f>I41*J41</f>
        <v>4.5492148952060336E-4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投入係数表!U42</f>
        <v>0</v>
      </c>
      <c r="E42" s="77">
        <f>$C$23*D42</f>
        <v>0</v>
      </c>
      <c r="F42" s="76">
        <f>分析係数表!C45</f>
        <v>1</v>
      </c>
      <c r="G42" s="77">
        <f>E42*F42</f>
        <v>0</v>
      </c>
      <c r="H42" s="77">
        <v>2.8012908524553321E-3</v>
      </c>
      <c r="I42" s="77">
        <f>C42+H42</f>
        <v>2.8012908524553321E-3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投入係数表!U43</f>
        <v>0</v>
      </c>
      <c r="E43" s="77">
        <f>$C$23*D43</f>
        <v>0</v>
      </c>
      <c r="F43" s="76">
        <f>分析係数表!C46</f>
        <v>7.53047011027278E-2</v>
      </c>
      <c r="G43" s="77">
        <f>E43*F43</f>
        <v>0</v>
      </c>
      <c r="H43" s="77">
        <v>2.1492869816277563E-3</v>
      </c>
      <c r="I43" s="77">
        <f>C43+H43</f>
        <v>2.1492869816277563E-3</v>
      </c>
      <c r="J43" s="76">
        <f>分析係数表!G46</f>
        <v>9.6153846153846159E-3</v>
      </c>
      <c r="K43" s="78">
        <f>I43*J43</f>
        <v>2.0666220977189965E-5</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投入係数表!U44</f>
        <v>0.63829787234042556</v>
      </c>
      <c r="E44" s="91">
        <f>SUM(E5:E43)</f>
        <v>63.829787234042541</v>
      </c>
      <c r="F44" s="92">
        <f>分析係数表!C47</f>
        <v>0.46353553090755517</v>
      </c>
      <c r="G44" s="91">
        <f>SUM(G5:G43)</f>
        <v>3.9832361743095506</v>
      </c>
      <c r="H44" s="91">
        <f>SUM(H5:H43)</f>
        <v>4.3737490300520179</v>
      </c>
      <c r="I44" s="91">
        <f>SUM(I5:I43)</f>
        <v>104.37374903005201</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383</v>
      </c>
      <c r="S2" s="3" t="s">
        <v>153</v>
      </c>
      <c r="U2" s="64" t="s">
        <v>210</v>
      </c>
      <c r="W2" s="3" t="s">
        <v>130</v>
      </c>
      <c r="Y2" s="3" t="s">
        <v>154</v>
      </c>
    </row>
    <row r="3" spans="1:25" ht="44" x14ac:dyDescent="0.2">
      <c r="B3" s="65"/>
      <c r="C3" s="66" t="s">
        <v>228</v>
      </c>
      <c r="D3" s="66" t="s">
        <v>379</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0</v>
      </c>
      <c r="G5" s="77">
        <f t="shared" ref="G5:G38" si="1">E5*F5</f>
        <v>0</v>
      </c>
      <c r="H5" s="77">
        <f t="array" ref="H5:H43">MMULT(逆行列係数!C5:AO43,'20'!G5:G43)</f>
        <v>0</v>
      </c>
      <c r="I5" s="77">
        <f t="shared" ref="I5:I38" si="2">C5+H5</f>
        <v>0</v>
      </c>
      <c r="J5" s="76" t="e">
        <f>分析係数表!G8</f>
        <v>#DIV/0!</v>
      </c>
      <c r="K5" s="78" t="e">
        <f t="shared" ref="K5:K43"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MMULT(逆行列係数!C5:AO43,'20'!Q5:Q43)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投入係数表!V6</f>
        <v>0</v>
      </c>
      <c r="E6" s="77">
        <f t="shared" si="0"/>
        <v>0</v>
      </c>
      <c r="F6" s="76">
        <f>分析係数表!C9</f>
        <v>7.8534031413612593E-2</v>
      </c>
      <c r="G6" s="77">
        <f t="shared" si="1"/>
        <v>0</v>
      </c>
      <c r="H6" s="77">
        <v>0</v>
      </c>
      <c r="I6" s="77">
        <f t="shared" si="2"/>
        <v>0</v>
      </c>
      <c r="J6" s="76">
        <f>分析係数表!G9</f>
        <v>0.3125</v>
      </c>
      <c r="K6" s="78">
        <f t="shared" si="3"/>
        <v>0</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投入係数表!V7</f>
        <v>0</v>
      </c>
      <c r="E7" s="77">
        <f t="shared" si="0"/>
        <v>0</v>
      </c>
      <c r="F7" s="76">
        <f>分析係数表!C10</f>
        <v>9.7664543524416114E-2</v>
      </c>
      <c r="G7" s="77">
        <f t="shared" si="1"/>
        <v>0</v>
      </c>
      <c r="H7" s="77">
        <v>0</v>
      </c>
      <c r="I7" s="77">
        <f t="shared" si="2"/>
        <v>0</v>
      </c>
      <c r="J7" s="76">
        <f>分析係数表!G10</f>
        <v>0.17857142857142858</v>
      </c>
      <c r="K7" s="78">
        <f t="shared" si="3"/>
        <v>0</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投入係数表!V8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投入係数表!V9</f>
        <v>0</v>
      </c>
      <c r="E9" s="77">
        <f t="shared" si="0"/>
        <v>0</v>
      </c>
      <c r="F9" s="76">
        <f>分析係数表!C12</f>
        <v>9.4611575134895265E-3</v>
      </c>
      <c r="G9" s="77">
        <f t="shared" si="1"/>
        <v>0</v>
      </c>
      <c r="H9" s="77">
        <v>0</v>
      </c>
      <c r="I9" s="77">
        <f t="shared" si="2"/>
        <v>0</v>
      </c>
      <c r="J9" s="76">
        <f>分析係数表!G12</f>
        <v>0.14399999999999999</v>
      </c>
      <c r="K9" s="78">
        <f t="shared" si="3"/>
        <v>0</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投入係数表!V10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投入係数表!V11</f>
        <v>0</v>
      </c>
      <c r="E11" s="77">
        <f t="shared" si="0"/>
        <v>0</v>
      </c>
      <c r="F11" s="76">
        <f>分析係数表!C14</f>
        <v>3.724489795918362E-2</v>
      </c>
      <c r="G11" s="77">
        <f t="shared" si="1"/>
        <v>0</v>
      </c>
      <c r="H11" s="77">
        <v>0</v>
      </c>
      <c r="I11" s="77">
        <f t="shared" si="2"/>
        <v>0</v>
      </c>
      <c r="J11" s="76">
        <f>分析係数表!G14</f>
        <v>0.16710182767624021</v>
      </c>
      <c r="K11" s="78">
        <f t="shared" si="3"/>
        <v>0</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投入係数表!V12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投入係数表!V13</f>
        <v>0</v>
      </c>
      <c r="E13" s="77">
        <f t="shared" si="0"/>
        <v>0</v>
      </c>
      <c r="F13" s="76">
        <f>分析係数表!C16</f>
        <v>5.1379638439581488E-3</v>
      </c>
      <c r="G13" s="77">
        <f t="shared" si="1"/>
        <v>0</v>
      </c>
      <c r="H13" s="77">
        <v>0</v>
      </c>
      <c r="I13" s="77">
        <f t="shared" si="2"/>
        <v>0</v>
      </c>
      <c r="J13" s="76">
        <f>分析係数表!G16</f>
        <v>3.5087719298245612E-2</v>
      </c>
      <c r="K13" s="78">
        <f t="shared" si="3"/>
        <v>0</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投入係数表!V14</f>
        <v>0</v>
      </c>
      <c r="E14" s="77">
        <f t="shared" si="0"/>
        <v>0</v>
      </c>
      <c r="F14" s="76">
        <f>分析係数表!C17</f>
        <v>2.2792022792023081E-3</v>
      </c>
      <c r="G14" s="77">
        <f t="shared" si="1"/>
        <v>0</v>
      </c>
      <c r="H14" s="77">
        <v>0</v>
      </c>
      <c r="I14" s="77">
        <f t="shared" si="2"/>
        <v>0</v>
      </c>
      <c r="J14" s="76">
        <f>分析係数表!G17</f>
        <v>0.25</v>
      </c>
      <c r="K14" s="78">
        <f t="shared" si="3"/>
        <v>0</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投入係数表!V15</f>
        <v>0</v>
      </c>
      <c r="E15" s="77">
        <f t="shared" si="0"/>
        <v>0</v>
      </c>
      <c r="F15" s="76">
        <f>分析係数表!C18</f>
        <v>7.5999999999999956E-2</v>
      </c>
      <c r="G15" s="77">
        <f t="shared" si="1"/>
        <v>0</v>
      </c>
      <c r="H15" s="77">
        <v>0</v>
      </c>
      <c r="I15" s="77">
        <f t="shared" si="2"/>
        <v>0</v>
      </c>
      <c r="J15" s="76">
        <f>分析係数表!G18</f>
        <v>0.21407624633431085</v>
      </c>
      <c r="K15" s="78">
        <f t="shared" si="3"/>
        <v>0</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投入係数表!V16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投入係数表!V17</f>
        <v>0</v>
      </c>
      <c r="E17" s="77">
        <f t="shared" si="0"/>
        <v>0</v>
      </c>
      <c r="F17" s="76">
        <f>分析係数表!C20</f>
        <v>1.5625E-2</v>
      </c>
      <c r="G17" s="77">
        <f t="shared" si="1"/>
        <v>0</v>
      </c>
      <c r="H17" s="77">
        <v>0</v>
      </c>
      <c r="I17" s="77">
        <f t="shared" si="2"/>
        <v>0</v>
      </c>
      <c r="J17" s="76">
        <f>分析係数表!G20</f>
        <v>9.7560975609756101E-2</v>
      </c>
      <c r="K17" s="78">
        <f t="shared" si="3"/>
        <v>0</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投入係数表!V18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投入係数表!V19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投入係数表!V20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投入係数表!V21</f>
        <v>0</v>
      </c>
      <c r="E21" s="77">
        <f t="shared" si="0"/>
        <v>0</v>
      </c>
      <c r="F21" s="76">
        <f>分析係数表!C24</f>
        <v>4.0407358738501986E-2</v>
      </c>
      <c r="G21" s="77">
        <f t="shared" si="1"/>
        <v>0</v>
      </c>
      <c r="H21" s="77">
        <v>0</v>
      </c>
      <c r="I21" s="77">
        <f t="shared" si="2"/>
        <v>0</v>
      </c>
      <c r="J21" s="76">
        <f>分析係数表!G24</f>
        <v>0.2107843137254902</v>
      </c>
      <c r="K21" s="78">
        <f t="shared" si="3"/>
        <v>0</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投入係数表!V22</f>
        <v>0.42857142857142855</v>
      </c>
      <c r="E22" s="77">
        <f t="shared" si="0"/>
        <v>42.857142857142854</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投入係数表!V23</f>
        <v>0</v>
      </c>
      <c r="E23" s="77">
        <f t="shared" si="0"/>
        <v>0</v>
      </c>
      <c r="F23" s="76">
        <f>分析係数表!C26</f>
        <v>4.2648253452477469E-3</v>
      </c>
      <c r="G23" s="77">
        <f t="shared" si="1"/>
        <v>0</v>
      </c>
      <c r="H23" s="77">
        <v>0</v>
      </c>
      <c r="I23" s="77">
        <f t="shared" si="2"/>
        <v>0</v>
      </c>
      <c r="J23" s="76">
        <f>分析係数表!G26</f>
        <v>0.19858156028368795</v>
      </c>
      <c r="K23" s="78">
        <f t="shared" si="3"/>
        <v>0</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75">
        <f>最終需要_まとめ!C25</f>
        <v>100</v>
      </c>
      <c r="D24" s="76">
        <f>投入係数表!V24</f>
        <v>0</v>
      </c>
      <c r="E24" s="77">
        <f t="shared" si="0"/>
        <v>0</v>
      </c>
      <c r="F24" s="76">
        <f>分析係数表!C27</f>
        <v>3.8520801232666546E-4</v>
      </c>
      <c r="G24" s="77">
        <f t="shared" si="1"/>
        <v>0</v>
      </c>
      <c r="H24" s="77">
        <v>0</v>
      </c>
      <c r="I24" s="77">
        <f t="shared" si="2"/>
        <v>100</v>
      </c>
      <c r="J24" s="76">
        <f>分析係数表!G27</f>
        <v>0.2857142857142857</v>
      </c>
      <c r="K24" s="78">
        <f t="shared" si="3"/>
        <v>28.571428571428569</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投入係数表!V25</f>
        <v>0</v>
      </c>
      <c r="E25" s="77">
        <f t="shared" si="0"/>
        <v>0</v>
      </c>
      <c r="F25" s="76">
        <f>分析係数表!C28</f>
        <v>1.1124845488257318E-3</v>
      </c>
      <c r="G25" s="77">
        <f t="shared" si="1"/>
        <v>0</v>
      </c>
      <c r="H25" s="77">
        <v>0</v>
      </c>
      <c r="I25" s="77">
        <f t="shared" si="2"/>
        <v>0</v>
      </c>
      <c r="J25" s="76">
        <f>分析係数表!G28</f>
        <v>0.13043478260869565</v>
      </c>
      <c r="K25" s="78">
        <f t="shared" si="3"/>
        <v>0</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投入係数表!V26</f>
        <v>0</v>
      </c>
      <c r="E26" s="77">
        <f t="shared" si="0"/>
        <v>0</v>
      </c>
      <c r="F26" s="76">
        <f>分析係数表!C29</f>
        <v>9.1216979002032073E-2</v>
      </c>
      <c r="G26" s="77">
        <f t="shared" si="1"/>
        <v>0</v>
      </c>
      <c r="H26" s="77">
        <v>0</v>
      </c>
      <c r="I26" s="77">
        <f t="shared" si="2"/>
        <v>0</v>
      </c>
      <c r="J26" s="76">
        <f>分析係数表!G29</f>
        <v>0.26186291739894552</v>
      </c>
      <c r="K26" s="78">
        <f t="shared" si="3"/>
        <v>0</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投入係数表!V27</f>
        <v>0</v>
      </c>
      <c r="E27" s="77">
        <f t="shared" si="0"/>
        <v>0</v>
      </c>
      <c r="F27" s="76">
        <f>分析係数表!C30</f>
        <v>1</v>
      </c>
      <c r="G27" s="77">
        <f t="shared" si="1"/>
        <v>0</v>
      </c>
      <c r="H27" s="77">
        <v>0</v>
      </c>
      <c r="I27" s="77">
        <f t="shared" si="2"/>
        <v>0</v>
      </c>
      <c r="J27" s="76">
        <f>分析係数表!G30</f>
        <v>0.34464954175809992</v>
      </c>
      <c r="K27" s="78">
        <f t="shared" si="3"/>
        <v>0</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投入係数表!V28</f>
        <v>0</v>
      </c>
      <c r="E28" s="77">
        <f t="shared" si="0"/>
        <v>0</v>
      </c>
      <c r="F28" s="76">
        <f>分析係数表!C31</f>
        <v>5.9431818181818197E-2</v>
      </c>
      <c r="G28" s="77">
        <f t="shared" si="1"/>
        <v>0</v>
      </c>
      <c r="H28" s="77">
        <v>0</v>
      </c>
      <c r="I28" s="77">
        <f t="shared" si="2"/>
        <v>0</v>
      </c>
      <c r="J28" s="76">
        <f>分析係数表!G31</f>
        <v>6.9182389937106917E-2</v>
      </c>
      <c r="K28" s="78">
        <f t="shared" si="3"/>
        <v>0</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投入係数表!V29</f>
        <v>0</v>
      </c>
      <c r="E29" s="77">
        <f t="shared" si="0"/>
        <v>0</v>
      </c>
      <c r="F29" s="76">
        <f>分析係数表!C32</f>
        <v>1</v>
      </c>
      <c r="G29" s="77">
        <f t="shared" si="1"/>
        <v>0</v>
      </c>
      <c r="H29" s="77">
        <v>0</v>
      </c>
      <c r="I29" s="77">
        <f t="shared" si="2"/>
        <v>0</v>
      </c>
      <c r="J29" s="76">
        <f>分析係数表!G32</f>
        <v>0.14024946759963491</v>
      </c>
      <c r="K29" s="78">
        <f t="shared" si="3"/>
        <v>0</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投入係数表!V30</f>
        <v>0</v>
      </c>
      <c r="E30" s="77">
        <f t="shared" si="0"/>
        <v>0</v>
      </c>
      <c r="F30" s="76">
        <f>分析係数表!C33</f>
        <v>0.54794520547945202</v>
      </c>
      <c r="G30" s="77">
        <f t="shared" si="1"/>
        <v>0</v>
      </c>
      <c r="H30" s="77">
        <v>0</v>
      </c>
      <c r="I30" s="77">
        <f t="shared" si="2"/>
        <v>0</v>
      </c>
      <c r="J30" s="76">
        <f>分析係数表!G33</f>
        <v>0.50575815738963537</v>
      </c>
      <c r="K30" s="78">
        <f t="shared" si="3"/>
        <v>0</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投入係数表!V31</f>
        <v>0</v>
      </c>
      <c r="E31" s="77">
        <f t="shared" si="0"/>
        <v>0</v>
      </c>
      <c r="F31" s="76">
        <f>分析係数表!C34</f>
        <v>0.2272625743700124</v>
      </c>
      <c r="G31" s="77">
        <f t="shared" si="1"/>
        <v>0</v>
      </c>
      <c r="H31" s="77">
        <v>0</v>
      </c>
      <c r="I31" s="77">
        <f t="shared" si="2"/>
        <v>0</v>
      </c>
      <c r="J31" s="76">
        <f>分析係数表!G34</f>
        <v>0.42497416653070103</v>
      </c>
      <c r="K31" s="78">
        <f t="shared" si="3"/>
        <v>0</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投入係数表!V32</f>
        <v>0</v>
      </c>
      <c r="E32" s="77">
        <f t="shared" si="0"/>
        <v>0</v>
      </c>
      <c r="F32" s="76">
        <f>分析係数表!C35</f>
        <v>0.52232854864433809</v>
      </c>
      <c r="G32" s="77">
        <f t="shared" si="1"/>
        <v>0</v>
      </c>
      <c r="H32" s="77">
        <v>0</v>
      </c>
      <c r="I32" s="77">
        <f t="shared" si="2"/>
        <v>0</v>
      </c>
      <c r="J32" s="76">
        <f>分析係数表!G35</f>
        <v>0.31374764595103577</v>
      </c>
      <c r="K32" s="78">
        <f t="shared" si="3"/>
        <v>0</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投入係数表!V33</f>
        <v>0</v>
      </c>
      <c r="E33" s="77">
        <f t="shared" si="0"/>
        <v>0</v>
      </c>
      <c r="F33" s="76">
        <f>分析係数表!C36</f>
        <v>0.98115915135770393</v>
      </c>
      <c r="G33" s="77">
        <f t="shared" si="1"/>
        <v>0</v>
      </c>
      <c r="H33" s="77">
        <v>0</v>
      </c>
      <c r="I33" s="77">
        <f t="shared" si="2"/>
        <v>0</v>
      </c>
      <c r="J33" s="76">
        <f>分析係数表!G36</f>
        <v>4.5900594498961549E-2</v>
      </c>
      <c r="K33" s="78">
        <f t="shared" si="3"/>
        <v>0</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投入係数表!V34</f>
        <v>0</v>
      </c>
      <c r="E34" s="77">
        <f t="shared" si="0"/>
        <v>0</v>
      </c>
      <c r="F34" s="76">
        <f>分析係数表!C37</f>
        <v>0.19750348498289194</v>
      </c>
      <c r="G34" s="77">
        <f t="shared" si="1"/>
        <v>0</v>
      </c>
      <c r="H34" s="77">
        <v>0</v>
      </c>
      <c r="I34" s="77">
        <f t="shared" si="2"/>
        <v>0</v>
      </c>
      <c r="J34" s="76">
        <f>分析係数表!G37</f>
        <v>0.41491057198512482</v>
      </c>
      <c r="K34" s="78">
        <f t="shared" si="3"/>
        <v>0</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投入係数表!V35</f>
        <v>0</v>
      </c>
      <c r="E35" s="77">
        <f t="shared" si="0"/>
        <v>0</v>
      </c>
      <c r="F35" s="76">
        <f>分析係数表!C38</f>
        <v>8.1861043469250272E-2</v>
      </c>
      <c r="G35" s="77">
        <f t="shared" si="1"/>
        <v>0</v>
      </c>
      <c r="H35" s="77">
        <v>0</v>
      </c>
      <c r="I35" s="77">
        <f t="shared" si="2"/>
        <v>0</v>
      </c>
      <c r="J35" s="76">
        <f>分析係数表!G38</f>
        <v>0.21669430624654507</v>
      </c>
      <c r="K35" s="78">
        <f t="shared" si="3"/>
        <v>0</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投入係数表!V36</f>
        <v>0</v>
      </c>
      <c r="E36" s="77">
        <f t="shared" si="0"/>
        <v>0</v>
      </c>
      <c r="F36" s="76">
        <f>分析係数表!C39</f>
        <v>1</v>
      </c>
      <c r="G36" s="77">
        <f t="shared" si="1"/>
        <v>0</v>
      </c>
      <c r="H36" s="77">
        <v>0</v>
      </c>
      <c r="I36" s="77">
        <f t="shared" si="2"/>
        <v>0</v>
      </c>
      <c r="J36" s="76">
        <f>分析係数表!G39</f>
        <v>0.35499471899494134</v>
      </c>
      <c r="K36" s="78">
        <f t="shared" si="3"/>
        <v>0</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投入係数表!V37</f>
        <v>0</v>
      </c>
      <c r="E37" s="77">
        <f t="shared" si="0"/>
        <v>0</v>
      </c>
      <c r="F37" s="76">
        <f>分析係数表!C40</f>
        <v>0.69354724715527594</v>
      </c>
      <c r="G37" s="77">
        <f t="shared" si="1"/>
        <v>0</v>
      </c>
      <c r="H37" s="77">
        <v>0</v>
      </c>
      <c r="I37" s="77">
        <f t="shared" si="2"/>
        <v>0</v>
      </c>
      <c r="J37" s="76">
        <f>分析係数表!G40</f>
        <v>0.52329545454545456</v>
      </c>
      <c r="K37" s="78">
        <f t="shared" si="3"/>
        <v>0</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投入係数表!V38</f>
        <v>0</v>
      </c>
      <c r="E38" s="77">
        <f t="shared" si="0"/>
        <v>0</v>
      </c>
      <c r="F38" s="76">
        <f>分析係数表!C41</f>
        <v>0.69803111327175493</v>
      </c>
      <c r="G38" s="77">
        <f t="shared" si="1"/>
        <v>0</v>
      </c>
      <c r="H38" s="77">
        <v>0</v>
      </c>
      <c r="I38" s="77">
        <f t="shared" si="2"/>
        <v>0</v>
      </c>
      <c r="J38" s="76">
        <f>分析係数表!G41</f>
        <v>0.44754320687137045</v>
      </c>
      <c r="K38" s="78">
        <f t="shared" si="3"/>
        <v>0</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投入係数表!V39</f>
        <v>0</v>
      </c>
      <c r="E39" s="77">
        <f>$C$24*D39</f>
        <v>0</v>
      </c>
      <c r="F39" s="76">
        <f>分析係数表!C42</f>
        <v>0.43862762496302865</v>
      </c>
      <c r="G39" s="77">
        <f>E39*F39</f>
        <v>0</v>
      </c>
      <c r="H39" s="77">
        <v>0</v>
      </c>
      <c r="I39" s="77">
        <f>C39+H39</f>
        <v>0</v>
      </c>
      <c r="J39" s="76">
        <f>分析係数表!G42</f>
        <v>0.48527443105756357</v>
      </c>
      <c r="K39" s="78">
        <f t="shared" si="3"/>
        <v>0</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投入係数表!V40</f>
        <v>0</v>
      </c>
      <c r="E40" s="77">
        <f>$C$24*D40</f>
        <v>0</v>
      </c>
      <c r="F40" s="76">
        <f>分析係数表!C43</f>
        <v>0.43024422883907665</v>
      </c>
      <c r="G40" s="77">
        <f>E40*F40</f>
        <v>0</v>
      </c>
      <c r="H40" s="77">
        <v>0</v>
      </c>
      <c r="I40" s="77">
        <f>C40+H40</f>
        <v>0</v>
      </c>
      <c r="J40" s="76">
        <f>分析係数表!G43</f>
        <v>0.39930052034462166</v>
      </c>
      <c r="K40" s="78">
        <f t="shared" si="3"/>
        <v>0</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投入係数表!V41</f>
        <v>0</v>
      </c>
      <c r="E41" s="77">
        <f>$C$24*D41</f>
        <v>0</v>
      </c>
      <c r="F41" s="76">
        <f>分析係数表!C44</f>
        <v>0.29950430472214973</v>
      </c>
      <c r="G41" s="77">
        <f>E41*F41</f>
        <v>0</v>
      </c>
      <c r="H41" s="77">
        <v>0</v>
      </c>
      <c r="I41" s="77">
        <f>C41+H41</f>
        <v>0</v>
      </c>
      <c r="J41" s="76">
        <f>分析係数表!G44</f>
        <v>0.27139093052281238</v>
      </c>
      <c r="K41" s="78">
        <f t="shared" si="3"/>
        <v>0</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投入係数表!V42</f>
        <v>0</v>
      </c>
      <c r="E42" s="77">
        <f>$C$24*D42</f>
        <v>0</v>
      </c>
      <c r="F42" s="76">
        <f>分析係数表!C45</f>
        <v>1</v>
      </c>
      <c r="G42" s="77">
        <f>E42*F42</f>
        <v>0</v>
      </c>
      <c r="H42" s="77">
        <v>0</v>
      </c>
      <c r="I42" s="77">
        <f>C42+H42</f>
        <v>0</v>
      </c>
      <c r="J42" s="76">
        <f>分析係数表!G45</f>
        <v>0</v>
      </c>
      <c r="K42" s="78">
        <f t="shared" si="3"/>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投入係数表!V43</f>
        <v>0</v>
      </c>
      <c r="E43" s="77">
        <f>$C$24*D43</f>
        <v>0</v>
      </c>
      <c r="F43" s="76">
        <f>分析係数表!C46</f>
        <v>7.53047011027278E-2</v>
      </c>
      <c r="G43" s="77">
        <f>E43*F43</f>
        <v>0</v>
      </c>
      <c r="H43" s="77">
        <v>0</v>
      </c>
      <c r="I43" s="77">
        <f>C43+H43</f>
        <v>0</v>
      </c>
      <c r="J43" s="76">
        <f>分析係数表!G46</f>
        <v>9.6153846153846159E-3</v>
      </c>
      <c r="K43" s="78">
        <f t="shared" si="3"/>
        <v>0</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3">
        <v>37</v>
      </c>
      <c r="B44" s="14" t="s">
        <v>151</v>
      </c>
      <c r="C44" s="197">
        <f>SUM(C5:C43)</f>
        <v>100</v>
      </c>
      <c r="D44" s="92">
        <f>投入係数表!V44</f>
        <v>0.42857142857142855</v>
      </c>
      <c r="E44" s="91">
        <f>SUM(E5:E43)</f>
        <v>42.857142857142854</v>
      </c>
      <c r="F44" s="92">
        <f>分析係数表!C47</f>
        <v>0.46353553090755517</v>
      </c>
      <c r="G44" s="91">
        <f>SUM(G5:G43)</f>
        <v>0</v>
      </c>
      <c r="H44" s="91">
        <f>SUM(H5:H43)</f>
        <v>0</v>
      </c>
      <c r="I44" s="91">
        <f>SUM(I5:I43)</f>
        <v>100</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SUM(R7:R43)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207</v>
      </c>
      <c r="S2" s="3" t="s">
        <v>153</v>
      </c>
      <c r="U2" s="64" t="s">
        <v>210</v>
      </c>
      <c r="W2" s="3" t="s">
        <v>130</v>
      </c>
      <c r="Y2" s="3" t="s">
        <v>154</v>
      </c>
    </row>
    <row r="3" spans="1:25" ht="44" x14ac:dyDescent="0.2">
      <c r="B3" s="65"/>
      <c r="C3" s="66" t="s">
        <v>228</v>
      </c>
      <c r="D3" s="66" t="s">
        <v>237</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0</v>
      </c>
      <c r="G5" s="77">
        <f t="shared" ref="G5:G38" si="1">E5*F5</f>
        <v>0</v>
      </c>
      <c r="H5" s="77">
        <f t="array" ref="H5:H43">MMULT(逆行列係数!C5:AO43,'21'!G5:G43)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MMULT(逆行列係数!C5:AO43,'21'!Q5:Q43)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投入係数表!W6</f>
        <v>0</v>
      </c>
      <c r="E6" s="77">
        <f t="shared" si="0"/>
        <v>0</v>
      </c>
      <c r="F6" s="76">
        <f>分析係数表!C9</f>
        <v>7.8534031413612593E-2</v>
      </c>
      <c r="G6" s="77">
        <f t="shared" si="1"/>
        <v>0</v>
      </c>
      <c r="H6" s="77">
        <v>6.3661279431070672E-7</v>
      </c>
      <c r="I6" s="77">
        <f t="shared" si="2"/>
        <v>6.3661279431070672E-7</v>
      </c>
      <c r="J6" s="76">
        <f>分析係数表!G9</f>
        <v>0.3125</v>
      </c>
      <c r="K6" s="78">
        <f t="shared" si="3"/>
        <v>1.9894149822209584E-7</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投入係数表!W7</f>
        <v>0</v>
      </c>
      <c r="E7" s="77">
        <f t="shared" si="0"/>
        <v>0</v>
      </c>
      <c r="F7" s="76">
        <f>分析係数表!C10</f>
        <v>9.7664543524416114E-2</v>
      </c>
      <c r="G7" s="77">
        <f t="shared" si="1"/>
        <v>0</v>
      </c>
      <c r="H7" s="77">
        <v>1.4791334514164252E-6</v>
      </c>
      <c r="I7" s="77">
        <f t="shared" si="2"/>
        <v>1.4791334514164252E-6</v>
      </c>
      <c r="J7" s="76">
        <f>分析係数表!G10</f>
        <v>0.17857142857142858</v>
      </c>
      <c r="K7" s="78">
        <f t="shared" si="3"/>
        <v>2.6413097346721877E-7</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投入係数表!W8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投入係数表!W9</f>
        <v>0</v>
      </c>
      <c r="E9" s="77">
        <f t="shared" si="0"/>
        <v>0</v>
      </c>
      <c r="F9" s="76">
        <f>分析係数表!C12</f>
        <v>9.4611575134895265E-3</v>
      </c>
      <c r="G9" s="77">
        <f t="shared" si="1"/>
        <v>0</v>
      </c>
      <c r="H9" s="77">
        <v>2.831838551045807E-6</v>
      </c>
      <c r="I9" s="77">
        <f t="shared" si="2"/>
        <v>2.831838551045807E-6</v>
      </c>
      <c r="J9" s="76">
        <f>分析係数表!G12</f>
        <v>0.14399999999999999</v>
      </c>
      <c r="K9" s="78">
        <f t="shared" si="3"/>
        <v>4.0778475135059619E-7</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投入係数表!W10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投入係数表!W11</f>
        <v>0</v>
      </c>
      <c r="E11" s="77">
        <f t="shared" si="0"/>
        <v>0</v>
      </c>
      <c r="F11" s="76">
        <f>分析係数表!C14</f>
        <v>3.724489795918362E-2</v>
      </c>
      <c r="G11" s="77">
        <f t="shared" si="1"/>
        <v>0</v>
      </c>
      <c r="H11" s="77">
        <v>5.5111283576787058E-4</v>
      </c>
      <c r="I11" s="77">
        <f t="shared" si="2"/>
        <v>5.5111283576787058E-4</v>
      </c>
      <c r="J11" s="76">
        <f>分析係数表!G14</f>
        <v>0.16710182767624021</v>
      </c>
      <c r="K11" s="78">
        <f t="shared" si="3"/>
        <v>9.2091962112646777E-5</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投入係数表!W12</f>
        <v>1.0869565217391304E-2</v>
      </c>
      <c r="E12" s="77">
        <f t="shared" si="0"/>
        <v>1.0869565217391304</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投入係数表!W13</f>
        <v>0</v>
      </c>
      <c r="E13" s="77">
        <f t="shared" si="0"/>
        <v>0</v>
      </c>
      <c r="F13" s="76">
        <f>分析係数表!C16</f>
        <v>5.1379638439581488E-3</v>
      </c>
      <c r="G13" s="77">
        <f t="shared" si="1"/>
        <v>0</v>
      </c>
      <c r="H13" s="77">
        <v>7.2294081671414785E-5</v>
      </c>
      <c r="I13" s="77">
        <f t="shared" si="2"/>
        <v>7.2294081671414785E-5</v>
      </c>
      <c r="J13" s="76">
        <f>分析係数表!G16</f>
        <v>3.5087719298245612E-2</v>
      </c>
      <c r="K13" s="78">
        <f t="shared" si="3"/>
        <v>2.5366344446110449E-6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投入係数表!W14</f>
        <v>3.2608695652173912E-2</v>
      </c>
      <c r="E14" s="77">
        <f t="shared" si="0"/>
        <v>3.2608695652173911</v>
      </c>
      <c r="F14" s="76">
        <f>分析係数表!C17</f>
        <v>2.2792022792023081E-3</v>
      </c>
      <c r="G14" s="77">
        <f t="shared" si="1"/>
        <v>7.4321813452249176E-3</v>
      </c>
      <c r="H14" s="77">
        <v>7.4700340784421308E-3</v>
      </c>
      <c r="I14" s="77">
        <f t="shared" si="2"/>
        <v>7.4700340784421308E-3</v>
      </c>
      <c r="J14" s="76">
        <f>分析係数表!G17</f>
        <v>0.25</v>
      </c>
      <c r="K14" s="78">
        <f t="shared" si="3"/>
        <v>1.8675085196105327E-3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投入係数表!W15</f>
        <v>1.0869565217391304E-2</v>
      </c>
      <c r="E15" s="77">
        <f t="shared" si="0"/>
        <v>1.0869565217391304</v>
      </c>
      <c r="F15" s="76">
        <f>分析係数表!C18</f>
        <v>7.5999999999999956E-2</v>
      </c>
      <c r="G15" s="77">
        <f t="shared" si="1"/>
        <v>8.2608695652173866E-2</v>
      </c>
      <c r="H15" s="77">
        <v>8.3296864591968653E-2</v>
      </c>
      <c r="I15" s="77">
        <f t="shared" si="2"/>
        <v>8.3296864591968653E-2</v>
      </c>
      <c r="J15" s="76">
        <f>分析係数表!G18</f>
        <v>0.21407624633431085</v>
      </c>
      <c r="K15" s="78">
        <f t="shared" si="3"/>
        <v>1.7831880103266019E-2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投入係数表!W16</f>
        <v>5.434782608695652E-2</v>
      </c>
      <c r="E16" s="77">
        <f t="shared" si="0"/>
        <v>5.4347826086956523</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投入係数表!W17</f>
        <v>2.1739130434782608E-2</v>
      </c>
      <c r="E17" s="77">
        <f t="shared" si="0"/>
        <v>2.1739130434782608</v>
      </c>
      <c r="F17" s="76">
        <f>分析係数表!C20</f>
        <v>1.5625E-2</v>
      </c>
      <c r="G17" s="77">
        <f t="shared" si="1"/>
        <v>3.3967391304347824E-2</v>
      </c>
      <c r="H17" s="77">
        <v>3.4270202367689101E-2</v>
      </c>
      <c r="I17" s="77">
        <f t="shared" si="2"/>
        <v>3.4270202367689101E-2</v>
      </c>
      <c r="J17" s="76">
        <f>分析係数表!G20</f>
        <v>9.7560975609756101E-2</v>
      </c>
      <c r="K17" s="78">
        <f t="shared" si="3"/>
        <v>3.3434343773355224E-3</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投入係数表!W18</f>
        <v>1.0869565217391304E-2</v>
      </c>
      <c r="E18" s="77">
        <f t="shared" si="0"/>
        <v>1.0869565217391304</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投入係数表!W19</f>
        <v>1.0869565217391304E-2</v>
      </c>
      <c r="E19" s="77">
        <f t="shared" si="0"/>
        <v>1.0869565217391304</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投入係数表!W20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投入係数表!W21</f>
        <v>0</v>
      </c>
      <c r="E21" s="77">
        <f t="shared" si="0"/>
        <v>0</v>
      </c>
      <c r="F21" s="76">
        <f>分析係数表!C24</f>
        <v>4.0407358738501986E-2</v>
      </c>
      <c r="G21" s="77">
        <f t="shared" si="1"/>
        <v>0</v>
      </c>
      <c r="H21" s="77">
        <v>1.3472359281028172E-4</v>
      </c>
      <c r="I21" s="77">
        <f t="shared" si="2"/>
        <v>1.3472359281028172E-4</v>
      </c>
      <c r="J21" s="76">
        <f>分析係数表!G24</f>
        <v>0.2107843137254902</v>
      </c>
      <c r="K21" s="78">
        <f t="shared" si="3"/>
        <v>2.8397620053147616E-5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投入係数表!W22</f>
        <v>1.0869565217391304E-2</v>
      </c>
      <c r="E22" s="77">
        <f t="shared" si="0"/>
        <v>1.0869565217391304</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投入係数表!W23</f>
        <v>3.2608695652173912E-2</v>
      </c>
      <c r="E23" s="77">
        <f t="shared" si="0"/>
        <v>3.2608695652173911</v>
      </c>
      <c r="F23" s="76">
        <f>分析係数表!C26</f>
        <v>4.2648253452477469E-3</v>
      </c>
      <c r="G23" s="77">
        <f t="shared" si="1"/>
        <v>1.390703916928613E-2</v>
      </c>
      <c r="H23" s="77">
        <v>1.3938499110166499E-2</v>
      </c>
      <c r="I23" s="77">
        <f t="shared" si="2"/>
        <v>1.3938499110166499E-2</v>
      </c>
      <c r="J23" s="76">
        <f>分析係数表!G26</f>
        <v>0.19858156028368795</v>
      </c>
      <c r="K23" s="78">
        <f t="shared" si="3"/>
        <v>2.7679289013096595E-3</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投入係数表!W24</f>
        <v>1.0869565217391304E-2</v>
      </c>
      <c r="E24" s="77">
        <f t="shared" si="0"/>
        <v>1.0869565217391304</v>
      </c>
      <c r="F24" s="76">
        <f>分析係数表!C27</f>
        <v>3.8520801232666546E-4</v>
      </c>
      <c r="G24" s="77">
        <f t="shared" si="1"/>
        <v>4.1870436122463635E-4</v>
      </c>
      <c r="H24" s="77">
        <v>4.1929973919078582E-4</v>
      </c>
      <c r="I24" s="77">
        <f t="shared" si="2"/>
        <v>4.1929973919078582E-4</v>
      </c>
      <c r="J24" s="76">
        <f>分析係数表!G27</f>
        <v>0.2857142857142857</v>
      </c>
      <c r="K24" s="78">
        <f t="shared" si="3"/>
        <v>1.1979992548308166E-4</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75">
        <f>最終需要_まとめ!C26</f>
        <v>100</v>
      </c>
      <c r="D25" s="76">
        <f>投入係数表!W25</f>
        <v>0.4891304347826087</v>
      </c>
      <c r="E25" s="77">
        <f t="shared" si="0"/>
        <v>48.913043478260867</v>
      </c>
      <c r="F25" s="76">
        <f>分析係数表!C28</f>
        <v>1.1124845488257318E-3</v>
      </c>
      <c r="G25" s="77">
        <f t="shared" si="1"/>
        <v>5.4415005105606443E-2</v>
      </c>
      <c r="H25" s="77">
        <v>5.4464427160571351E-2</v>
      </c>
      <c r="I25" s="77">
        <f t="shared" si="2"/>
        <v>100.05446442716057</v>
      </c>
      <c r="J25" s="76">
        <f>分析係数表!G28</f>
        <v>0.13043478260869565</v>
      </c>
      <c r="K25" s="78">
        <f t="shared" si="3"/>
        <v>13.05058231658616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投入係数表!W26</f>
        <v>0</v>
      </c>
      <c r="E26" s="77">
        <f t="shared" si="0"/>
        <v>0</v>
      </c>
      <c r="F26" s="76">
        <f>分析係数表!C29</f>
        <v>9.1216979002032073E-2</v>
      </c>
      <c r="G26" s="77">
        <f t="shared" si="1"/>
        <v>0</v>
      </c>
      <c r="H26" s="77">
        <v>1.2637613055589401E-3</v>
      </c>
      <c r="I26" s="77">
        <f t="shared" si="2"/>
        <v>1.2637613055589401E-3</v>
      </c>
      <c r="J26" s="76">
        <f>分析係数表!G29</f>
        <v>0.26186291739894552</v>
      </c>
      <c r="K26" s="78">
        <f t="shared" si="3"/>
        <v>3.3093222236956426E-4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投入係数表!W27</f>
        <v>0</v>
      </c>
      <c r="E27" s="77">
        <f t="shared" si="0"/>
        <v>0</v>
      </c>
      <c r="F27" s="76">
        <f>分析係数表!C30</f>
        <v>1</v>
      </c>
      <c r="G27" s="77">
        <f t="shared" si="1"/>
        <v>0</v>
      </c>
      <c r="H27" s="77">
        <v>7.8827152042510798E-3</v>
      </c>
      <c r="I27" s="77">
        <f t="shared" si="2"/>
        <v>7.8827152042510798E-3</v>
      </c>
      <c r="J27" s="76">
        <f>分析係数表!G30</f>
        <v>0.34464954175809992</v>
      </c>
      <c r="K27" s="78">
        <f t="shared" si="3"/>
        <v>2.7167741829547416E-3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投入係数表!W28</f>
        <v>1.0869565217391304E-2</v>
      </c>
      <c r="E28" s="77">
        <f t="shared" si="0"/>
        <v>1.0869565217391304</v>
      </c>
      <c r="F28" s="76">
        <f>分析係数表!C31</f>
        <v>5.9431818181818197E-2</v>
      </c>
      <c r="G28" s="77">
        <f t="shared" si="1"/>
        <v>6.4599802371541518E-2</v>
      </c>
      <c r="H28" s="77">
        <v>6.7029498578220645E-2</v>
      </c>
      <c r="I28" s="77">
        <f t="shared" si="2"/>
        <v>6.7029498578220645E-2</v>
      </c>
      <c r="J28" s="76">
        <f>分析係数表!G31</f>
        <v>6.9182389937106917E-2</v>
      </c>
      <c r="K28" s="78">
        <f t="shared" si="3"/>
        <v>4.6372609079272141E-3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投入係数表!W29</f>
        <v>0</v>
      </c>
      <c r="E29" s="77">
        <f t="shared" si="0"/>
        <v>0</v>
      </c>
      <c r="F29" s="76">
        <f>分析係数表!C32</f>
        <v>1</v>
      </c>
      <c r="G29" s="77">
        <f t="shared" si="1"/>
        <v>0</v>
      </c>
      <c r="H29" s="77">
        <v>3.9946795788897288E-3</v>
      </c>
      <c r="I29" s="77">
        <f t="shared" si="2"/>
        <v>3.9946795788897288E-3</v>
      </c>
      <c r="J29" s="76">
        <f>分析係数表!G32</f>
        <v>0.14024946759963491</v>
      </c>
      <c r="K29" s="78">
        <f t="shared" si="3"/>
        <v>5.6025168417041824E-4</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投入係数表!W30</f>
        <v>0</v>
      </c>
      <c r="E30" s="77">
        <f t="shared" si="0"/>
        <v>0</v>
      </c>
      <c r="F30" s="76">
        <f>分析係数表!C33</f>
        <v>0.54794520547945202</v>
      </c>
      <c r="G30" s="77">
        <f t="shared" si="1"/>
        <v>0</v>
      </c>
      <c r="H30" s="77">
        <v>2.0733362202315078E-3</v>
      </c>
      <c r="I30" s="77">
        <f t="shared" si="2"/>
        <v>2.0733362202315078E-3</v>
      </c>
      <c r="J30" s="76">
        <f>分析係数表!G33</f>
        <v>0.50575815738963537</v>
      </c>
      <c r="K30" s="78">
        <f t="shared" si="3"/>
        <v>1.0486067063934785E-3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投入係数表!W31</f>
        <v>4.3478260869565216E-2</v>
      </c>
      <c r="E31" s="77">
        <f t="shared" si="0"/>
        <v>4.3478260869565215</v>
      </c>
      <c r="F31" s="76">
        <f>分析係数表!C34</f>
        <v>0.2272625743700124</v>
      </c>
      <c r="G31" s="77">
        <f t="shared" si="1"/>
        <v>0.98809814943483654</v>
      </c>
      <c r="H31" s="77">
        <v>0.99642606484702234</v>
      </c>
      <c r="I31" s="77">
        <f t="shared" si="2"/>
        <v>0.99642606484702234</v>
      </c>
      <c r="J31" s="76">
        <f>分析係数表!G34</f>
        <v>0.42497416653070103</v>
      </c>
      <c r="K31" s="78">
        <f t="shared" si="3"/>
        <v>0.42345533641782956</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投入係数表!W32</f>
        <v>0</v>
      </c>
      <c r="E32" s="77">
        <f t="shared" si="0"/>
        <v>0</v>
      </c>
      <c r="F32" s="76">
        <f>分析係数表!C35</f>
        <v>0.52232854864433809</v>
      </c>
      <c r="G32" s="77">
        <f t="shared" si="1"/>
        <v>0</v>
      </c>
      <c r="H32" s="77">
        <v>1.5762187631513297E-2</v>
      </c>
      <c r="I32" s="77">
        <f t="shared" si="2"/>
        <v>1.5762187631513297E-2</v>
      </c>
      <c r="J32" s="76">
        <f>分析係数表!G35</f>
        <v>0.31374764595103577</v>
      </c>
      <c r="K32" s="78">
        <f t="shared" si="3"/>
        <v>4.9453492644258292E-3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投入係数表!W33</f>
        <v>0</v>
      </c>
      <c r="E33" s="77">
        <f t="shared" si="0"/>
        <v>0</v>
      </c>
      <c r="F33" s="76">
        <f>分析係数表!C36</f>
        <v>0.98115915135770393</v>
      </c>
      <c r="G33" s="77">
        <f t="shared" si="1"/>
        <v>0</v>
      </c>
      <c r="H33" s="77">
        <v>3.4376411632760347E-2</v>
      </c>
      <c r="I33" s="77">
        <f t="shared" si="2"/>
        <v>3.4376411632760347E-2</v>
      </c>
      <c r="J33" s="76">
        <f>分析係数表!G36</f>
        <v>4.5900594498961549E-2</v>
      </c>
      <c r="K33" s="78">
        <f t="shared" si="3"/>
        <v>1.5778977306847174E-3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投入係数表!W34</f>
        <v>1.0869565217391304E-2</v>
      </c>
      <c r="E34" s="77">
        <f t="shared" si="0"/>
        <v>1.0869565217391304</v>
      </c>
      <c r="F34" s="76">
        <f>分析係数表!C37</f>
        <v>0.19750348498289194</v>
      </c>
      <c r="G34" s="77">
        <f t="shared" si="1"/>
        <v>0.21467770106836079</v>
      </c>
      <c r="H34" s="77">
        <v>0.22435175307835775</v>
      </c>
      <c r="I34" s="77">
        <f t="shared" si="2"/>
        <v>0.22435175307835775</v>
      </c>
      <c r="J34" s="76">
        <f>分析係数表!G37</f>
        <v>0.41491057198512482</v>
      </c>
      <c r="K34" s="78">
        <f t="shared" si="3"/>
        <v>9.3085914195606898E-2</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投入係数表!W35</f>
        <v>0</v>
      </c>
      <c r="E35" s="77">
        <f t="shared" si="0"/>
        <v>0</v>
      </c>
      <c r="F35" s="76">
        <f>分析係数表!C38</f>
        <v>8.1861043469250272E-2</v>
      </c>
      <c r="G35" s="77">
        <f t="shared" si="1"/>
        <v>0</v>
      </c>
      <c r="H35" s="77">
        <v>5.0690926416741876E-3</v>
      </c>
      <c r="I35" s="77">
        <f t="shared" si="2"/>
        <v>5.0690926416741876E-3</v>
      </c>
      <c r="J35" s="76">
        <f>分析係数表!G38</f>
        <v>0.21669430624654507</v>
      </c>
      <c r="K35" s="78">
        <f t="shared" si="3"/>
        <v>1.0984435132870545E-3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投入係数表!W36</f>
        <v>0</v>
      </c>
      <c r="E36" s="77">
        <f t="shared" si="0"/>
        <v>0</v>
      </c>
      <c r="F36" s="76">
        <f>分析係数表!C39</f>
        <v>1</v>
      </c>
      <c r="G36" s="77">
        <f t="shared" si="1"/>
        <v>0</v>
      </c>
      <c r="H36" s="77">
        <v>2.2335972840438478E-4</v>
      </c>
      <c r="I36" s="77">
        <f t="shared" si="2"/>
        <v>2.2335972840438478E-4</v>
      </c>
      <c r="J36" s="76">
        <f>分析係数表!G39</f>
        <v>0.35499471899494134</v>
      </c>
      <c r="K36" s="78">
        <f t="shared" si="3"/>
        <v>7.9291524019700987E-5</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投入係数表!W37</f>
        <v>0</v>
      </c>
      <c r="E37" s="77">
        <f t="shared" si="0"/>
        <v>0</v>
      </c>
      <c r="F37" s="76">
        <f>分析係数表!C40</f>
        <v>0.69354724715527594</v>
      </c>
      <c r="G37" s="77">
        <f t="shared" si="1"/>
        <v>0</v>
      </c>
      <c r="H37" s="77">
        <v>4.1503711752623353E-4</v>
      </c>
      <c r="I37" s="77">
        <f t="shared" si="2"/>
        <v>4.1503711752623353E-4</v>
      </c>
      <c r="J37" s="76">
        <f>分析係数表!G40</f>
        <v>0.52329545454545456</v>
      </c>
      <c r="K37" s="78">
        <f t="shared" si="3"/>
        <v>2.1718703706912561E-4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投入係数表!W38</f>
        <v>0</v>
      </c>
      <c r="E38" s="77">
        <f t="shared" si="0"/>
        <v>0</v>
      </c>
      <c r="F38" s="76">
        <f>分析係数表!C41</f>
        <v>0.69803111327175493</v>
      </c>
      <c r="G38" s="77">
        <f t="shared" si="1"/>
        <v>0</v>
      </c>
      <c r="H38" s="77">
        <v>6.8466647635872439E-5</v>
      </c>
      <c r="I38" s="77">
        <f t="shared" si="2"/>
        <v>6.8466647635872439E-5</v>
      </c>
      <c r="J38" s="76">
        <f>分析係数表!G41</f>
        <v>0.44754320687137045</v>
      </c>
      <c r="K38" s="78">
        <f t="shared" si="3"/>
        <v>3.0641783046690484E-5</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投入係数表!W39</f>
        <v>0</v>
      </c>
      <c r="E39" s="77">
        <f>$C$25*D39</f>
        <v>0</v>
      </c>
      <c r="F39" s="76">
        <f>分析係数表!C42</f>
        <v>0.43862762496302865</v>
      </c>
      <c r="G39" s="77">
        <f>E39*F39</f>
        <v>0</v>
      </c>
      <c r="H39" s="77">
        <v>8.1920151527647219E-4</v>
      </c>
      <c r="I39" s="77">
        <f>C39+H39</f>
        <v>8.1920151527647219E-4</v>
      </c>
      <c r="J39" s="76">
        <f>分析係数表!G42</f>
        <v>0.48527443105756357</v>
      </c>
      <c r="K39" s="78">
        <f>I39*J39</f>
        <v>3.9753754924728399E-4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投入係数表!W40</f>
        <v>1.0869565217391304E-2</v>
      </c>
      <c r="E40" s="77">
        <f>$C$25*D40</f>
        <v>1.0869565217391304</v>
      </c>
      <c r="F40" s="76">
        <f>分析係数表!C43</f>
        <v>0.43024422883907665</v>
      </c>
      <c r="G40" s="77">
        <f>E40*F40</f>
        <v>0.46765677047725718</v>
      </c>
      <c r="H40" s="77">
        <v>0.55159273734202285</v>
      </c>
      <c r="I40" s="77">
        <f>C40+H40</f>
        <v>0.55159273734202285</v>
      </c>
      <c r="J40" s="76">
        <f>分析係数表!G43</f>
        <v>0.39930052034462166</v>
      </c>
      <c r="K40" s="78">
        <f>I40*J40</f>
        <v>0.22025126703898396</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投入係数表!W41</f>
        <v>0</v>
      </c>
      <c r="E41" s="77">
        <f>$C$25*D41</f>
        <v>0</v>
      </c>
      <c r="F41" s="76">
        <f>分析係数表!C44</f>
        <v>0.29950430472214973</v>
      </c>
      <c r="G41" s="77">
        <f>E41*F41</f>
        <v>0</v>
      </c>
      <c r="H41" s="77">
        <v>5.5407777800599962E-4</v>
      </c>
      <c r="I41" s="77">
        <f>C41+H41</f>
        <v>5.5407777800599962E-4</v>
      </c>
      <c r="J41" s="76">
        <f>分析係数表!G44</f>
        <v>0.27139093052281238</v>
      </c>
      <c r="K41" s="78">
        <f>I41*J41</f>
        <v>1.5037168375506049E-4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投入係数表!W42</f>
        <v>0</v>
      </c>
      <c r="E42" s="77">
        <f>$C$25*D42</f>
        <v>0</v>
      </c>
      <c r="F42" s="76">
        <f>分析係数表!C45</f>
        <v>1</v>
      </c>
      <c r="G42" s="77">
        <f>E42*F42</f>
        <v>0</v>
      </c>
      <c r="H42" s="77">
        <v>1.2263506238813142E-3</v>
      </c>
      <c r="I42" s="77">
        <f>C42+H42</f>
        <v>1.2263506238813142E-3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投入係数表!W43</f>
        <v>0</v>
      </c>
      <c r="E43" s="77">
        <f>$C$25*D43</f>
        <v>0</v>
      </c>
      <c r="F43" s="76">
        <f>分析係数表!C46</f>
        <v>7.53047011027278E-2</v>
      </c>
      <c r="G43" s="77">
        <f>E43*F43</f>
        <v>0</v>
      </c>
      <c r="H43" s="77">
        <v>1.1851740690844907E-3</v>
      </c>
      <c r="I43" s="77">
        <f>C43+H43</f>
        <v>1.1851740690844907E-3</v>
      </c>
      <c r="J43" s="76">
        <f>分析係数表!G46</f>
        <v>9.6153846153846159E-3</v>
      </c>
      <c r="K43" s="78">
        <f>I43*J43</f>
        <v>1.1395904510427797E-5</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投入係数表!W44</f>
        <v>0.77173913043478259</v>
      </c>
      <c r="E44" s="91">
        <f>SUM(E5:E43)</f>
        <v>77.173913043478237</v>
      </c>
      <c r="F44" s="92">
        <f>分析係数表!C47</f>
        <v>0.46353553090755517</v>
      </c>
      <c r="G44" s="91">
        <f>SUM(G5:G43)</f>
        <v>1.9277814402898596</v>
      </c>
      <c r="H44" s="91">
        <f>SUM(H5:H43)</f>
        <v>2.1089363106833918</v>
      </c>
      <c r="I44" s="91">
        <f>SUM(I5:I43)</f>
        <v>102.10893631068338</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295</v>
      </c>
      <c r="S2" s="3" t="s">
        <v>153</v>
      </c>
      <c r="U2" s="64" t="s">
        <v>210</v>
      </c>
      <c r="W2" s="3" t="s">
        <v>130</v>
      </c>
      <c r="Y2" s="3" t="s">
        <v>154</v>
      </c>
    </row>
    <row r="3" spans="1:25" ht="44" x14ac:dyDescent="0.2">
      <c r="B3" s="65"/>
      <c r="C3" s="66" t="s">
        <v>228</v>
      </c>
      <c r="D3" s="66" t="s">
        <v>235</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2.6362038664323375E-3</v>
      </c>
      <c r="E5" s="77">
        <f t="shared" ref="E5:E38" si="0">$C$26*D5</f>
        <v>0.26362038664323373</v>
      </c>
      <c r="F5" s="76">
        <f>分析係数表!C8</f>
        <v>0</v>
      </c>
      <c r="G5" s="77">
        <f t="shared" ref="G5:G38" si="1">E5*F5</f>
        <v>0</v>
      </c>
      <c r="H5" s="77">
        <f t="array" ref="H5:H43">MMULT(逆行列係数!C5:AO43,'22'!G5:G43)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MMULT(逆行列係数!C5:AO43,'22'!Q5:Q43)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投入係数表!X6</f>
        <v>0</v>
      </c>
      <c r="E6" s="77">
        <f t="shared" si="0"/>
        <v>0</v>
      </c>
      <c r="F6" s="76">
        <f>分析係数表!C9</f>
        <v>7.8534031413612593E-2</v>
      </c>
      <c r="G6" s="77">
        <f t="shared" si="1"/>
        <v>0</v>
      </c>
      <c r="H6" s="77">
        <v>2.4488228271837918E-4</v>
      </c>
      <c r="I6" s="77">
        <f t="shared" si="2"/>
        <v>2.4488228271837918E-4</v>
      </c>
      <c r="J6" s="76">
        <f>分析係数表!G9</f>
        <v>0.3125</v>
      </c>
      <c r="K6" s="78">
        <f t="shared" si="3"/>
        <v>7.6525713349493492E-5</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投入係数表!X7</f>
        <v>9.6660808435852369E-3</v>
      </c>
      <c r="E7" s="77">
        <f t="shared" si="0"/>
        <v>0.96660808435852363</v>
      </c>
      <c r="F7" s="76">
        <f>分析係数表!C10</f>
        <v>9.7664543524416114E-2</v>
      </c>
      <c r="G7" s="77">
        <f t="shared" si="1"/>
        <v>9.4403337325885517E-2</v>
      </c>
      <c r="H7" s="77">
        <v>9.535975776638006E-2</v>
      </c>
      <c r="I7" s="77">
        <f t="shared" si="2"/>
        <v>9.535975776638006E-2</v>
      </c>
      <c r="J7" s="76">
        <f>分析係数表!G10</f>
        <v>0.17857142857142858</v>
      </c>
      <c r="K7" s="78">
        <f t="shared" si="3"/>
        <v>1.7028528172567867E-2</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投入係数表!X8</f>
        <v>8.7873462214411243E-4</v>
      </c>
      <c r="E8" s="77">
        <f t="shared" si="0"/>
        <v>8.7873462214411238E-2</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投入係数表!X9</f>
        <v>2.6362038664323375E-3</v>
      </c>
      <c r="E9" s="77">
        <f t="shared" si="0"/>
        <v>0.26362038664323373</v>
      </c>
      <c r="F9" s="76">
        <f>分析係数表!C12</f>
        <v>9.4611575134895265E-3</v>
      </c>
      <c r="G9" s="77">
        <f t="shared" si="1"/>
        <v>2.4941540017986447E-3</v>
      </c>
      <c r="H9" s="77">
        <v>2.6277935827681703E-3</v>
      </c>
      <c r="I9" s="77">
        <f t="shared" si="2"/>
        <v>2.6277935827681703E-3</v>
      </c>
      <c r="J9" s="76">
        <f>分析係数表!G12</f>
        <v>0.14399999999999999</v>
      </c>
      <c r="K9" s="78">
        <f t="shared" si="3"/>
        <v>3.7840227591861647E-4</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投入係数表!X10</f>
        <v>6.1511423550087872E-3</v>
      </c>
      <c r="E10" s="77">
        <f t="shared" si="0"/>
        <v>0.61511423550087874</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投入係数表!X11</f>
        <v>6.1511423550087874E-2</v>
      </c>
      <c r="E11" s="77">
        <f t="shared" si="0"/>
        <v>6.1511423550087869</v>
      </c>
      <c r="F11" s="76">
        <f>分析係数表!C14</f>
        <v>3.724489795918362E-2</v>
      </c>
      <c r="G11" s="77">
        <f t="shared" si="1"/>
        <v>0.22909866934471471</v>
      </c>
      <c r="H11" s="77">
        <v>0.2349743950472121</v>
      </c>
      <c r="I11" s="77">
        <f t="shared" si="2"/>
        <v>0.2349743950472121</v>
      </c>
      <c r="J11" s="76">
        <f>分析係数表!G14</f>
        <v>0.16710182767624021</v>
      </c>
      <c r="K11" s="78">
        <f t="shared" si="3"/>
        <v>3.9264650869508026E-2</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投入係数表!X12</f>
        <v>3.8664323374340948E-2</v>
      </c>
      <c r="E12" s="77">
        <f t="shared" si="0"/>
        <v>3.8664323374340945</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投入係数表!X13</f>
        <v>2.6362038664323375E-3</v>
      </c>
      <c r="E13" s="77">
        <f t="shared" si="0"/>
        <v>0.26362038664323373</v>
      </c>
      <c r="F13" s="76">
        <f>分析係数表!C16</f>
        <v>5.1379638439581488E-3</v>
      </c>
      <c r="G13" s="77">
        <f t="shared" si="1"/>
        <v>1.3544720151032026E-3</v>
      </c>
      <c r="H13" s="77">
        <v>1.8324970672442035E-3</v>
      </c>
      <c r="I13" s="77">
        <f t="shared" si="2"/>
        <v>1.8324970672442035E-3</v>
      </c>
      <c r="J13" s="76">
        <f>分析係数表!G16</f>
        <v>3.5087719298245612E-2</v>
      </c>
      <c r="K13" s="78">
        <f t="shared" si="3"/>
        <v>6.4298142710322929E-5</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投入係数表!X14</f>
        <v>6.4147627416520206E-2</v>
      </c>
      <c r="E14" s="77">
        <f t="shared" si="0"/>
        <v>6.4147627416520203</v>
      </c>
      <c r="F14" s="76">
        <f>分析係数表!C17</f>
        <v>2.2792022792023081E-3</v>
      </c>
      <c r="G14" s="77">
        <f t="shared" si="1"/>
        <v>1.4620541861315331E-2</v>
      </c>
      <c r="H14" s="77">
        <v>1.4806234368247713E-2</v>
      </c>
      <c r="I14" s="77">
        <f t="shared" si="2"/>
        <v>1.4806234368247713E-2</v>
      </c>
      <c r="J14" s="76">
        <f>分析係数表!G17</f>
        <v>0.25</v>
      </c>
      <c r="K14" s="78">
        <f t="shared" si="3"/>
        <v>3.7015585920619283E-3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投入係数表!X15</f>
        <v>8.7873462214411256E-3</v>
      </c>
      <c r="E15" s="77">
        <f t="shared" si="0"/>
        <v>0.87873462214411258</v>
      </c>
      <c r="F15" s="76">
        <f>分析係数表!C18</f>
        <v>7.5999999999999956E-2</v>
      </c>
      <c r="G15" s="77">
        <f t="shared" si="1"/>
        <v>6.6783831282952524E-2</v>
      </c>
      <c r="H15" s="77">
        <v>6.8303208951146582E-2</v>
      </c>
      <c r="I15" s="77">
        <f t="shared" si="2"/>
        <v>6.8303208951146582E-2</v>
      </c>
      <c r="J15" s="76">
        <f>分析係数表!G18</f>
        <v>0.21407624633431085</v>
      </c>
      <c r="K15" s="78">
        <f t="shared" si="3"/>
        <v>1.4622094584849562E-2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投入係数表!X16</f>
        <v>6.1511423550087872E-3</v>
      </c>
      <c r="E16" s="77">
        <f t="shared" si="0"/>
        <v>0.61511423550087874</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投入係数表!X17</f>
        <v>2.1968365553602813E-2</v>
      </c>
      <c r="E17" s="77">
        <f t="shared" si="0"/>
        <v>2.1968365553602811</v>
      </c>
      <c r="F17" s="76">
        <f>分析係数表!C20</f>
        <v>1.5625E-2</v>
      </c>
      <c r="G17" s="77">
        <f t="shared" si="1"/>
        <v>3.4325571177504392E-2</v>
      </c>
      <c r="H17" s="77">
        <v>3.4794567914155403E-2</v>
      </c>
      <c r="I17" s="77">
        <f t="shared" si="2"/>
        <v>3.4794567914155403E-2</v>
      </c>
      <c r="J17" s="76">
        <f>分析係数表!G20</f>
        <v>9.7560975609756101E-2</v>
      </c>
      <c r="K17" s="78">
        <f t="shared" si="3"/>
        <v>3.3945919916249174E-3</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投入係数表!X18</f>
        <v>2.0210896309314587E-2</v>
      </c>
      <c r="E18" s="77">
        <f t="shared" si="0"/>
        <v>2.0210896309314585</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投入係数表!X19</f>
        <v>8.7873462214411243E-4</v>
      </c>
      <c r="E19" s="77">
        <f t="shared" si="0"/>
        <v>8.7873462214411238E-2</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投入係数表!X20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投入係数表!X21</f>
        <v>0</v>
      </c>
      <c r="E21" s="77">
        <f t="shared" si="0"/>
        <v>0</v>
      </c>
      <c r="F21" s="76">
        <f>分析係数表!C24</f>
        <v>4.0407358738501986E-2</v>
      </c>
      <c r="G21" s="77">
        <f t="shared" si="1"/>
        <v>0</v>
      </c>
      <c r="H21" s="77">
        <v>3.594843609644541E-4</v>
      </c>
      <c r="I21" s="77">
        <f t="shared" si="2"/>
        <v>3.594843609644541E-4</v>
      </c>
      <c r="J21" s="76">
        <f>分析係数表!G24</f>
        <v>0.2107843137254902</v>
      </c>
      <c r="K21" s="78">
        <f t="shared" si="3"/>
        <v>7.5773664320938857E-5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投入係数表!X22</f>
        <v>1.2302284710017574E-2</v>
      </c>
      <c r="E22" s="77">
        <f t="shared" si="0"/>
        <v>1.2302284710017575</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投入係数表!X23</f>
        <v>2.6362038664323375E-3</v>
      </c>
      <c r="E23" s="77">
        <f t="shared" si="0"/>
        <v>0.26362038664323373</v>
      </c>
      <c r="F23" s="76">
        <f>分析係数表!C26</f>
        <v>4.2648253452477469E-3</v>
      </c>
      <c r="G23" s="77">
        <f t="shared" si="1"/>
        <v>1.1242949064800738E-3</v>
      </c>
      <c r="H23" s="77">
        <v>1.1849549317716256E-3</v>
      </c>
      <c r="I23" s="77">
        <f t="shared" si="2"/>
        <v>1.1849549317716256E-3</v>
      </c>
      <c r="J23" s="76">
        <f>分析係数表!G26</f>
        <v>0.19858156028368795</v>
      </c>
      <c r="K23" s="78">
        <f t="shared" si="3"/>
        <v>2.3531019921706041E-4</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投入係数表!X24</f>
        <v>0</v>
      </c>
      <c r="E24" s="77">
        <f t="shared" si="0"/>
        <v>0</v>
      </c>
      <c r="F24" s="76">
        <f>分析係数表!C27</f>
        <v>3.8520801232666546E-4</v>
      </c>
      <c r="G24" s="77">
        <f t="shared" si="1"/>
        <v>0</v>
      </c>
      <c r="H24" s="77">
        <v>1.057855984140201E-6</v>
      </c>
      <c r="I24" s="77">
        <f t="shared" si="2"/>
        <v>1.057855984140201E-6</v>
      </c>
      <c r="J24" s="76">
        <f>分析係数表!G27</f>
        <v>0.2857142857142857</v>
      </c>
      <c r="K24" s="78">
        <f t="shared" si="3"/>
        <v>3.0224456689720025E-7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投入係数表!X25</f>
        <v>0</v>
      </c>
      <c r="E25" s="77">
        <f t="shared" si="0"/>
        <v>0</v>
      </c>
      <c r="F25" s="76">
        <f>分析係数表!C28</f>
        <v>1.1124845488257318E-3</v>
      </c>
      <c r="G25" s="77">
        <f t="shared" si="1"/>
        <v>0</v>
      </c>
      <c r="H25" s="77">
        <v>8.9145203562478751E-5</v>
      </c>
      <c r="I25" s="77">
        <f t="shared" si="2"/>
        <v>8.9145203562478751E-5</v>
      </c>
      <c r="J25" s="76">
        <f>分析係数表!G28</f>
        <v>0.13043478260869565</v>
      </c>
      <c r="K25" s="78">
        <f t="shared" si="3"/>
        <v>1.1627635247279837E-5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75">
        <f>最終需要_まとめ!C27</f>
        <v>100</v>
      </c>
      <c r="D26" s="76">
        <f>投入係数表!X26</f>
        <v>5.0966608084358524E-2</v>
      </c>
      <c r="E26" s="77">
        <f t="shared" si="0"/>
        <v>5.0966608084358525</v>
      </c>
      <c r="F26" s="76">
        <f>分析係数表!C29</f>
        <v>9.1216979002032073E-2</v>
      </c>
      <c r="G26" s="77">
        <f t="shared" si="1"/>
        <v>0.46490200194357295</v>
      </c>
      <c r="H26" s="77">
        <v>0.47248634413889445</v>
      </c>
      <c r="I26" s="77">
        <f t="shared" si="2"/>
        <v>100.4724863441389</v>
      </c>
      <c r="J26" s="76">
        <f>分析係数表!G29</f>
        <v>0.26186291739894552</v>
      </c>
      <c r="K26" s="78">
        <f t="shared" si="3"/>
        <v>26.310018392401926</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投入係数表!X27</f>
        <v>8.7873462214411243E-4</v>
      </c>
      <c r="E27" s="77">
        <f t="shared" si="0"/>
        <v>8.7873462214411238E-2</v>
      </c>
      <c r="F27" s="76">
        <f>分析係数表!C30</f>
        <v>1</v>
      </c>
      <c r="G27" s="77">
        <f t="shared" si="1"/>
        <v>8.7873462214411238E-2</v>
      </c>
      <c r="H27" s="77">
        <v>0.12308946118894538</v>
      </c>
      <c r="I27" s="77">
        <f t="shared" si="2"/>
        <v>0.12308946118894538</v>
      </c>
      <c r="J27" s="76">
        <f>分析係数表!G30</f>
        <v>0.34464954175809992</v>
      </c>
      <c r="K27" s="78">
        <f t="shared" si="3"/>
        <v>4.2422726394021448E-2</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投入係数表!X28</f>
        <v>1.4938488576449912E-2</v>
      </c>
      <c r="E28" s="77">
        <f t="shared" si="0"/>
        <v>1.4938488576449911</v>
      </c>
      <c r="F28" s="76">
        <f>分析係数表!C31</f>
        <v>5.9431818181818197E-2</v>
      </c>
      <c r="G28" s="77">
        <f t="shared" si="1"/>
        <v>8.8782153698673927E-2</v>
      </c>
      <c r="H28" s="77">
        <v>9.6750147686549604E-2</v>
      </c>
      <c r="I28" s="77">
        <f t="shared" si="2"/>
        <v>9.6750147686549604E-2</v>
      </c>
      <c r="J28" s="76">
        <f>分析係数表!G31</f>
        <v>6.9182389937106917E-2</v>
      </c>
      <c r="K28" s="78">
        <f t="shared" si="3"/>
        <v>6.6934064437235577E-3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投入係数表!X29</f>
        <v>8.7873462214411243E-4</v>
      </c>
      <c r="E29" s="77">
        <f t="shared" si="0"/>
        <v>8.7873462214411238E-2</v>
      </c>
      <c r="F29" s="76">
        <f>分析係数表!C32</f>
        <v>1</v>
      </c>
      <c r="G29" s="77">
        <f t="shared" si="1"/>
        <v>8.7873462214411238E-2</v>
      </c>
      <c r="H29" s="77">
        <v>0.11335493534513992</v>
      </c>
      <c r="I29" s="77">
        <f t="shared" si="2"/>
        <v>0.11335493534513992</v>
      </c>
      <c r="J29" s="76">
        <f>分析係数表!G32</f>
        <v>0.14024946759963491</v>
      </c>
      <c r="K29" s="78">
        <f t="shared" si="3"/>
        <v>1.5897969331946912E-2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投入係数表!X30</f>
        <v>0</v>
      </c>
      <c r="E30" s="77">
        <f t="shared" si="0"/>
        <v>0</v>
      </c>
      <c r="F30" s="76">
        <f>分析係数表!C33</f>
        <v>0.54794520547945202</v>
      </c>
      <c r="G30" s="77">
        <f t="shared" si="1"/>
        <v>0</v>
      </c>
      <c r="H30" s="77">
        <v>1.4283498533006346E-2</v>
      </c>
      <c r="I30" s="77">
        <f t="shared" si="2"/>
        <v>1.4283498533006346E-2</v>
      </c>
      <c r="J30" s="76">
        <f>分析係数表!G33</f>
        <v>0.50575815738963537</v>
      </c>
      <c r="K30" s="78">
        <f t="shared" si="3"/>
        <v>7.2239958991308492E-3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投入係数表!X31</f>
        <v>7.4692442882249563E-2</v>
      </c>
      <c r="E31" s="77">
        <f t="shared" si="0"/>
        <v>7.4692442882249566</v>
      </c>
      <c r="F31" s="76">
        <f>分析係数表!C34</f>
        <v>0.2272625743700124</v>
      </c>
      <c r="G31" s="77">
        <f t="shared" si="1"/>
        <v>1.6974796855405145</v>
      </c>
      <c r="H31" s="77">
        <v>1.7356801680745761</v>
      </c>
      <c r="I31" s="77">
        <f t="shared" si="2"/>
        <v>1.7356801680745761</v>
      </c>
      <c r="J31" s="76">
        <f>分析係数表!G34</f>
        <v>0.42497416653070103</v>
      </c>
      <c r="K31" s="78">
        <f t="shared" si="3"/>
        <v>0.7376192327913601</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投入係数表!X32</f>
        <v>2.0210896309314587E-2</v>
      </c>
      <c r="E32" s="77">
        <f t="shared" si="0"/>
        <v>2.0210896309314585</v>
      </c>
      <c r="F32" s="76">
        <f>分析係数表!C35</f>
        <v>0.52232854864433809</v>
      </c>
      <c r="G32" s="77">
        <f t="shared" si="1"/>
        <v>1.0556728136045497</v>
      </c>
      <c r="H32" s="77">
        <v>1.1464125748634635</v>
      </c>
      <c r="I32" s="77">
        <f t="shared" si="2"/>
        <v>1.1464125748634635</v>
      </c>
      <c r="J32" s="76">
        <f>分析係数表!G35</f>
        <v>0.31374764595103577</v>
      </c>
      <c r="K32" s="78">
        <f t="shared" si="3"/>
        <v>0.35968424665207721</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投入係数表!X33</f>
        <v>8.7873462214411243E-4</v>
      </c>
      <c r="E33" s="77">
        <f t="shared" si="0"/>
        <v>8.7873462214411238E-2</v>
      </c>
      <c r="F33" s="76">
        <f>分析係数表!C36</f>
        <v>0.98115915135770393</v>
      </c>
      <c r="G33" s="77">
        <f t="shared" si="1"/>
        <v>8.6217851613154997E-2</v>
      </c>
      <c r="H33" s="77">
        <v>0.19546222756938728</v>
      </c>
      <c r="I33" s="77">
        <f t="shared" si="2"/>
        <v>0.19546222756938728</v>
      </c>
      <c r="J33" s="76">
        <f>分析係数表!G36</f>
        <v>4.5900594498961549E-2</v>
      </c>
      <c r="K33" s="78">
        <f t="shared" si="3"/>
        <v>8.9718324475261887E-3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投入係数表!X34</f>
        <v>0.11511423550087874</v>
      </c>
      <c r="E34" s="77">
        <f t="shared" si="0"/>
        <v>11.511423550087873</v>
      </c>
      <c r="F34" s="76">
        <f>分析係数表!C37</f>
        <v>0.19750348498289194</v>
      </c>
      <c r="G34" s="77">
        <f t="shared" si="1"/>
        <v>2.2735462682564886</v>
      </c>
      <c r="H34" s="77">
        <v>2.3330503058181375</v>
      </c>
      <c r="I34" s="77">
        <f t="shared" si="2"/>
        <v>2.3330503058181375</v>
      </c>
      <c r="J34" s="76">
        <f>分析係数表!G37</f>
        <v>0.41491057198512482</v>
      </c>
      <c r="K34" s="78">
        <f t="shared" si="3"/>
        <v>0.96800723685707379</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投入係数表!X35</f>
        <v>2.6362038664323375E-3</v>
      </c>
      <c r="E35" s="77">
        <f t="shared" si="0"/>
        <v>0.26362038664323373</v>
      </c>
      <c r="F35" s="76">
        <f>分析係数表!C38</f>
        <v>8.1861043469250272E-2</v>
      </c>
      <c r="G35" s="77">
        <f t="shared" si="1"/>
        <v>2.1580239930382321E-2</v>
      </c>
      <c r="H35" s="77">
        <v>4.1012660877302314E-2</v>
      </c>
      <c r="I35" s="77">
        <f t="shared" si="2"/>
        <v>4.1012660877302314E-2</v>
      </c>
      <c r="J35" s="76">
        <f>分析係数表!G38</f>
        <v>0.21669430624654507</v>
      </c>
      <c r="K35" s="78">
        <f t="shared" si="3"/>
        <v>8.8872100961318451E-3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投入係数表!X36</f>
        <v>0</v>
      </c>
      <c r="E36" s="77">
        <f t="shared" si="0"/>
        <v>0</v>
      </c>
      <c r="F36" s="76">
        <f>分析係数表!C39</f>
        <v>1</v>
      </c>
      <c r="G36" s="77">
        <f t="shared" si="1"/>
        <v>0</v>
      </c>
      <c r="H36" s="77">
        <v>5.9878972481622467E-3</v>
      </c>
      <c r="I36" s="77">
        <f t="shared" si="2"/>
        <v>5.9878972481622467E-3</v>
      </c>
      <c r="J36" s="76">
        <f>分析係数表!G39</f>
        <v>0.35499471899494134</v>
      </c>
      <c r="K36" s="78">
        <f t="shared" si="3"/>
        <v>2.1256719009819392E-3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投入係数表!X37</f>
        <v>0</v>
      </c>
      <c r="E37" s="77">
        <f t="shared" si="0"/>
        <v>0</v>
      </c>
      <c r="F37" s="76">
        <f>分析係数表!C40</f>
        <v>0.69354724715527594</v>
      </c>
      <c r="G37" s="77">
        <f t="shared" si="1"/>
        <v>0</v>
      </c>
      <c r="H37" s="77">
        <v>3.6551601875038807E-3</v>
      </c>
      <c r="I37" s="77">
        <f t="shared" si="2"/>
        <v>3.6551601875038807E-3</v>
      </c>
      <c r="J37" s="76">
        <f>分析係数表!G40</f>
        <v>0.52329545454545456</v>
      </c>
      <c r="K37" s="78">
        <f t="shared" si="3"/>
        <v>1.9127287117562922E-3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投入係数表!X38</f>
        <v>0</v>
      </c>
      <c r="E38" s="77">
        <f t="shared" si="0"/>
        <v>0</v>
      </c>
      <c r="F38" s="76">
        <f>分析係数表!C41</f>
        <v>0.69803111327175493</v>
      </c>
      <c r="G38" s="77">
        <f t="shared" si="1"/>
        <v>0</v>
      </c>
      <c r="H38" s="77">
        <v>6.6169657918224158E-4</v>
      </c>
      <c r="I38" s="77">
        <f t="shared" si="2"/>
        <v>6.6169657918224158E-4</v>
      </c>
      <c r="J38" s="76">
        <f>分析係数表!G41</f>
        <v>0.44754320687137045</v>
      </c>
      <c r="K38" s="78">
        <f t="shared" si="3"/>
        <v>2.9613780902303609E-4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投入係数表!X39</f>
        <v>0</v>
      </c>
      <c r="E39" s="77">
        <f>$C$26*D39</f>
        <v>0</v>
      </c>
      <c r="F39" s="76">
        <f>分析係数表!C42</f>
        <v>0.43862762496302865</v>
      </c>
      <c r="G39" s="77">
        <f>E39*F39</f>
        <v>0</v>
      </c>
      <c r="H39" s="77">
        <v>4.6885379410994531E-3</v>
      </c>
      <c r="I39" s="77">
        <f>C39+H39</f>
        <v>4.6885379410994531E-3</v>
      </c>
      <c r="J39" s="76">
        <f>分析係数表!G42</f>
        <v>0.48527443105756357</v>
      </c>
      <c r="K39" s="78">
        <f>I39*J39</f>
        <v>2.2752275818588375E-3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投入係数表!X40</f>
        <v>3.163444639718805E-2</v>
      </c>
      <c r="E40" s="77">
        <f>$C$26*D40</f>
        <v>3.1634446397188052</v>
      </c>
      <c r="F40" s="76">
        <f>分析係数表!C43</f>
        <v>0.43024422883907665</v>
      </c>
      <c r="G40" s="77">
        <f>E40*F40</f>
        <v>1.361053799490928</v>
      </c>
      <c r="H40" s="77">
        <v>1.6814991426387826</v>
      </c>
      <c r="I40" s="77">
        <f>C40+H40</f>
        <v>1.6814991426387826</v>
      </c>
      <c r="J40" s="76">
        <f>分析係数表!G43</f>
        <v>0.39930052034462166</v>
      </c>
      <c r="K40" s="78">
        <f>I40*J40</f>
        <v>0.67142348261470108</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投入係数表!X41</f>
        <v>0</v>
      </c>
      <c r="E41" s="77">
        <f>$C$26*D41</f>
        <v>0</v>
      </c>
      <c r="F41" s="76">
        <f>分析係数表!C44</f>
        <v>0.29950430472214973</v>
      </c>
      <c r="G41" s="77">
        <f>E41*F41</f>
        <v>0</v>
      </c>
      <c r="H41" s="77">
        <v>2.0827359100692752E-3</v>
      </c>
      <c r="I41" s="77">
        <f>C41+H41</f>
        <v>2.0827359100692752E-3</v>
      </c>
      <c r="J41" s="76">
        <f>分析係数表!G44</f>
        <v>0.27139093052281238</v>
      </c>
      <c r="K41" s="78">
        <f>I41*J41</f>
        <v>5.6523563666697704E-4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投入係数表!X42</f>
        <v>0</v>
      </c>
      <c r="E42" s="77">
        <f>$C$26*D42</f>
        <v>0</v>
      </c>
      <c r="F42" s="76">
        <f>分析係数表!C45</f>
        <v>1</v>
      </c>
      <c r="G42" s="77">
        <f>E42*F42</f>
        <v>0</v>
      </c>
      <c r="H42" s="77">
        <v>5.4127532391515165E-3</v>
      </c>
      <c r="I42" s="77">
        <f>C42+H42</f>
        <v>5.4127532391515165E-3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投入係数表!X43</f>
        <v>3.5149384885764497E-3</v>
      </c>
      <c r="E43" s="77">
        <f>$C$26*D43</f>
        <v>0.35149384885764495</v>
      </c>
      <c r="F43" s="76">
        <f>分析係数表!C46</f>
        <v>7.53047011027278E-2</v>
      </c>
      <c r="G43" s="77">
        <f>E43*F43</f>
        <v>2.6469139227672335E-2</v>
      </c>
      <c r="H43" s="77">
        <v>3.1772516010656823E-2</v>
      </c>
      <c r="I43" s="77">
        <f>C43+H43</f>
        <v>3.1772516010656823E-2</v>
      </c>
      <c r="J43" s="76">
        <f>分析係数表!G46</f>
        <v>9.6153846153846159E-3</v>
      </c>
      <c r="K43" s="78">
        <f>I43*J43</f>
        <v>3.0550496164093101E-4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投入係数表!X44</f>
        <v>0.57820738137082606</v>
      </c>
      <c r="E44" s="91">
        <f>SUM(E5:E43)</f>
        <v>57.820738137082593</v>
      </c>
      <c r="F44" s="92">
        <f>分析係数表!C47</f>
        <v>0.46353553090755517</v>
      </c>
      <c r="G44" s="91">
        <f>SUM(G5:G43)</f>
        <v>7.6956557496505136</v>
      </c>
      <c r="H44" s="91">
        <f>SUM(H5:H43)</f>
        <v>8.4619207431821639</v>
      </c>
      <c r="I44" s="91">
        <f>SUM(I5:I43)</f>
        <v>108.46192074318218</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294</v>
      </c>
      <c r="S2" s="3" t="s">
        <v>153</v>
      </c>
      <c r="U2" s="64" t="s">
        <v>210</v>
      </c>
      <c r="W2" s="3" t="s">
        <v>130</v>
      </c>
      <c r="Y2" s="3" t="s">
        <v>154</v>
      </c>
    </row>
    <row r="3" spans="1:25" ht="44" x14ac:dyDescent="0.2">
      <c r="B3" s="65"/>
      <c r="C3" s="66" t="s">
        <v>228</v>
      </c>
      <c r="D3" s="66" t="s">
        <v>236</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1.032657803020524E-3</v>
      </c>
      <c r="E5" s="77">
        <f t="shared" ref="E5:E38" si="0">$C$27*D5</f>
        <v>0.1032657803020524</v>
      </c>
      <c r="F5" s="76">
        <f>分析係数表!C8</f>
        <v>0</v>
      </c>
      <c r="G5" s="77">
        <f t="shared" ref="G5:G38" si="1">E5*F5</f>
        <v>0</v>
      </c>
      <c r="H5" s="77">
        <f t="array" ref="H5:H43">MMULT(逆行列係数!C5:AO43,'23'!G5:G43)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MMULT(逆行列係数!C5:AO43,'23'!Q5:Q43)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投入係数表!Y6</f>
        <v>0</v>
      </c>
      <c r="E6" s="77">
        <f t="shared" si="0"/>
        <v>0</v>
      </c>
      <c r="F6" s="76">
        <f>分析係数表!C9</f>
        <v>7.8534031413612593E-2</v>
      </c>
      <c r="G6" s="77">
        <f t="shared" si="1"/>
        <v>0</v>
      </c>
      <c r="H6" s="77">
        <v>2.0015264236370611E-4</v>
      </c>
      <c r="I6" s="77">
        <f t="shared" si="2"/>
        <v>2.0015264236370611E-4</v>
      </c>
      <c r="J6" s="76">
        <f>分析係数表!G9</f>
        <v>0.3125</v>
      </c>
      <c r="K6" s="78">
        <f t="shared" si="3"/>
        <v>6.2547700738658162E-5</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投入係数表!Y7</f>
        <v>0</v>
      </c>
      <c r="E7" s="77">
        <f t="shared" si="0"/>
        <v>0</v>
      </c>
      <c r="F7" s="76">
        <f>分析係数表!C10</f>
        <v>9.7664543524416114E-2</v>
      </c>
      <c r="G7" s="77">
        <f t="shared" si="1"/>
        <v>0</v>
      </c>
      <c r="H7" s="77">
        <v>3.956791494209682E-5</v>
      </c>
      <c r="I7" s="77">
        <f t="shared" si="2"/>
        <v>3.956791494209682E-5</v>
      </c>
      <c r="J7" s="76">
        <f>分析係数表!G10</f>
        <v>0.17857142857142858</v>
      </c>
      <c r="K7" s="78">
        <f t="shared" si="3"/>
        <v>7.0656990968030034E-6</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投入係数表!Y8</f>
        <v>6.7122757196334069E-3</v>
      </c>
      <c r="E8" s="77">
        <f t="shared" si="0"/>
        <v>0.67122757196334071</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投入係数表!Y9</f>
        <v>0</v>
      </c>
      <c r="E9" s="77">
        <f t="shared" si="0"/>
        <v>0</v>
      </c>
      <c r="F9" s="76">
        <f>分析係数表!C12</f>
        <v>9.4611575134895265E-3</v>
      </c>
      <c r="G9" s="77">
        <f t="shared" si="1"/>
        <v>0</v>
      </c>
      <c r="H9" s="77">
        <v>3.0709719271015388E-5</v>
      </c>
      <c r="I9" s="77">
        <f t="shared" si="2"/>
        <v>3.0709719271015388E-5</v>
      </c>
      <c r="J9" s="76">
        <f>分析係数表!G12</f>
        <v>0.14399999999999999</v>
      </c>
      <c r="K9" s="78">
        <f t="shared" si="3"/>
        <v>4.4221995750262153E-6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投入係数表!Y10</f>
        <v>3.2270556344391379E-3</v>
      </c>
      <c r="E10" s="77">
        <f t="shared" si="0"/>
        <v>0.32270556344391377</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投入係数表!Y11</f>
        <v>4.995482122111785E-2</v>
      </c>
      <c r="E11" s="77">
        <f t="shared" si="0"/>
        <v>4.9954821221117847</v>
      </c>
      <c r="F11" s="76">
        <f>分析係数表!C14</f>
        <v>3.724489795918362E-2</v>
      </c>
      <c r="G11" s="77">
        <f t="shared" si="1"/>
        <v>0.18605622189497947</v>
      </c>
      <c r="H11" s="77">
        <v>0.1911696326068697</v>
      </c>
      <c r="I11" s="77">
        <f t="shared" si="2"/>
        <v>0.1911696326068697</v>
      </c>
      <c r="J11" s="76">
        <f>分析係数表!G14</f>
        <v>0.16710182767624021</v>
      </c>
      <c r="K11" s="78">
        <f t="shared" si="3"/>
        <v>3.1944795004803295E-2</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投入係数表!Y12</f>
        <v>5.808700141990448E-3</v>
      </c>
      <c r="E12" s="77">
        <f t="shared" si="0"/>
        <v>0.58087001419904483</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投入係数表!Y13</f>
        <v>1.2908222537756552E-2</v>
      </c>
      <c r="E13" s="77">
        <f t="shared" si="0"/>
        <v>1.2908222537756551</v>
      </c>
      <c r="F13" s="76">
        <f>分析係数表!C16</f>
        <v>5.1379638439581488E-3</v>
      </c>
      <c r="G13" s="77">
        <f t="shared" si="1"/>
        <v>6.6321980688758856E-3</v>
      </c>
      <c r="H13" s="77">
        <v>6.8774736830398966E-3</v>
      </c>
      <c r="I13" s="77">
        <f t="shared" si="2"/>
        <v>6.8774736830398966E-3</v>
      </c>
      <c r="J13" s="76">
        <f>分析係数表!G16</f>
        <v>3.5087719298245612E-2</v>
      </c>
      <c r="K13" s="78">
        <f t="shared" si="3"/>
        <v>2.4131486607157531E-4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投入係数表!Y14</f>
        <v>1.4328127016909772E-2</v>
      </c>
      <c r="E14" s="77">
        <f t="shared" si="0"/>
        <v>1.4328127016909771</v>
      </c>
      <c r="F14" s="76">
        <f>分析係数表!C17</f>
        <v>2.2792022792023081E-3</v>
      </c>
      <c r="G14" s="77">
        <f t="shared" si="1"/>
        <v>3.2656699753640917E-3</v>
      </c>
      <c r="H14" s="77">
        <v>3.4384792666992065E-3</v>
      </c>
      <c r="I14" s="77">
        <f t="shared" si="2"/>
        <v>3.4384792666992065E-3</v>
      </c>
      <c r="J14" s="76">
        <f>分析係数表!G17</f>
        <v>0.25</v>
      </c>
      <c r="K14" s="78">
        <f t="shared" si="3"/>
        <v>8.5961981667480162E-4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投入係数表!Y15</f>
        <v>5.7054343616883954E-2</v>
      </c>
      <c r="E15" s="77">
        <f t="shared" si="0"/>
        <v>5.7054343616883951</v>
      </c>
      <c r="F15" s="76">
        <f>分析係数表!C18</f>
        <v>7.5999999999999956E-2</v>
      </c>
      <c r="G15" s="77">
        <f t="shared" si="1"/>
        <v>0.43361301148831777</v>
      </c>
      <c r="H15" s="77">
        <v>0.43736321983219539</v>
      </c>
      <c r="I15" s="77">
        <f t="shared" si="2"/>
        <v>0.43736321983219539</v>
      </c>
      <c r="J15" s="76">
        <f>分析係数表!G18</f>
        <v>0.21407624633431085</v>
      </c>
      <c r="K15" s="78">
        <f t="shared" si="3"/>
        <v>9.3629076386364418E-2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投入係数表!Y16</f>
        <v>2.4783787272492579E-2</v>
      </c>
      <c r="E16" s="77">
        <f t="shared" si="0"/>
        <v>2.4783787272492579</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投入係数表!Y17</f>
        <v>9.5520846779398472E-3</v>
      </c>
      <c r="E17" s="77">
        <f t="shared" si="0"/>
        <v>0.95520846779398472</v>
      </c>
      <c r="F17" s="76">
        <f>分析係数表!C20</f>
        <v>1.5625E-2</v>
      </c>
      <c r="G17" s="77">
        <f t="shared" si="1"/>
        <v>1.4925132309281011E-2</v>
      </c>
      <c r="H17" s="77">
        <v>1.5189308311410639E-2</v>
      </c>
      <c r="I17" s="77">
        <f t="shared" si="2"/>
        <v>1.5189308311410639E-2</v>
      </c>
      <c r="J17" s="76">
        <f>分析係数表!G20</f>
        <v>9.7560975609756101E-2</v>
      </c>
      <c r="K17" s="78">
        <f t="shared" si="3"/>
        <v>1.4818837376985991E-3</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投入係数表!Y18</f>
        <v>0.10197495804827675</v>
      </c>
      <c r="E18" s="77">
        <f t="shared" si="0"/>
        <v>10.197495804827675</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投入係数表!Y19</f>
        <v>6.8413579450109724E-3</v>
      </c>
      <c r="E19" s="77">
        <f t="shared" si="0"/>
        <v>0.68413579450109729</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投入係数表!Y20</f>
        <v>1.290822253775655E-4</v>
      </c>
      <c r="E20" s="77">
        <f t="shared" si="0"/>
        <v>1.290822253775655E-2</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投入係数表!Y21</f>
        <v>2.5816445075513099E-4</v>
      </c>
      <c r="E21" s="77">
        <f t="shared" si="0"/>
        <v>2.58164450755131E-2</v>
      </c>
      <c r="F21" s="76">
        <f>分析係数表!C24</f>
        <v>4.0407358738501986E-2</v>
      </c>
      <c r="G21" s="77">
        <f t="shared" si="1"/>
        <v>1.0431743575190907E-3</v>
      </c>
      <c r="H21" s="77">
        <v>1.8768257058724364E-3</v>
      </c>
      <c r="I21" s="77">
        <f t="shared" si="2"/>
        <v>1.8768257058724364E-3</v>
      </c>
      <c r="J21" s="76">
        <f>分析係数表!G24</f>
        <v>0.2107843137254902</v>
      </c>
      <c r="K21" s="78">
        <f t="shared" si="3"/>
        <v>3.9560541839468022E-4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投入係数表!Y22</f>
        <v>2.5816445075513099E-4</v>
      </c>
      <c r="E22" s="77">
        <f t="shared" si="0"/>
        <v>2.58164450755131E-2</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投入係数表!Y23</f>
        <v>8.5194268749193228E-3</v>
      </c>
      <c r="E23" s="77">
        <f t="shared" si="0"/>
        <v>0.85194268749193225</v>
      </c>
      <c r="F23" s="76">
        <f>分析係数表!C26</f>
        <v>4.2648253452477469E-3</v>
      </c>
      <c r="G23" s="77">
        <f t="shared" si="1"/>
        <v>3.6333867663140731E-3</v>
      </c>
      <c r="H23" s="77">
        <v>3.7669160452856302E-3</v>
      </c>
      <c r="I23" s="77">
        <f t="shared" si="2"/>
        <v>3.7669160452856302E-3</v>
      </c>
      <c r="J23" s="76">
        <f>分析係数表!G26</f>
        <v>0.19858156028368795</v>
      </c>
      <c r="K23" s="78">
        <f t="shared" si="3"/>
        <v>7.4804006573047982E-4</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投入係数表!Y24</f>
        <v>1.6780689299083517E-3</v>
      </c>
      <c r="E24" s="77">
        <f t="shared" si="0"/>
        <v>0.16780689299083518</v>
      </c>
      <c r="F24" s="76">
        <f>分析係数表!C27</f>
        <v>3.8520801232666546E-4</v>
      </c>
      <c r="G24" s="77">
        <f t="shared" si="1"/>
        <v>6.4640559703713069E-5</v>
      </c>
      <c r="H24" s="77">
        <v>6.6862989487944093E-5</v>
      </c>
      <c r="I24" s="77">
        <f t="shared" si="2"/>
        <v>6.6862989487944093E-5</v>
      </c>
      <c r="J24" s="76">
        <f>分析係数表!G27</f>
        <v>0.2857142857142857</v>
      </c>
      <c r="K24" s="78">
        <f t="shared" si="3"/>
        <v>1.910371128226974E-5</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投入係数表!Y25</f>
        <v>0</v>
      </c>
      <c r="E25" s="77">
        <f t="shared" si="0"/>
        <v>0</v>
      </c>
      <c r="F25" s="76">
        <f>分析係数表!C28</f>
        <v>1.1124845488257318E-3</v>
      </c>
      <c r="G25" s="77">
        <f t="shared" si="1"/>
        <v>0</v>
      </c>
      <c r="H25" s="77">
        <v>1.4521210586693867E-4</v>
      </c>
      <c r="I25" s="77">
        <f t="shared" si="2"/>
        <v>1.4521210586693867E-4</v>
      </c>
      <c r="J25" s="76">
        <f>分析係数表!G28</f>
        <v>0.13043478260869565</v>
      </c>
      <c r="K25" s="78">
        <f t="shared" si="3"/>
        <v>1.8940709460905044E-5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投入係数表!Y26</f>
        <v>3.2270556344391379E-3</v>
      </c>
      <c r="E26" s="77">
        <f t="shared" si="0"/>
        <v>0.32270556344391377</v>
      </c>
      <c r="F26" s="76">
        <f>分析係数表!C29</f>
        <v>9.1216979002032073E-2</v>
      </c>
      <c r="G26" s="77">
        <f t="shared" si="1"/>
        <v>2.9436226604502409E-2</v>
      </c>
      <c r="H26" s="77">
        <v>3.6108364401283316E-2</v>
      </c>
      <c r="I26" s="77">
        <f t="shared" si="2"/>
        <v>3.6108364401283316E-2</v>
      </c>
      <c r="J26" s="76">
        <f>分析係数表!G29</f>
        <v>0.26186291739894552</v>
      </c>
      <c r="K26" s="78">
        <f t="shared" si="3"/>
        <v>9.4554416446242778E-3</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75">
        <f>最終需要_まとめ!C28</f>
        <v>100</v>
      </c>
      <c r="D27" s="76">
        <f>投入係数表!Y27</f>
        <v>6.4541112688782753E-4</v>
      </c>
      <c r="E27" s="77">
        <f t="shared" si="0"/>
        <v>6.4541112688782751E-2</v>
      </c>
      <c r="F27" s="76">
        <f>分析係数表!C30</f>
        <v>1</v>
      </c>
      <c r="G27" s="77">
        <f t="shared" si="1"/>
        <v>6.4541112688782751E-2</v>
      </c>
      <c r="H27" s="77">
        <v>9.2825472718976343E-2</v>
      </c>
      <c r="I27" s="77">
        <f t="shared" si="2"/>
        <v>100.09282547271897</v>
      </c>
      <c r="J27" s="76">
        <f>分析係数表!G30</f>
        <v>0.34464954175809992</v>
      </c>
      <c r="K27" s="78">
        <f t="shared" si="3"/>
        <v>34.496946432446066</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投入係数表!Y28</f>
        <v>3.0979734090615723E-3</v>
      </c>
      <c r="E28" s="77">
        <f t="shared" si="0"/>
        <v>0.30979734090615724</v>
      </c>
      <c r="F28" s="76">
        <f>分析係数表!C31</f>
        <v>5.9431818181818197E-2</v>
      </c>
      <c r="G28" s="77">
        <f t="shared" si="1"/>
        <v>1.8411819237945486E-2</v>
      </c>
      <c r="H28" s="77">
        <v>2.5820745348671143E-2</v>
      </c>
      <c r="I28" s="77">
        <f t="shared" si="2"/>
        <v>2.5820745348671143E-2</v>
      </c>
      <c r="J28" s="76">
        <f>分析係数表!G31</f>
        <v>6.9182389937106917E-2</v>
      </c>
      <c r="K28" s="78">
        <f t="shared" si="3"/>
        <v>1.7863408731785067E-3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投入係数表!Y29</f>
        <v>7.7449335226539308E-4</v>
      </c>
      <c r="E29" s="77">
        <f t="shared" si="0"/>
        <v>7.7449335226539309E-2</v>
      </c>
      <c r="F29" s="76">
        <f>分析係数表!C32</f>
        <v>1</v>
      </c>
      <c r="G29" s="77">
        <f t="shared" si="1"/>
        <v>7.7449335226539309E-2</v>
      </c>
      <c r="H29" s="77">
        <v>9.906392674366378E-2</v>
      </c>
      <c r="I29" s="77">
        <f t="shared" si="2"/>
        <v>9.906392674366378E-2</v>
      </c>
      <c r="J29" s="76">
        <f>分析係数表!G32</f>
        <v>0.14024946759963491</v>
      </c>
      <c r="K29" s="78">
        <f t="shared" si="3"/>
        <v>1.389366298412808E-2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投入係数表!Y30</f>
        <v>1.9362333806634826E-3</v>
      </c>
      <c r="E30" s="77">
        <f t="shared" si="0"/>
        <v>0.19362333806634827</v>
      </c>
      <c r="F30" s="76">
        <f>分析係数表!C33</f>
        <v>0.54794520547945202</v>
      </c>
      <c r="G30" s="77">
        <f t="shared" si="1"/>
        <v>0.10609497976238261</v>
      </c>
      <c r="H30" s="77">
        <v>0.11380908039258003</v>
      </c>
      <c r="I30" s="77">
        <f t="shared" si="2"/>
        <v>0.11380908039258003</v>
      </c>
      <c r="J30" s="76">
        <f>分析係数表!G33</f>
        <v>0.50575815738963537</v>
      </c>
      <c r="K30" s="78">
        <f t="shared" si="3"/>
        <v>5.7559870793560154E-2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投入係数表!Y31</f>
        <v>5.8990576997547436E-2</v>
      </c>
      <c r="E31" s="77">
        <f t="shared" si="0"/>
        <v>5.8990576997547439</v>
      </c>
      <c r="F31" s="76">
        <f>分析係数表!C34</f>
        <v>0.2272625743700124</v>
      </c>
      <c r="G31" s="77">
        <f t="shared" si="1"/>
        <v>1.3406350392035069</v>
      </c>
      <c r="H31" s="77">
        <v>1.3844676584111753</v>
      </c>
      <c r="I31" s="77">
        <f t="shared" si="2"/>
        <v>1.3844676584111753</v>
      </c>
      <c r="J31" s="76">
        <f>分析係数表!G34</f>
        <v>0.42497416653070103</v>
      </c>
      <c r="K31" s="78">
        <f t="shared" si="3"/>
        <v>0.58836298922200048</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投入係数表!Y32</f>
        <v>1.265005808700142E-2</v>
      </c>
      <c r="E32" s="77">
        <f t="shared" si="0"/>
        <v>1.2650058087001421</v>
      </c>
      <c r="F32" s="76">
        <f>分析係数表!C35</f>
        <v>0.52232854864433809</v>
      </c>
      <c r="G32" s="77">
        <f t="shared" si="1"/>
        <v>0.66074864808500244</v>
      </c>
      <c r="H32" s="77">
        <v>0.73663299417870665</v>
      </c>
      <c r="I32" s="77">
        <f t="shared" si="2"/>
        <v>0.73663299417870665</v>
      </c>
      <c r="J32" s="76">
        <f>分析係数表!G35</f>
        <v>0.31374764595103577</v>
      </c>
      <c r="K32" s="78">
        <f t="shared" si="3"/>
        <v>0.23111686785343225</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投入係数表!Y33</f>
        <v>3.3561378598167034E-3</v>
      </c>
      <c r="E33" s="77">
        <f t="shared" si="0"/>
        <v>0.33561378598167035</v>
      </c>
      <c r="F33" s="76">
        <f>分析係数表!C36</f>
        <v>0.98115915135770393</v>
      </c>
      <c r="G33" s="77">
        <f t="shared" si="1"/>
        <v>0.32929053743772174</v>
      </c>
      <c r="H33" s="77">
        <v>0.42614325264662783</v>
      </c>
      <c r="I33" s="77">
        <f t="shared" si="2"/>
        <v>0.42614325264662783</v>
      </c>
      <c r="J33" s="76">
        <f>分析係数表!G36</f>
        <v>4.5900594498961549E-2</v>
      </c>
      <c r="K33" s="78">
        <f t="shared" si="3"/>
        <v>1.9560228638201387E-2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投入係数表!Y34</f>
        <v>2.6461856202400928E-2</v>
      </c>
      <c r="E34" s="77">
        <f t="shared" si="0"/>
        <v>2.6461856202400926</v>
      </c>
      <c r="F34" s="76">
        <f>分析係数表!C37</f>
        <v>0.19750348498289194</v>
      </c>
      <c r="G34" s="77">
        <f t="shared" si="1"/>
        <v>0.52263088190903373</v>
      </c>
      <c r="H34" s="77">
        <v>0.55808621050323504</v>
      </c>
      <c r="I34" s="77">
        <f t="shared" si="2"/>
        <v>0.55808621050323504</v>
      </c>
      <c r="J34" s="76">
        <f>分析係数表!G37</f>
        <v>0.41491057198512482</v>
      </c>
      <c r="K34" s="78">
        <f t="shared" si="3"/>
        <v>0.23155586881690801</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投入係数表!Y35</f>
        <v>8.5194268749193228E-3</v>
      </c>
      <c r="E35" s="77">
        <f t="shared" si="0"/>
        <v>0.85194268749193225</v>
      </c>
      <c r="F35" s="76">
        <f>分析係数表!C38</f>
        <v>8.1861043469250272E-2</v>
      </c>
      <c r="G35" s="77">
        <f t="shared" si="1"/>
        <v>6.9740917374086969E-2</v>
      </c>
      <c r="H35" s="77">
        <v>9.3405270705865961E-2</v>
      </c>
      <c r="I35" s="77">
        <f t="shared" si="2"/>
        <v>9.3405270705865961E-2</v>
      </c>
      <c r="J35" s="76">
        <f>分析係数表!G38</f>
        <v>0.21669430624654507</v>
      </c>
      <c r="K35" s="78">
        <f t="shared" si="3"/>
        <v>2.0240390335378364E-2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投入係数表!Y36</f>
        <v>0</v>
      </c>
      <c r="E36" s="77">
        <f t="shared" si="0"/>
        <v>0</v>
      </c>
      <c r="F36" s="76">
        <f>分析係数表!C39</f>
        <v>1</v>
      </c>
      <c r="G36" s="77">
        <f t="shared" si="1"/>
        <v>0</v>
      </c>
      <c r="H36" s="77">
        <v>2.300079978348955E-2</v>
      </c>
      <c r="I36" s="77">
        <f t="shared" si="2"/>
        <v>2.300079978348955E-2</v>
      </c>
      <c r="J36" s="76">
        <f>分析係数表!G39</f>
        <v>0.35499471899494134</v>
      </c>
      <c r="K36" s="78">
        <f t="shared" si="3"/>
        <v>8.1651624557987808E-3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投入係数表!Y37</f>
        <v>1.290822253775655E-4</v>
      </c>
      <c r="E37" s="77">
        <f t="shared" si="0"/>
        <v>1.290822253775655E-2</v>
      </c>
      <c r="F37" s="76">
        <f>分析係数表!C40</f>
        <v>0.69354724715527594</v>
      </c>
      <c r="G37" s="77">
        <f t="shared" si="1"/>
        <v>8.9524622067287448E-3</v>
      </c>
      <c r="H37" s="77">
        <v>1.0531465712424314E-2</v>
      </c>
      <c r="I37" s="77">
        <f t="shared" si="2"/>
        <v>1.0531465712424314E-2</v>
      </c>
      <c r="J37" s="76">
        <f>分析係数表!G40</f>
        <v>0.52329545454545456</v>
      </c>
      <c r="K37" s="78">
        <f t="shared" si="3"/>
        <v>5.5110681370129514E-3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投入係数表!Y38</f>
        <v>0</v>
      </c>
      <c r="E38" s="77">
        <f t="shared" si="0"/>
        <v>0</v>
      </c>
      <c r="F38" s="76">
        <f>分析係数表!C41</f>
        <v>0.69803111327175493</v>
      </c>
      <c r="G38" s="77">
        <f t="shared" si="1"/>
        <v>0</v>
      </c>
      <c r="H38" s="77">
        <v>6.8788000562307024E-4</v>
      </c>
      <c r="I38" s="77">
        <f t="shared" si="2"/>
        <v>6.8788000562307024E-4</v>
      </c>
      <c r="J38" s="76">
        <f>分析係数表!G41</f>
        <v>0.44754320687137045</v>
      </c>
      <c r="K38" s="78">
        <f t="shared" si="3"/>
        <v>3.0785602365924521E-4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投入係数表!Y39</f>
        <v>6.4541112688782753E-4</v>
      </c>
      <c r="E39" s="77">
        <f>$C$27*D39</f>
        <v>6.4541112688782751E-2</v>
      </c>
      <c r="F39" s="76">
        <f>分析係数表!C42</f>
        <v>0.43862762496302865</v>
      </c>
      <c r="G39" s="77">
        <f>E39*F39</f>
        <v>2.8309514971151969E-2</v>
      </c>
      <c r="H39" s="77">
        <v>3.4036917212355751E-2</v>
      </c>
      <c r="I39" s="77">
        <f>C39+H39</f>
        <v>3.4036917212355751E-2</v>
      </c>
      <c r="J39" s="76">
        <f>分析係数表!G42</f>
        <v>0.48527443105756357</v>
      </c>
      <c r="K39" s="78">
        <f>I39*J39</f>
        <v>1.6517245635179329E-2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投入係数表!Y40</f>
        <v>9.5649929004776049E-2</v>
      </c>
      <c r="E40" s="77">
        <f>$C$27*D40</f>
        <v>9.5649929004776055</v>
      </c>
      <c r="F40" s="76">
        <f>分析係数表!C43</f>
        <v>0.43024422883907665</v>
      </c>
      <c r="G40" s="77">
        <f>E40*F40</f>
        <v>4.11528299431723</v>
      </c>
      <c r="H40" s="77">
        <v>4.5458689087479014</v>
      </c>
      <c r="I40" s="77">
        <f>C40+H40</f>
        <v>4.5458689087479014</v>
      </c>
      <c r="J40" s="76">
        <f>分析係数表!G43</f>
        <v>0.39930052034462166</v>
      </c>
      <c r="K40" s="78">
        <f>I40*J40</f>
        <v>1.8151678206814745</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投入係数表!Y41</f>
        <v>2.5816445075513099E-4</v>
      </c>
      <c r="E41" s="77">
        <f>$C$27*D41</f>
        <v>2.58164450755131E-2</v>
      </c>
      <c r="F41" s="76">
        <f>分析係数表!C44</f>
        <v>0.29950430472214973</v>
      </c>
      <c r="G41" s="77">
        <f>E41*F41</f>
        <v>7.7321364327391168E-3</v>
      </c>
      <c r="H41" s="77">
        <v>1.0710581154832234E-2</v>
      </c>
      <c r="I41" s="77">
        <f>C41+H41</f>
        <v>1.0710581154832234E-2</v>
      </c>
      <c r="J41" s="76">
        <f>分析係数表!G44</f>
        <v>0.27139093052281238</v>
      </c>
      <c r="K41" s="78">
        <f>I41*J41</f>
        <v>2.9067545860500185E-3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投入係数表!Y42</f>
        <v>2.5816445075513099E-4</v>
      </c>
      <c r="E42" s="77">
        <f>$C$27*D42</f>
        <v>2.58164450755131E-2</v>
      </c>
      <c r="F42" s="76">
        <f>分析係数表!C45</f>
        <v>1</v>
      </c>
      <c r="G42" s="77">
        <f>E42*F42</f>
        <v>2.58164450755131E-2</v>
      </c>
      <c r="H42" s="77">
        <v>3.1165065455314521E-2</v>
      </c>
      <c r="I42" s="77">
        <f>C42+H42</f>
        <v>3.1165065455314521E-2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投入係数表!Y43</f>
        <v>1.5618949270685427E-2</v>
      </c>
      <c r="E43" s="77">
        <f>$C$27*D43</f>
        <v>1.5618949270685427</v>
      </c>
      <c r="F43" s="76">
        <f>分析係数表!C46</f>
        <v>7.53047011027278E-2</v>
      </c>
      <c r="G43" s="77">
        <f>E43*F43</f>
        <v>0.11761803063676345</v>
      </c>
      <c r="H43" s="77">
        <v>0.12204506007565884</v>
      </c>
      <c r="I43" s="77">
        <f>C43+H43</f>
        <v>0.12204506007565884</v>
      </c>
      <c r="J43" s="76">
        <f>分析係数表!G46</f>
        <v>9.6153846153846159E-3</v>
      </c>
      <c r="K43" s="78">
        <f>I43*J43</f>
        <v>1.1735101930351812E-3</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投入係数表!Y44</f>
        <v>0.53724022202142763</v>
      </c>
      <c r="E44" s="91">
        <f>SUM(E5:E43)</f>
        <v>53.724022202142763</v>
      </c>
      <c r="F44" s="92">
        <f>分析係数表!C47</f>
        <v>0.46353553090755517</v>
      </c>
      <c r="G44" s="91">
        <f>SUM(G5:G43)</f>
        <v>8.1719245165899856</v>
      </c>
      <c r="H44" s="91">
        <f>SUM(H5:H43)</f>
        <v>9.0045740150216886</v>
      </c>
      <c r="I44" s="91">
        <f>SUM(I5:I43)</f>
        <v>109.0045740150217</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
        <v>423</v>
      </c>
      <c r="H1" s="398"/>
      <c r="I1" s="398"/>
    </row>
    <row r="2" spans="1:25" x14ac:dyDescent="0.2">
      <c r="B2" s="3" t="s">
        <v>293</v>
      </c>
      <c r="S2" s="3" t="s">
        <v>153</v>
      </c>
      <c r="U2" s="64" t="s">
        <v>210</v>
      </c>
      <c r="W2" s="3" t="s">
        <v>130</v>
      </c>
      <c r="Y2" s="3" t="s">
        <v>154</v>
      </c>
    </row>
    <row r="3" spans="1:25" ht="44" x14ac:dyDescent="0.2">
      <c r="B3" s="65"/>
      <c r="C3" s="66" t="s">
        <v>228</v>
      </c>
      <c r="D3" s="66" t="s">
        <v>315</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0</v>
      </c>
      <c r="G5" s="77">
        <f t="shared" ref="G5:G38" si="1">E5*F5</f>
        <v>0</v>
      </c>
      <c r="H5" s="77">
        <f t="array" ref="H5:H43">MMULT(逆行列係数!C5:AO43,'24'!G5:G43)</f>
        <v>0</v>
      </c>
      <c r="I5" s="77">
        <f t="shared" ref="I5:I38" si="2">C5+H5</f>
        <v>0</v>
      </c>
      <c r="J5" s="76" t="e">
        <f>分析係数表!G8</f>
        <v>#DIV/0!</v>
      </c>
      <c r="K5" s="78" t="e">
        <f t="shared" ref="K5:K38" si="3">I5*J5</f>
        <v>#DIV/0!</v>
      </c>
      <c r="L5" s="79" t="s">
        <v>184</v>
      </c>
      <c r="M5" s="80" t="s">
        <v>184</v>
      </c>
      <c r="N5" s="81">
        <f>分析係数表!H8</f>
        <v>9.9662803258108775E-3</v>
      </c>
      <c r="O5" s="82" t="e">
        <f t="shared" ref="O5:O43" si="4">$M$44*N5</f>
        <v>#DIV/0!</v>
      </c>
      <c r="P5" s="76">
        <f>分析係数表!C8</f>
        <v>0</v>
      </c>
      <c r="Q5" s="82" t="e">
        <f t="shared" ref="Q5:Q38" si="5">O5*P5</f>
        <v>#DIV/0!</v>
      </c>
      <c r="R5" s="83" t="e">
        <f t="array" ref="R5:R43">MMULT(逆行列係数!C5:AO43,'24'!Q5:Q43)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投入係数表!Z6</f>
        <v>0</v>
      </c>
      <c r="E6" s="77">
        <f t="shared" si="0"/>
        <v>0</v>
      </c>
      <c r="F6" s="76">
        <f>分析係数表!C9</f>
        <v>7.8534031413612593E-2</v>
      </c>
      <c r="G6" s="77">
        <f t="shared" si="1"/>
        <v>0</v>
      </c>
      <c r="H6" s="77">
        <v>6.7283812046747598E-6</v>
      </c>
      <c r="I6" s="77">
        <f t="shared" si="2"/>
        <v>6.7283812046747598E-6</v>
      </c>
      <c r="J6" s="76">
        <f>分析係数表!G9</f>
        <v>0.3125</v>
      </c>
      <c r="K6" s="78">
        <f t="shared" si="3"/>
        <v>2.1026191264608623E-6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投入係数表!Z7</f>
        <v>0</v>
      </c>
      <c r="E7" s="77">
        <f t="shared" si="0"/>
        <v>0</v>
      </c>
      <c r="F7" s="76">
        <f>分析係数表!C10</f>
        <v>9.7664543524416114E-2</v>
      </c>
      <c r="G7" s="77">
        <f t="shared" si="1"/>
        <v>0</v>
      </c>
      <c r="H7" s="77">
        <v>1.1506466194671383E-4</v>
      </c>
      <c r="I7" s="77">
        <f t="shared" si="2"/>
        <v>1.1506466194671383E-4</v>
      </c>
      <c r="J7" s="76">
        <f>分析係数表!G10</f>
        <v>0.17857142857142858</v>
      </c>
      <c r="K7" s="78">
        <f t="shared" si="3"/>
        <v>2.0547261061913184E-5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投入係数表!Z8</f>
        <v>0.46383647798742139</v>
      </c>
      <c r="E8" s="77">
        <f t="shared" si="0"/>
        <v>46.383647798742139</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投入係数表!Z9</f>
        <v>0</v>
      </c>
      <c r="E9" s="77">
        <f t="shared" si="0"/>
        <v>0</v>
      </c>
      <c r="F9" s="76">
        <f>分析係数表!C12</f>
        <v>9.4611575134895265E-3</v>
      </c>
      <c r="G9" s="77">
        <f t="shared" si="1"/>
        <v>0</v>
      </c>
      <c r="H9" s="77">
        <v>1.4554639551098319E-5</v>
      </c>
      <c r="I9" s="77">
        <f t="shared" si="2"/>
        <v>1.4554639551098319E-5</v>
      </c>
      <c r="J9" s="76">
        <f>分析係数表!G12</f>
        <v>0.14399999999999999</v>
      </c>
      <c r="K9" s="78">
        <f t="shared" si="3"/>
        <v>2.0958680953581578E-6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投入係数表!Z10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投入係数表!Z11</f>
        <v>0</v>
      </c>
      <c r="E11" s="77">
        <f t="shared" si="0"/>
        <v>0</v>
      </c>
      <c r="F11" s="76">
        <f>分析係数表!C14</f>
        <v>3.724489795918362E-2</v>
      </c>
      <c r="G11" s="77">
        <f t="shared" si="1"/>
        <v>0</v>
      </c>
      <c r="H11" s="77">
        <v>6.2316361569442359E-3</v>
      </c>
      <c r="I11" s="77">
        <f t="shared" si="2"/>
        <v>6.2316361569442359E-3</v>
      </c>
      <c r="J11" s="76">
        <f>分析係数表!G14</f>
        <v>0.16710182767624021</v>
      </c>
      <c r="K11" s="78">
        <f t="shared" si="3"/>
        <v>1.0413177912387236E-3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投入係数表!Z12</f>
        <v>3.1446540880503146E-3</v>
      </c>
      <c r="E12" s="77">
        <f t="shared" si="0"/>
        <v>0.31446540880503149</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投入係数表!Z13</f>
        <v>3.6163522012578615E-2</v>
      </c>
      <c r="E13" s="77">
        <f t="shared" si="0"/>
        <v>3.6163522012578615</v>
      </c>
      <c r="F13" s="76">
        <f>分析係数表!C16</f>
        <v>5.1379638439581488E-3</v>
      </c>
      <c r="G13" s="77">
        <f t="shared" si="1"/>
        <v>1.8580686857081356E-2</v>
      </c>
      <c r="H13" s="77">
        <v>1.9035402772493912E-2</v>
      </c>
      <c r="I13" s="77">
        <f t="shared" si="2"/>
        <v>1.9035402772493912E-2</v>
      </c>
      <c r="J13" s="76">
        <f>分析係数表!G16</f>
        <v>3.5087719298245612E-2</v>
      </c>
      <c r="K13" s="78">
        <f t="shared" si="3"/>
        <v>6.6790886921031271E-4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投入係数表!Z14</f>
        <v>0</v>
      </c>
      <c r="E14" s="77">
        <f t="shared" si="0"/>
        <v>0</v>
      </c>
      <c r="F14" s="76">
        <f>分析係数表!C17</f>
        <v>2.2792022792023081E-3</v>
      </c>
      <c r="G14" s="77">
        <f t="shared" si="1"/>
        <v>0</v>
      </c>
      <c r="H14" s="77">
        <v>1.9468231288883426E-4</v>
      </c>
      <c r="I14" s="77">
        <f t="shared" si="2"/>
        <v>1.9468231288883426E-4</v>
      </c>
      <c r="J14" s="76">
        <f>分析係数表!G17</f>
        <v>0.25</v>
      </c>
      <c r="K14" s="78">
        <f t="shared" si="3"/>
        <v>4.8670578222208564E-5</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投入係数表!Z15</f>
        <v>0</v>
      </c>
      <c r="E15" s="77">
        <f t="shared" si="0"/>
        <v>0</v>
      </c>
      <c r="F15" s="76">
        <f>分析係数表!C18</f>
        <v>7.5999999999999956E-2</v>
      </c>
      <c r="G15" s="77">
        <f t="shared" si="1"/>
        <v>0</v>
      </c>
      <c r="H15" s="77">
        <v>1.1432783012730706E-2</v>
      </c>
      <c r="I15" s="77">
        <f t="shared" si="2"/>
        <v>1.1432783012730706E-2</v>
      </c>
      <c r="J15" s="76">
        <f>分析係数表!G18</f>
        <v>0.21407624633431085</v>
      </c>
      <c r="K15" s="78">
        <f t="shared" si="3"/>
        <v>2.4474872725200633E-3</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投入係数表!Z16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投入係数表!Z17</f>
        <v>0</v>
      </c>
      <c r="E17" s="77">
        <f t="shared" si="0"/>
        <v>0</v>
      </c>
      <c r="F17" s="76">
        <f>分析係数表!C20</f>
        <v>1.5625E-2</v>
      </c>
      <c r="G17" s="77">
        <f t="shared" si="1"/>
        <v>0</v>
      </c>
      <c r="H17" s="77">
        <v>4.4417915454352701E-4</v>
      </c>
      <c r="I17" s="77">
        <f t="shared" si="2"/>
        <v>4.4417915454352701E-4</v>
      </c>
      <c r="J17" s="76">
        <f>分析係数表!G20</f>
        <v>9.7560975609756101E-2</v>
      </c>
      <c r="K17" s="78">
        <f t="shared" si="3"/>
        <v>4.3334551662783125E-5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投入係数表!Z18</f>
        <v>1.5723270440251573E-3</v>
      </c>
      <c r="E18" s="77">
        <f t="shared" si="0"/>
        <v>0.15723270440251574</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投入係数表!Z19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投入係数表!Z21</f>
        <v>0</v>
      </c>
      <c r="E21" s="77">
        <f t="shared" si="0"/>
        <v>0</v>
      </c>
      <c r="F21" s="76">
        <f>分析係数表!C24</f>
        <v>4.0407358738501986E-2</v>
      </c>
      <c r="G21" s="77">
        <f t="shared" si="1"/>
        <v>0</v>
      </c>
      <c r="H21" s="77">
        <v>4.2311792421568812E-4</v>
      </c>
      <c r="I21" s="77">
        <f t="shared" si="2"/>
        <v>4.2311792421568812E-4</v>
      </c>
      <c r="J21" s="76">
        <f>分析係数表!G24</f>
        <v>0.2107843137254902</v>
      </c>
      <c r="K21" s="78">
        <f t="shared" si="3"/>
        <v>8.9186621280757793E-5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投入係数表!Z22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投入係数表!Z23</f>
        <v>0</v>
      </c>
      <c r="E23" s="77">
        <f t="shared" si="0"/>
        <v>0</v>
      </c>
      <c r="F23" s="76">
        <f>分析係数表!C26</f>
        <v>4.2648253452477469E-3</v>
      </c>
      <c r="G23" s="77">
        <f t="shared" si="1"/>
        <v>0</v>
      </c>
      <c r="H23" s="77">
        <v>1.5790208853841344E-4</v>
      </c>
      <c r="I23" s="77">
        <f t="shared" si="2"/>
        <v>1.5790208853841344E-4</v>
      </c>
      <c r="J23" s="76">
        <f>分析係数表!G26</f>
        <v>0.19858156028368795</v>
      </c>
      <c r="K23" s="78">
        <f t="shared" si="3"/>
        <v>3.1356443114011178E-5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投入係数表!Z24</f>
        <v>0</v>
      </c>
      <c r="E24" s="77">
        <f t="shared" si="0"/>
        <v>0</v>
      </c>
      <c r="F24" s="76">
        <f>分析係数表!C27</f>
        <v>3.8520801232666546E-4</v>
      </c>
      <c r="G24" s="77">
        <f t="shared" si="1"/>
        <v>0</v>
      </c>
      <c r="H24" s="77">
        <v>2.7241758650343659E-6</v>
      </c>
      <c r="I24" s="77">
        <f t="shared" si="2"/>
        <v>2.7241758650343659E-6</v>
      </c>
      <c r="J24" s="76">
        <f>分析係数表!G27</f>
        <v>0.2857142857142857</v>
      </c>
      <c r="K24" s="78">
        <f t="shared" si="3"/>
        <v>7.7833596143839019E-7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投入係数表!Z25</f>
        <v>0</v>
      </c>
      <c r="E25" s="77">
        <f t="shared" si="0"/>
        <v>0</v>
      </c>
      <c r="F25" s="76">
        <f>分析係数表!C28</f>
        <v>1.1124845488257318E-3</v>
      </c>
      <c r="G25" s="77">
        <f t="shared" si="1"/>
        <v>0</v>
      </c>
      <c r="H25" s="77">
        <v>8.404464958130957E-5</v>
      </c>
      <c r="I25" s="77">
        <f t="shared" si="2"/>
        <v>8.404464958130957E-5</v>
      </c>
      <c r="J25" s="76">
        <f>分析係数表!G28</f>
        <v>0.13043478260869565</v>
      </c>
      <c r="K25" s="78">
        <f t="shared" si="3"/>
        <v>1.0962345597562117E-5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投入係数表!Z26</f>
        <v>1.2578616352201259E-2</v>
      </c>
      <c r="E26" s="77">
        <f t="shared" si="0"/>
        <v>1.257861635220126</v>
      </c>
      <c r="F26" s="76">
        <f>分析係数表!C29</f>
        <v>9.1216979002032073E-2</v>
      </c>
      <c r="G26" s="77">
        <f t="shared" si="1"/>
        <v>0.11473833836733595</v>
      </c>
      <c r="H26" s="77">
        <v>0.12009736511240611</v>
      </c>
      <c r="I26" s="77">
        <f t="shared" si="2"/>
        <v>0.12009736511240611</v>
      </c>
      <c r="J26" s="76">
        <f>分析係数表!G29</f>
        <v>0.26186291739894552</v>
      </c>
      <c r="K26" s="78">
        <f t="shared" si="3"/>
        <v>3.1449046400260999E-2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投入係数表!Z27</f>
        <v>2.5157232704402517E-2</v>
      </c>
      <c r="E27" s="77">
        <f t="shared" si="0"/>
        <v>2.5157232704402519</v>
      </c>
      <c r="F27" s="76">
        <f>分析係数表!C30</f>
        <v>1</v>
      </c>
      <c r="G27" s="77">
        <f t="shared" si="1"/>
        <v>2.5157232704402519</v>
      </c>
      <c r="H27" s="77">
        <v>2.5487494216738087</v>
      </c>
      <c r="I27" s="77">
        <f t="shared" si="2"/>
        <v>2.5487494216738087</v>
      </c>
      <c r="J27" s="76">
        <f>分析係数表!G30</f>
        <v>0.34464954175809992</v>
      </c>
      <c r="K27" s="78">
        <f t="shared" si="3"/>
        <v>0.87842532023610032</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75">
        <f>最終需要_まとめ!C29</f>
        <v>100</v>
      </c>
      <c r="D28" s="76">
        <f>投入係数表!Z28</f>
        <v>3.9308176100628929E-2</v>
      </c>
      <c r="E28" s="77">
        <f t="shared" si="0"/>
        <v>3.9308176100628929</v>
      </c>
      <c r="F28" s="76">
        <f>分析係数表!C31</f>
        <v>5.9431818181818197E-2</v>
      </c>
      <c r="G28" s="77">
        <f t="shared" si="1"/>
        <v>0.23361563750714698</v>
      </c>
      <c r="H28" s="77">
        <v>0.23929922964471609</v>
      </c>
      <c r="I28" s="77">
        <f t="shared" si="2"/>
        <v>100.23929922964471</v>
      </c>
      <c r="J28" s="76">
        <f>分析係数表!G31</f>
        <v>6.9182389937106917E-2</v>
      </c>
      <c r="K28" s="78">
        <f t="shared" si="3"/>
        <v>6.9347942863276213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投入係数表!Z29</f>
        <v>1.5723270440251573E-3</v>
      </c>
      <c r="E29" s="77">
        <f t="shared" si="0"/>
        <v>0.15723270440251574</v>
      </c>
      <c r="F29" s="76">
        <f>分析係数表!C32</f>
        <v>1</v>
      </c>
      <c r="G29" s="77">
        <f t="shared" si="1"/>
        <v>0.15723270440251574</v>
      </c>
      <c r="H29" s="77">
        <v>0.18658502873527394</v>
      </c>
      <c r="I29" s="77">
        <f t="shared" si="2"/>
        <v>0.18658502873527394</v>
      </c>
      <c r="J29" s="76">
        <f>分析係数表!G32</f>
        <v>0.14024946759963491</v>
      </c>
      <c r="K29" s="78">
        <f t="shared" si="3"/>
        <v>2.6168450942184753E-2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投入係数表!Z30</f>
        <v>3.1446540880503146E-3</v>
      </c>
      <c r="E30" s="77">
        <f t="shared" si="0"/>
        <v>0.31446540880503149</v>
      </c>
      <c r="F30" s="76">
        <f>分析係数表!C33</f>
        <v>0.54794520547945202</v>
      </c>
      <c r="G30" s="77">
        <f t="shared" si="1"/>
        <v>0.17230981304385287</v>
      </c>
      <c r="H30" s="77">
        <v>0.18238887160134548</v>
      </c>
      <c r="I30" s="77">
        <f t="shared" si="2"/>
        <v>0.18238887160134548</v>
      </c>
      <c r="J30" s="76">
        <f>分析係数表!G33</f>
        <v>0.50575815738963537</v>
      </c>
      <c r="K30" s="78">
        <f t="shared" si="3"/>
        <v>9.2244659629471287E-2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投入係数表!Z31</f>
        <v>2.6729559748427674E-2</v>
      </c>
      <c r="E31" s="77">
        <f t="shared" si="0"/>
        <v>2.6729559748427674</v>
      </c>
      <c r="F31" s="76">
        <f>分析係数表!C34</f>
        <v>0.2272625743700124</v>
      </c>
      <c r="G31" s="77">
        <f t="shared" si="1"/>
        <v>0.60746285602047345</v>
      </c>
      <c r="H31" s="77">
        <v>0.66451153302894828</v>
      </c>
      <c r="I31" s="77">
        <f t="shared" si="2"/>
        <v>0.66451153302894828</v>
      </c>
      <c r="J31" s="76">
        <f>分析係数表!G34</f>
        <v>0.42497416653070103</v>
      </c>
      <c r="K31" s="78">
        <f t="shared" si="3"/>
        <v>0.28240023489901572</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投入係数表!Z32</f>
        <v>7.8616352201257862E-3</v>
      </c>
      <c r="E32" s="77">
        <f t="shared" si="0"/>
        <v>0.78616352201257866</v>
      </c>
      <c r="F32" s="76">
        <f>分析係数表!C35</f>
        <v>0.52232854864433809</v>
      </c>
      <c r="G32" s="77">
        <f t="shared" si="1"/>
        <v>0.41063565144995134</v>
      </c>
      <c r="H32" s="77">
        <v>0.49474914085887139</v>
      </c>
      <c r="I32" s="77">
        <f t="shared" si="2"/>
        <v>0.49474914085887139</v>
      </c>
      <c r="J32" s="76">
        <f>分析係数表!G35</f>
        <v>0.31374764595103577</v>
      </c>
      <c r="K32" s="78">
        <f t="shared" si="3"/>
        <v>0.1552263782807683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投入係数表!Z33</f>
        <v>4.7169811320754715E-3</v>
      </c>
      <c r="E33" s="77">
        <f t="shared" si="0"/>
        <v>0.47169811320754718</v>
      </c>
      <c r="F33" s="76">
        <f>分析係数表!C36</f>
        <v>0.98115915135770393</v>
      </c>
      <c r="G33" s="77">
        <f t="shared" si="1"/>
        <v>0.46281092045174715</v>
      </c>
      <c r="H33" s="77">
        <v>0.54015891220043721</v>
      </c>
      <c r="I33" s="77">
        <f t="shared" si="2"/>
        <v>0.54015891220043721</v>
      </c>
      <c r="J33" s="76">
        <f>分析係数表!G36</f>
        <v>4.5900594498961549E-2</v>
      </c>
      <c r="K33" s="78">
        <f t="shared" si="3"/>
        <v>2.4793615193912443E-2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投入係数表!Z34</f>
        <v>5.5031446540880505E-2</v>
      </c>
      <c r="E34" s="77">
        <f t="shared" si="0"/>
        <v>5.5031446540880502</v>
      </c>
      <c r="F34" s="76">
        <f>分析係数表!C37</f>
        <v>0.19750348498289194</v>
      </c>
      <c r="G34" s="77">
        <f t="shared" si="1"/>
        <v>1.0868902475473612</v>
      </c>
      <c r="H34" s="77">
        <v>1.1313794207352548</v>
      </c>
      <c r="I34" s="77">
        <f t="shared" si="2"/>
        <v>1.1313794207352548</v>
      </c>
      <c r="J34" s="76">
        <f>分析係数表!G37</f>
        <v>0.41491057198512482</v>
      </c>
      <c r="K34" s="78">
        <f t="shared" si="3"/>
        <v>0.46942128258946375</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投入係数表!Z35</f>
        <v>4.7169811320754715E-3</v>
      </c>
      <c r="E35" s="77">
        <f t="shared" si="0"/>
        <v>0.47169811320754718</v>
      </c>
      <c r="F35" s="76">
        <f>分析係数表!C38</f>
        <v>8.1861043469250272E-2</v>
      </c>
      <c r="G35" s="77">
        <f t="shared" si="1"/>
        <v>3.8613699749646353E-2</v>
      </c>
      <c r="H35" s="77">
        <v>5.4871299144378417E-2</v>
      </c>
      <c r="I35" s="77">
        <f t="shared" si="2"/>
        <v>5.4871299144378417E-2</v>
      </c>
      <c r="J35" s="76">
        <f>分析係数表!G38</f>
        <v>0.21669430624654507</v>
      </c>
      <c r="K35" s="78">
        <f t="shared" si="3"/>
        <v>1.1890298100937722E-2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投入係数表!Z36</f>
        <v>0</v>
      </c>
      <c r="E36" s="77">
        <f t="shared" si="0"/>
        <v>0</v>
      </c>
      <c r="F36" s="76">
        <f>分析係数表!C39</f>
        <v>1</v>
      </c>
      <c r="G36" s="77">
        <f t="shared" si="1"/>
        <v>0</v>
      </c>
      <c r="H36" s="77">
        <v>3.4293305640609056E-3</v>
      </c>
      <c r="I36" s="77">
        <f t="shared" si="2"/>
        <v>3.4293305640609056E-3</v>
      </c>
      <c r="J36" s="76">
        <f>分析係数表!G39</f>
        <v>0.35499471899494134</v>
      </c>
      <c r="K36" s="78">
        <f t="shared" si="3"/>
        <v>1.2173942399295648E-3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投入係数表!Z37</f>
        <v>0</v>
      </c>
      <c r="E37" s="77">
        <f t="shared" si="0"/>
        <v>0</v>
      </c>
      <c r="F37" s="76">
        <f>分析係数表!C40</f>
        <v>0.69354724715527594</v>
      </c>
      <c r="G37" s="77">
        <f t="shared" si="1"/>
        <v>0</v>
      </c>
      <c r="H37" s="77">
        <v>2.1901984664484731E-3</v>
      </c>
      <c r="I37" s="77">
        <f t="shared" si="2"/>
        <v>2.1901984664484731E-3</v>
      </c>
      <c r="J37" s="76">
        <f>分析係数表!G40</f>
        <v>0.52329545454545456</v>
      </c>
      <c r="K37" s="78">
        <f t="shared" si="3"/>
        <v>1.1461209020449112E-3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投入係数表!Z38</f>
        <v>0</v>
      </c>
      <c r="E38" s="77">
        <f t="shared" si="0"/>
        <v>0</v>
      </c>
      <c r="F38" s="76">
        <f>分析係数表!C41</f>
        <v>0.69803111327175493</v>
      </c>
      <c r="G38" s="77">
        <f t="shared" si="1"/>
        <v>0</v>
      </c>
      <c r="H38" s="77">
        <v>4.4415179091460562E-4</v>
      </c>
      <c r="I38" s="77">
        <f t="shared" si="2"/>
        <v>4.4415179091460562E-4</v>
      </c>
      <c r="J38" s="76">
        <f>分析係数表!G41</f>
        <v>0.44754320687137045</v>
      </c>
      <c r="K38" s="78">
        <f t="shared" si="3"/>
        <v>1.9877711684358502E-4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投入係数表!Z39</f>
        <v>3.1446540880503146E-3</v>
      </c>
      <c r="E39" s="77">
        <f>$C$28*D39</f>
        <v>0.31446540880503149</v>
      </c>
      <c r="F39" s="76">
        <f>分析係数表!C42</f>
        <v>0.43862762496302865</v>
      </c>
      <c r="G39" s="77">
        <f>E39*F39</f>
        <v>0.13793321539717884</v>
      </c>
      <c r="H39" s="77">
        <v>0.14296554725368166</v>
      </c>
      <c r="I39" s="77">
        <f>C39+H39</f>
        <v>0.14296554725368166</v>
      </c>
      <c r="J39" s="76">
        <f>分析係数表!G42</f>
        <v>0.48527443105756357</v>
      </c>
      <c r="K39" s="78">
        <f>I39*J39</f>
        <v>6.9377524604363583E-2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投入係数表!Z40</f>
        <v>4.40251572327044E-2</v>
      </c>
      <c r="E40" s="77">
        <f>$C$28*D40</f>
        <v>4.4025157232704402</v>
      </c>
      <c r="F40" s="76">
        <f>分析係数表!C43</f>
        <v>0.43024422883907665</v>
      </c>
      <c r="G40" s="77">
        <f>E40*F40</f>
        <v>1.8941569823104003</v>
      </c>
      <c r="H40" s="77">
        <v>2.2581727759132186</v>
      </c>
      <c r="I40" s="77">
        <f>C40+H40</f>
        <v>2.2581727759132186</v>
      </c>
      <c r="J40" s="76">
        <f>分析係数表!G43</f>
        <v>0.39930052034462166</v>
      </c>
      <c r="K40" s="78">
        <f>I40*J40</f>
        <v>0.90168956445020687</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投入係数表!Z41</f>
        <v>0</v>
      </c>
      <c r="E41" s="77">
        <f>$C$28*D41</f>
        <v>0</v>
      </c>
      <c r="F41" s="76">
        <f>分析係数表!C44</f>
        <v>0.29950430472214973</v>
      </c>
      <c r="G41" s="77">
        <f>E41*F41</f>
        <v>0</v>
      </c>
      <c r="H41" s="77">
        <v>2.1143318865109811E-3</v>
      </c>
      <c r="I41" s="77">
        <f>C41+H41</f>
        <v>2.1143318865109811E-3</v>
      </c>
      <c r="J41" s="76">
        <f>分析係数表!G44</f>
        <v>0.27139093052281238</v>
      </c>
      <c r="K41" s="78">
        <f>I41*J41</f>
        <v>5.7381049811426848E-4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投入係数表!Z42</f>
        <v>0</v>
      </c>
      <c r="E42" s="77">
        <f>$C$28*D42</f>
        <v>0</v>
      </c>
      <c r="F42" s="76">
        <f>分析係数表!C45</f>
        <v>1</v>
      </c>
      <c r="G42" s="77">
        <f>E42*F42</f>
        <v>0</v>
      </c>
      <c r="H42" s="77">
        <v>4.4900829928371201E-3</v>
      </c>
      <c r="I42" s="77">
        <f>C42+H42</f>
        <v>4.4900829928371201E-3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投入係数表!Z43</f>
        <v>1.5723270440251573E-3</v>
      </c>
      <c r="E43" s="77">
        <f>$C$28*D43</f>
        <v>0.15723270440251574</v>
      </c>
      <c r="F43" s="76">
        <f>分析係数表!C46</f>
        <v>7.53047011027278E-2</v>
      </c>
      <c r="G43" s="77">
        <f>E43*F43</f>
        <v>1.1840361808605001E-2</v>
      </c>
      <c r="H43" s="77">
        <v>1.819644789093542E-2</v>
      </c>
      <c r="I43" s="77">
        <f>C43+H43</f>
        <v>1.819644789093542E-2</v>
      </c>
      <c r="J43" s="76">
        <f>分析係数表!G46</f>
        <v>9.6153846153846159E-3</v>
      </c>
      <c r="K43" s="78">
        <f>I43*J43</f>
        <v>1.7496584510514829E-4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投入係数表!Z44</f>
        <v>0.73427672955974843</v>
      </c>
      <c r="E44" s="91">
        <f>SUM(E5:E43)</f>
        <v>73.427672955974856</v>
      </c>
      <c r="F44" s="92">
        <f>分析係数表!C47</f>
        <v>0.46353553090755517</v>
      </c>
      <c r="G44" s="91">
        <f>SUM(G5:G43)</f>
        <v>7.862544385353547</v>
      </c>
      <c r="H44" s="91">
        <f>SUM(H5:H43)</f>
        <v>8.6329359094245515</v>
      </c>
      <c r="I44" s="91">
        <f>SUM(I5:I43)</f>
        <v>108.63293590942456</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SUM(R7:R43)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286</v>
      </c>
      <c r="S2" s="3" t="s">
        <v>153</v>
      </c>
      <c r="U2" s="64" t="s">
        <v>210</v>
      </c>
      <c r="W2" s="3" t="s">
        <v>130</v>
      </c>
      <c r="Y2" s="3" t="s">
        <v>154</v>
      </c>
    </row>
    <row r="3" spans="1:25" ht="44" x14ac:dyDescent="0.2">
      <c r="B3" s="65"/>
      <c r="C3" s="66" t="s">
        <v>228</v>
      </c>
      <c r="D3" s="66" t="s">
        <v>316</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0</v>
      </c>
      <c r="G5" s="77">
        <f t="shared" ref="G5:G38" si="1">E5*F5</f>
        <v>0</v>
      </c>
      <c r="H5" s="77">
        <f t="array" ref="H5:H43">MMULT(逆行列係数!C5:AO43,'25'!G5:G43)</f>
        <v>0</v>
      </c>
      <c r="I5" s="77">
        <f t="shared" ref="I5:I38" si="2">C5+H5</f>
        <v>0</v>
      </c>
      <c r="J5" s="76" t="e">
        <f>分析係数表!G8</f>
        <v>#DIV/0!</v>
      </c>
      <c r="K5" s="78" t="e">
        <f t="shared" ref="K5:K38" si="3">I5*J5</f>
        <v>#DIV/0!</v>
      </c>
      <c r="L5" s="79" t="s">
        <v>185</v>
      </c>
      <c r="M5" s="80" t="s">
        <v>185</v>
      </c>
      <c r="N5" s="81">
        <f>分析係数表!H8</f>
        <v>9.9662803258108775E-3</v>
      </c>
      <c r="O5" s="82" t="e">
        <f t="shared" ref="O5:O43" si="4">$M$44*N5</f>
        <v>#DIV/0!</v>
      </c>
      <c r="P5" s="76">
        <f>分析係数表!C8</f>
        <v>0</v>
      </c>
      <c r="Q5" s="82" t="e">
        <f t="shared" ref="Q5:Q38" si="5">O5*P5</f>
        <v>#DIV/0!</v>
      </c>
      <c r="R5" s="83" t="e">
        <f t="array" ref="R5:R43">MMULT(逆行列係数!C5:AO43,'25'!Q5:Q43)</f>
        <v>#DIV/0!</v>
      </c>
      <c r="S5" s="84" t="e">
        <f t="shared" ref="S5:S38" si="6">I5+R5</f>
        <v>#DIV/0!</v>
      </c>
      <c r="T5" s="85" t="e">
        <f>分析係数表!F8</f>
        <v>#DIV/0!</v>
      </c>
      <c r="U5" s="86" t="e">
        <f t="shared" ref="U5:U38" si="7">S5*T5</f>
        <v>#DIV/0!</v>
      </c>
      <c r="V5" s="87" t="e">
        <f>分析係数表!D8</f>
        <v>#DIV/0!</v>
      </c>
      <c r="W5" s="167" t="e">
        <f t="shared" ref="W5:W38" si="8">ROUND(S5*V5,0)</f>
        <v>#DIV/0!</v>
      </c>
      <c r="X5" s="76" t="e">
        <f>分析係数表!E8</f>
        <v>#DIV/0!</v>
      </c>
      <c r="Y5" s="166" t="e">
        <f t="shared" ref="Y5:Y38" si="9">ROUND(S5*X5,0)</f>
        <v>#DIV/0!</v>
      </c>
    </row>
    <row r="6" spans="1:25" x14ac:dyDescent="0.2">
      <c r="A6" s="6" t="s">
        <v>220</v>
      </c>
      <c r="B6" s="5" t="s">
        <v>266</v>
      </c>
      <c r="C6" s="90"/>
      <c r="D6" s="76">
        <f>投入係数表!AA6</f>
        <v>0</v>
      </c>
      <c r="E6" s="77">
        <f t="shared" si="0"/>
        <v>0</v>
      </c>
      <c r="F6" s="76">
        <f>分析係数表!C9</f>
        <v>7.8534031413612593E-2</v>
      </c>
      <c r="G6" s="77">
        <f t="shared" si="1"/>
        <v>0</v>
      </c>
      <c r="H6" s="77">
        <v>2.4729389788823502E-5</v>
      </c>
      <c r="I6" s="77">
        <f t="shared" si="2"/>
        <v>2.4729389788823502E-5</v>
      </c>
      <c r="J6" s="76">
        <f>分析係数表!G9</f>
        <v>0.3125</v>
      </c>
      <c r="K6" s="78">
        <f t="shared" si="3"/>
        <v>7.7279343090073438E-6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投入係数表!AA7</f>
        <v>0</v>
      </c>
      <c r="E7" s="77">
        <f t="shared" si="0"/>
        <v>0</v>
      </c>
      <c r="F7" s="76">
        <f>分析係数表!C10</f>
        <v>9.7664543524416114E-2</v>
      </c>
      <c r="G7" s="77">
        <f t="shared" si="1"/>
        <v>0</v>
      </c>
      <c r="H7" s="77">
        <v>5.2067834852715952E-5</v>
      </c>
      <c r="I7" s="77">
        <f t="shared" si="2"/>
        <v>5.2067834852715952E-5</v>
      </c>
      <c r="J7" s="76">
        <f>分析係数表!G10</f>
        <v>0.17857142857142858</v>
      </c>
      <c r="K7" s="78">
        <f t="shared" si="3"/>
        <v>9.2978276522707059E-6</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投入係数表!AA8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投入係数表!AA9</f>
        <v>0</v>
      </c>
      <c r="E9" s="77">
        <f t="shared" si="0"/>
        <v>0</v>
      </c>
      <c r="F9" s="76">
        <f>分析係数表!C12</f>
        <v>9.4611575134895265E-3</v>
      </c>
      <c r="G9" s="77">
        <f t="shared" si="1"/>
        <v>0</v>
      </c>
      <c r="H9" s="77">
        <v>4.409573243247342E-5</v>
      </c>
      <c r="I9" s="77">
        <f t="shared" si="2"/>
        <v>4.409573243247342E-5</v>
      </c>
      <c r="J9" s="76">
        <f>分析係数表!G12</f>
        <v>0.14399999999999999</v>
      </c>
      <c r="K9" s="78">
        <f t="shared" si="3"/>
        <v>6.3497854702761723E-6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投入係数表!AA10</f>
        <v>9.1268634012777611E-4</v>
      </c>
      <c r="E10" s="77">
        <f t="shared" si="0"/>
        <v>9.1268634012777614E-2</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投入係数表!AA11</f>
        <v>3.0422878004259203E-3</v>
      </c>
      <c r="E11" s="77">
        <f t="shared" si="0"/>
        <v>0.30422878004259202</v>
      </c>
      <c r="F11" s="76">
        <f>分析係数表!C14</f>
        <v>3.724489795918362E-2</v>
      </c>
      <c r="G11" s="77">
        <f t="shared" si="1"/>
        <v>1.1330969868933258E-2</v>
      </c>
      <c r="H11" s="77">
        <v>2.1903188437763062E-2</v>
      </c>
      <c r="I11" s="77">
        <f t="shared" si="2"/>
        <v>2.1903188437763062E-2</v>
      </c>
      <c r="J11" s="76">
        <f>分析係数表!G14</f>
        <v>0.16710182767624021</v>
      </c>
      <c r="K11" s="78">
        <f t="shared" si="3"/>
        <v>3.6600628198873004E-3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投入係数表!AA12</f>
        <v>9.1268634012777617E-3</v>
      </c>
      <c r="E12" s="77">
        <f t="shared" si="0"/>
        <v>0.91268634012777616</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投入係数表!AA13</f>
        <v>1.1560693641618497E-2</v>
      </c>
      <c r="E13" s="77">
        <f t="shared" si="0"/>
        <v>1.1560693641618496</v>
      </c>
      <c r="F13" s="76">
        <f>分析係数表!C16</f>
        <v>5.1379638439581488E-3</v>
      </c>
      <c r="G13" s="77">
        <f t="shared" si="1"/>
        <v>5.9398425941712693E-3</v>
      </c>
      <c r="H13" s="77">
        <v>6.9937701193762275E-3</v>
      </c>
      <c r="I13" s="77">
        <f t="shared" si="2"/>
        <v>6.9937701193762275E-3</v>
      </c>
      <c r="J13" s="76">
        <f>分析係数表!G16</f>
        <v>3.5087719298245612E-2</v>
      </c>
      <c r="K13" s="78">
        <f t="shared" si="3"/>
        <v>2.4539544278513075E-4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投入係数表!AA14</f>
        <v>3.8941283845451778E-2</v>
      </c>
      <c r="E14" s="77">
        <f t="shared" si="0"/>
        <v>3.8941283845451777</v>
      </c>
      <c r="F14" s="76">
        <f>分析係数表!C17</f>
        <v>2.2792022792023081E-3</v>
      </c>
      <c r="G14" s="77">
        <f t="shared" si="1"/>
        <v>8.8755062895617704E-3</v>
      </c>
      <c r="H14" s="77">
        <v>1.0100454473117613E-2</v>
      </c>
      <c r="I14" s="77">
        <f t="shared" si="2"/>
        <v>1.0100454473117613E-2</v>
      </c>
      <c r="J14" s="76">
        <f>分析係数表!G17</f>
        <v>0.25</v>
      </c>
      <c r="K14" s="78">
        <f t="shared" si="3"/>
        <v>2.5251136182794032E-3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投入係数表!AA15</f>
        <v>4.5634317006388809E-3</v>
      </c>
      <c r="E15" s="77">
        <f t="shared" si="0"/>
        <v>0.45634317006388808</v>
      </c>
      <c r="F15" s="76">
        <f>分析係数表!C18</f>
        <v>7.5999999999999956E-2</v>
      </c>
      <c r="G15" s="77">
        <f t="shared" si="1"/>
        <v>3.4682080924855474E-2</v>
      </c>
      <c r="H15" s="77">
        <v>5.3593677893473114E-2</v>
      </c>
      <c r="I15" s="77">
        <f t="shared" si="2"/>
        <v>5.3593677893473114E-2</v>
      </c>
      <c r="J15" s="76">
        <f>分析係数表!G18</f>
        <v>0.21407624633431085</v>
      </c>
      <c r="K15" s="78">
        <f t="shared" si="3"/>
        <v>1.1473133390684861E-2</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投入係数表!AA16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投入係数表!AA17</f>
        <v>3.0422878004259202E-4</v>
      </c>
      <c r="E17" s="77">
        <f t="shared" si="0"/>
        <v>3.0422878004259201E-2</v>
      </c>
      <c r="F17" s="76">
        <f>分析係数表!C20</f>
        <v>1.5625E-2</v>
      </c>
      <c r="G17" s="77">
        <f t="shared" si="1"/>
        <v>4.7535746881655002E-4</v>
      </c>
      <c r="H17" s="77">
        <v>1.1107196108769786E-3</v>
      </c>
      <c r="I17" s="77">
        <f t="shared" si="2"/>
        <v>1.1107196108769786E-3</v>
      </c>
      <c r="J17" s="76">
        <f>分析係数表!G20</f>
        <v>9.7560975609756101E-2</v>
      </c>
      <c r="K17" s="78">
        <f t="shared" si="3"/>
        <v>1.083628888660467E-4</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投入係数表!AA18</f>
        <v>9.1268634012777611E-4</v>
      </c>
      <c r="E18" s="77">
        <f t="shared" si="0"/>
        <v>9.1268634012777614E-2</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投入係数表!AA19</f>
        <v>1.0343778521448129E-2</v>
      </c>
      <c r="E19" s="77">
        <f t="shared" si="0"/>
        <v>1.0343778521448128</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投入係数表!AA20</f>
        <v>3.0422878004259202E-4</v>
      </c>
      <c r="E20" s="77">
        <f t="shared" si="0"/>
        <v>3.0422878004259201E-2</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投入係数表!AA21</f>
        <v>0</v>
      </c>
      <c r="E21" s="77">
        <f t="shared" si="0"/>
        <v>0</v>
      </c>
      <c r="F21" s="76">
        <f>分析係数表!C24</f>
        <v>4.0407358738501986E-2</v>
      </c>
      <c r="G21" s="77">
        <f t="shared" si="1"/>
        <v>0</v>
      </c>
      <c r="H21" s="77">
        <v>1.2475622778850375E-3</v>
      </c>
      <c r="I21" s="77">
        <f t="shared" si="2"/>
        <v>1.2475622778850375E-3</v>
      </c>
      <c r="J21" s="76">
        <f>分析係数表!G24</f>
        <v>0.2107843137254902</v>
      </c>
      <c r="K21" s="78">
        <f t="shared" si="3"/>
        <v>2.6296655857380695E-4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投入係数表!AA22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投入係数表!AA23</f>
        <v>3.0422878004259202E-4</v>
      </c>
      <c r="E23" s="77">
        <f t="shared" si="0"/>
        <v>3.0422878004259201E-2</v>
      </c>
      <c r="F23" s="76">
        <f>分析係数表!C26</f>
        <v>4.2648253452477469E-3</v>
      </c>
      <c r="G23" s="77">
        <f t="shared" si="1"/>
        <v>1.2974826118794484E-4</v>
      </c>
      <c r="H23" s="77">
        <v>4.6316350181624968E-4</v>
      </c>
      <c r="I23" s="77">
        <f t="shared" si="2"/>
        <v>4.6316350181624968E-4</v>
      </c>
      <c r="J23" s="76">
        <f>分析係数表!G26</f>
        <v>0.19858156028368795</v>
      </c>
      <c r="K23" s="78">
        <f t="shared" si="3"/>
        <v>9.1975730857127598E-5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投入係数表!AA24</f>
        <v>0</v>
      </c>
      <c r="E24" s="77">
        <f t="shared" si="0"/>
        <v>0</v>
      </c>
      <c r="F24" s="76">
        <f>分析係数表!C27</f>
        <v>3.8520801232666546E-4</v>
      </c>
      <c r="G24" s="77">
        <f t="shared" si="1"/>
        <v>0</v>
      </c>
      <c r="H24" s="77">
        <v>5.3444927544256747E-6</v>
      </c>
      <c r="I24" s="77">
        <f t="shared" si="2"/>
        <v>5.3444927544256747E-6</v>
      </c>
      <c r="J24" s="76">
        <f>分析係数表!G27</f>
        <v>0.2857142857142857</v>
      </c>
      <c r="K24" s="78">
        <f t="shared" si="3"/>
        <v>1.5269979298359069E-6</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投入係数表!AA25</f>
        <v>0</v>
      </c>
      <c r="E25" s="77">
        <f t="shared" si="0"/>
        <v>0</v>
      </c>
      <c r="F25" s="76">
        <f>分析係数表!C28</f>
        <v>1.1124845488257318E-3</v>
      </c>
      <c r="G25" s="77">
        <f t="shared" si="1"/>
        <v>0</v>
      </c>
      <c r="H25" s="77">
        <v>2.2034545705926846E-4</v>
      </c>
      <c r="I25" s="77">
        <f t="shared" si="2"/>
        <v>2.2034545705926846E-4</v>
      </c>
      <c r="J25" s="76">
        <f>分析係数表!G28</f>
        <v>0.13043478260869565</v>
      </c>
      <c r="K25" s="78">
        <f t="shared" si="3"/>
        <v>2.8740711790339363E-5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投入係数表!AA26</f>
        <v>3.3465165804685121E-3</v>
      </c>
      <c r="E26" s="77">
        <f t="shared" si="0"/>
        <v>0.33465165804685121</v>
      </c>
      <c r="F26" s="76">
        <f>分析係数表!C29</f>
        <v>9.1216979002032073E-2</v>
      </c>
      <c r="G26" s="77">
        <f t="shared" si="1"/>
        <v>3.0525913265054844E-2</v>
      </c>
      <c r="H26" s="77">
        <v>4.5249880376955667E-2</v>
      </c>
      <c r="I26" s="77">
        <f t="shared" si="2"/>
        <v>4.5249880376955667E-2</v>
      </c>
      <c r="J26" s="76">
        <f>分析係数表!G29</f>
        <v>0.26186291739894552</v>
      </c>
      <c r="K26" s="78">
        <f t="shared" si="3"/>
        <v>1.1849265687462907E-2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投入係数表!AA27</f>
        <v>3.0118649224216611E-2</v>
      </c>
      <c r="E27" s="77">
        <f t="shared" si="0"/>
        <v>3.0118649224216609</v>
      </c>
      <c r="F27" s="76">
        <f>分析係数表!C30</f>
        <v>1</v>
      </c>
      <c r="G27" s="77">
        <f t="shared" si="1"/>
        <v>3.0118649224216609</v>
      </c>
      <c r="H27" s="77">
        <v>3.3513976086910597</v>
      </c>
      <c r="I27" s="77">
        <f t="shared" si="2"/>
        <v>3.3513976086910597</v>
      </c>
      <c r="J27" s="76">
        <f>分析係数表!G30</f>
        <v>0.34464954175809992</v>
      </c>
      <c r="K27" s="78">
        <f t="shared" si="3"/>
        <v>1.1550576500845655</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投入係数表!AA28</f>
        <v>4.3504715546090658E-2</v>
      </c>
      <c r="E28" s="77">
        <f t="shared" si="0"/>
        <v>4.350471554609066</v>
      </c>
      <c r="F28" s="76">
        <f>分析係数表!C31</f>
        <v>5.9431818181818197E-2</v>
      </c>
      <c r="G28" s="77">
        <f t="shared" si="1"/>
        <v>0.25855643443869797</v>
      </c>
      <c r="H28" s="77">
        <v>0.29130106458938682</v>
      </c>
      <c r="I28" s="77">
        <f t="shared" si="2"/>
        <v>0.29130106458938682</v>
      </c>
      <c r="J28" s="76">
        <f>分析係数表!G31</f>
        <v>6.9182389937106917E-2</v>
      </c>
      <c r="K28" s="78">
        <f t="shared" si="3"/>
        <v>2.0152903839517327E-2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75">
        <f>最終需要_まとめ!C30</f>
        <v>100</v>
      </c>
      <c r="D29" s="76">
        <f>投入係数表!AA29</f>
        <v>9.2181320352905383E-2</v>
      </c>
      <c r="E29" s="77">
        <f t="shared" si="0"/>
        <v>9.2181320352905374</v>
      </c>
      <c r="F29" s="76">
        <f>分析係数表!C32</f>
        <v>1</v>
      </c>
      <c r="G29" s="77">
        <f t="shared" si="1"/>
        <v>9.2181320352905374</v>
      </c>
      <c r="H29" s="77">
        <v>10.172781914175895</v>
      </c>
      <c r="I29" s="77">
        <f t="shared" si="2"/>
        <v>110.1727819141759</v>
      </c>
      <c r="J29" s="76">
        <f>分析係数表!G32</f>
        <v>0.14024946759963491</v>
      </c>
      <c r="K29" s="78">
        <f t="shared" si="3"/>
        <v>15.451674007433857</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投入係数表!AA30</f>
        <v>2.1296014602981443E-3</v>
      </c>
      <c r="E30" s="77">
        <f t="shared" si="0"/>
        <v>0.21296014602981442</v>
      </c>
      <c r="F30" s="76">
        <f>分析係数表!C33</f>
        <v>0.54794520547945202</v>
      </c>
      <c r="G30" s="77">
        <f t="shared" si="1"/>
        <v>0.11669049097524077</v>
      </c>
      <c r="H30" s="77">
        <v>0.13997441534998439</v>
      </c>
      <c r="I30" s="77">
        <f t="shared" si="2"/>
        <v>0.13997441534998439</v>
      </c>
      <c r="J30" s="76">
        <f>分析係数表!G33</f>
        <v>0.50575815738963537</v>
      </c>
      <c r="K30" s="78">
        <f t="shared" si="3"/>
        <v>7.0793202389099599E-2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投入係数表!AA31</f>
        <v>1.8253726802555523E-2</v>
      </c>
      <c r="E31" s="77">
        <f t="shared" si="0"/>
        <v>1.8253726802555523</v>
      </c>
      <c r="F31" s="76">
        <f>分析係数表!C34</f>
        <v>0.2272625743700124</v>
      </c>
      <c r="G31" s="77">
        <f t="shared" si="1"/>
        <v>0.41483889449956635</v>
      </c>
      <c r="H31" s="77">
        <v>0.55560161145869336</v>
      </c>
      <c r="I31" s="77">
        <f t="shared" si="2"/>
        <v>0.55560161145869336</v>
      </c>
      <c r="J31" s="76">
        <f>分析係数表!G34</f>
        <v>0.42497416653070103</v>
      </c>
      <c r="K31" s="78">
        <f t="shared" si="3"/>
        <v>0.23611633175277261</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投入係数表!AA32</f>
        <v>2.3729844843322179E-2</v>
      </c>
      <c r="E32" s="77">
        <f t="shared" si="0"/>
        <v>2.3729844843322181</v>
      </c>
      <c r="F32" s="76">
        <f>分析係数表!C35</f>
        <v>0.52232854864433809</v>
      </c>
      <c r="G32" s="77">
        <f t="shared" si="1"/>
        <v>1.2394775416567805</v>
      </c>
      <c r="H32" s="77">
        <v>1.4715076518909367</v>
      </c>
      <c r="I32" s="77">
        <f t="shared" si="2"/>
        <v>1.4715076518909367</v>
      </c>
      <c r="J32" s="76">
        <f>分析係数表!G35</f>
        <v>0.31374764595103577</v>
      </c>
      <c r="K32" s="78">
        <f t="shared" si="3"/>
        <v>0.4616820617797176</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投入係数表!AA33</f>
        <v>3.0422878004259202E-4</v>
      </c>
      <c r="E33" s="77">
        <f t="shared" si="0"/>
        <v>3.0422878004259201E-2</v>
      </c>
      <c r="F33" s="76">
        <f>分析係数表!C36</f>
        <v>0.98115915135770393</v>
      </c>
      <c r="G33" s="77">
        <f t="shared" si="1"/>
        <v>2.9849685164517914E-2</v>
      </c>
      <c r="H33" s="77">
        <v>0.1463792789591738</v>
      </c>
      <c r="I33" s="77">
        <f t="shared" si="2"/>
        <v>0.1463792789591738</v>
      </c>
      <c r="J33" s="76">
        <f>分析係数表!G36</f>
        <v>4.5900594498961549E-2</v>
      </c>
      <c r="K33" s="78">
        <f t="shared" si="3"/>
        <v>6.7188959265554104E-3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投入係数表!AA34</f>
        <v>1.2777608761788866E-2</v>
      </c>
      <c r="E34" s="77">
        <f t="shared" si="0"/>
        <v>1.2777608761788866</v>
      </c>
      <c r="F34" s="76">
        <f>分析係数表!C37</f>
        <v>0.19750348498289194</v>
      </c>
      <c r="G34" s="77">
        <f t="shared" si="1"/>
        <v>0.25236222602012359</v>
      </c>
      <c r="H34" s="77">
        <v>0.3337741950029855</v>
      </c>
      <c r="I34" s="77">
        <f t="shared" si="2"/>
        <v>0.3337741950029855</v>
      </c>
      <c r="J34" s="76">
        <f>分析係数表!G37</f>
        <v>0.41491057198512482</v>
      </c>
      <c r="K34" s="78">
        <f t="shared" si="3"/>
        <v>0.13848644216256331</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投入係数表!AA35</f>
        <v>4.0158198965622151E-2</v>
      </c>
      <c r="E35" s="77">
        <f t="shared" si="0"/>
        <v>4.0158198965622152</v>
      </c>
      <c r="F35" s="76">
        <f>分析係数表!C38</f>
        <v>8.1861043469250272E-2</v>
      </c>
      <c r="G35" s="77">
        <f t="shared" si="1"/>
        <v>0.32873920711715965</v>
      </c>
      <c r="H35" s="77">
        <v>0.40376451195042129</v>
      </c>
      <c r="I35" s="77">
        <f t="shared" si="2"/>
        <v>0.40376451195042129</v>
      </c>
      <c r="J35" s="76">
        <f>分析係数表!G38</f>
        <v>0.21669430624654507</v>
      </c>
      <c r="K35" s="78">
        <f t="shared" si="3"/>
        <v>8.7493470804071397E-2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投入係数表!AA36</f>
        <v>0</v>
      </c>
      <c r="E36" s="77">
        <f t="shared" si="0"/>
        <v>0</v>
      </c>
      <c r="F36" s="76">
        <f>分析係数表!C39</f>
        <v>1</v>
      </c>
      <c r="G36" s="77">
        <f t="shared" si="1"/>
        <v>0</v>
      </c>
      <c r="H36" s="77">
        <v>1.7405090354974919E-2</v>
      </c>
      <c r="I36" s="77">
        <f t="shared" si="2"/>
        <v>1.7405090354974919E-2</v>
      </c>
      <c r="J36" s="76">
        <f>分析係数表!G39</f>
        <v>0.35499471899494134</v>
      </c>
      <c r="K36" s="78">
        <f t="shared" si="3"/>
        <v>6.1787151596458855E-3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投入係数表!AA37</f>
        <v>0</v>
      </c>
      <c r="E37" s="77">
        <f t="shared" si="0"/>
        <v>0</v>
      </c>
      <c r="F37" s="76">
        <f>分析係数表!C40</f>
        <v>0.69354724715527594</v>
      </c>
      <c r="G37" s="77">
        <f t="shared" si="1"/>
        <v>0</v>
      </c>
      <c r="H37" s="77">
        <v>2.3171071994528675E-3</v>
      </c>
      <c r="I37" s="77">
        <f t="shared" si="2"/>
        <v>2.3171071994528675E-3</v>
      </c>
      <c r="J37" s="76">
        <f>分析係数表!G40</f>
        <v>0.52329545454545456</v>
      </c>
      <c r="K37" s="78">
        <f t="shared" si="3"/>
        <v>1.2125316651682336E-3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投入係数表!AA38</f>
        <v>3.0422878004259202E-4</v>
      </c>
      <c r="E38" s="77">
        <f t="shared" si="0"/>
        <v>3.0422878004259201E-2</v>
      </c>
      <c r="F38" s="76">
        <f>分析係数表!C41</f>
        <v>0.69803111327175493</v>
      </c>
      <c r="G38" s="77">
        <f t="shared" si="1"/>
        <v>2.1236115402243835E-2</v>
      </c>
      <c r="H38" s="77">
        <v>2.4730671786999253E-2</v>
      </c>
      <c r="I38" s="77">
        <f t="shared" si="2"/>
        <v>2.4730671786999253E-2</v>
      </c>
      <c r="J38" s="76">
        <f>分析係数表!G41</f>
        <v>0.44754320687137045</v>
      </c>
      <c r="K38" s="78">
        <f t="shared" si="3"/>
        <v>1.1068044159636971E-2</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投入係数表!AA39</f>
        <v>9.4310921813203531E-3</v>
      </c>
      <c r="E39" s="77">
        <f>$C$29*D39</f>
        <v>0.9431092181320353</v>
      </c>
      <c r="F39" s="76">
        <f>分析係数表!C42</f>
        <v>0.43862762496302865</v>
      </c>
      <c r="G39" s="77">
        <f>E39*F39</f>
        <v>0.41367375642999354</v>
      </c>
      <c r="H39" s="77">
        <v>0.4651116229302934</v>
      </c>
      <c r="I39" s="77">
        <f>C39+H39</f>
        <v>0.4651116229302934</v>
      </c>
      <c r="J39" s="76">
        <f>分析係数表!G42</f>
        <v>0.48527443105756357</v>
      </c>
      <c r="K39" s="78">
        <f>I39*J39</f>
        <v>0.22570677819575816</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76">
        <f>投入係数表!AA40</f>
        <v>0.13477334955886827</v>
      </c>
      <c r="E40" s="77">
        <f>$C$29*D40</f>
        <v>13.477334955886827</v>
      </c>
      <c r="F40" s="76">
        <f>分析係数表!C43</f>
        <v>0.43024422883907665</v>
      </c>
      <c r="G40" s="77">
        <f>E40*F40</f>
        <v>5.7985455849014587</v>
      </c>
      <c r="H40" s="77">
        <v>7.1393420672752761</v>
      </c>
      <c r="I40" s="77">
        <f>C40+H40</f>
        <v>7.1393420672752761</v>
      </c>
      <c r="J40" s="76">
        <f>分析係数表!G43</f>
        <v>0.39930052034462166</v>
      </c>
      <c r="K40" s="78">
        <f>I40*J40</f>
        <v>2.8507430023812645</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76">
        <f>投入係数表!AA41</f>
        <v>3.0422878004259202E-4</v>
      </c>
      <c r="E41" s="77">
        <f>$C$29*D41</f>
        <v>3.0422878004259201E-2</v>
      </c>
      <c r="F41" s="76">
        <f>分析係数表!C44</f>
        <v>0.29950430472214973</v>
      </c>
      <c r="G41" s="77">
        <f>E41*F41</f>
        <v>9.1117829243124344E-3</v>
      </c>
      <c r="H41" s="77">
        <v>1.680996568543482E-2</v>
      </c>
      <c r="I41" s="77">
        <f>C41+H41</f>
        <v>1.680996568543482E-2</v>
      </c>
      <c r="J41" s="76">
        <f>分析係数表!G44</f>
        <v>0.27139093052281238</v>
      </c>
      <c r="K41" s="78">
        <f>I41*J41</f>
        <v>4.5620722294267011E-3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76">
        <f>投入係数表!AA42</f>
        <v>3.0422878004259202E-4</v>
      </c>
      <c r="E42" s="77">
        <f>$C$29*D42</f>
        <v>3.0422878004259201E-2</v>
      </c>
      <c r="F42" s="76">
        <f>分析係数表!C45</f>
        <v>1</v>
      </c>
      <c r="G42" s="77">
        <f>E42*F42</f>
        <v>3.0422878004259201E-2</v>
      </c>
      <c r="H42" s="77">
        <v>4.2399846538823144E-2</v>
      </c>
      <c r="I42" s="77">
        <f>C42+H42</f>
        <v>4.2399846538823144E-2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76">
        <f>投入係数表!AA43</f>
        <v>1.0039549741405538E-2</v>
      </c>
      <c r="E43" s="77">
        <f>$C$29*D43</f>
        <v>1.0039549741405538</v>
      </c>
      <c r="F43" s="76">
        <f>分析係数表!C46</f>
        <v>7.53047011027278E-2</v>
      </c>
      <c r="G43" s="77">
        <f>E43*F43</f>
        <v>7.5602529248251227E-2</v>
      </c>
      <c r="H43" s="77">
        <v>9.2353540659050604E-2</v>
      </c>
      <c r="I43" s="77">
        <f>C43+H43</f>
        <v>9.2353540659050604E-2</v>
      </c>
      <c r="J43" s="76">
        <f>分析係数表!G46</f>
        <v>9.6153846153846159E-3</v>
      </c>
      <c r="K43" s="78">
        <f>I43*J43</f>
        <v>8.8801481402933278E-4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92">
        <f>投入係数表!AA44</f>
        <v>0.5019774870702769</v>
      </c>
      <c r="E44" s="91">
        <f>SUM(E5:E43)</f>
        <v>50.197748707027678</v>
      </c>
      <c r="F44" s="92">
        <f>分析係数表!C47</f>
        <v>0.46353553090755517</v>
      </c>
      <c r="G44" s="91">
        <f>SUM(G5:G43)</f>
        <v>21.311063503167382</v>
      </c>
      <c r="H44" s="91">
        <f>SUM(H5:H43)</f>
        <v>24.807961164096991</v>
      </c>
      <c r="I44" s="91">
        <f>SUM(I5:I43)</f>
        <v>124.80796116409701</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M35" sqref="M35"/>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6" t="s">
        <v>126</v>
      </c>
      <c r="L4" s="457"/>
    </row>
    <row r="5" spans="1:12" x14ac:dyDescent="0.2">
      <c r="A5" s="103"/>
      <c r="B5" s="48"/>
      <c r="C5" s="131" t="s">
        <v>127</v>
      </c>
      <c r="D5" s="125" t="s">
        <v>128</v>
      </c>
      <c r="E5" s="124" t="s">
        <v>129</v>
      </c>
      <c r="F5" s="125" t="s">
        <v>130</v>
      </c>
      <c r="G5" s="124" t="s">
        <v>131</v>
      </c>
      <c r="H5" s="158" t="s">
        <v>132</v>
      </c>
      <c r="J5" s="162"/>
      <c r="K5" s="417" t="s">
        <v>133</v>
      </c>
      <c r="L5" s="418" t="s">
        <v>134</v>
      </c>
    </row>
    <row r="6" spans="1:12" x14ac:dyDescent="0.2">
      <c r="A6" s="2" t="s">
        <v>264</v>
      </c>
      <c r="B6" s="10" t="s">
        <v>265</v>
      </c>
      <c r="C6" s="132">
        <v>100</v>
      </c>
      <c r="D6" s="127" t="e">
        <f>'1'!S44</f>
        <v>#DIV/0!</v>
      </c>
      <c r="E6" s="168" t="e">
        <f>'1'!U44</f>
        <v>#DIV/0!</v>
      </c>
      <c r="F6" s="119" t="e">
        <f>'1'!W44</f>
        <v>#DIV/0!</v>
      </c>
      <c r="G6" s="171" t="e">
        <f>'1'!Y44</f>
        <v>#DIV/0!</v>
      </c>
      <c r="H6" s="53">
        <v>1</v>
      </c>
      <c r="I6" s="56"/>
      <c r="J6" s="104" t="s">
        <v>102</v>
      </c>
      <c r="K6" s="185">
        <v>0.75600000000000001</v>
      </c>
      <c r="L6" s="186">
        <v>0.73199999999999998</v>
      </c>
    </row>
    <row r="7" spans="1:12" x14ac:dyDescent="0.2">
      <c r="A7" s="159" t="s">
        <v>220</v>
      </c>
      <c r="B7" s="3" t="s">
        <v>266</v>
      </c>
      <c r="C7" s="133">
        <v>100</v>
      </c>
      <c r="D7" s="128" t="e">
        <f>'2'!S44</f>
        <v>#DIV/0!</v>
      </c>
      <c r="E7" s="169" t="e">
        <f>'2'!U44</f>
        <v>#DIV/0!</v>
      </c>
      <c r="F7" s="120" t="e">
        <f>'2'!W44</f>
        <v>#DIV/0!</v>
      </c>
      <c r="G7" s="172" t="e">
        <f>'2'!Y44</f>
        <v>#DIV/0!</v>
      </c>
      <c r="H7" s="156">
        <v>2</v>
      </c>
      <c r="I7" s="56"/>
      <c r="J7" s="103" t="s">
        <v>135</v>
      </c>
      <c r="K7" s="187">
        <v>0.74099999999999999</v>
      </c>
      <c r="L7" s="188">
        <v>0.71099999999999997</v>
      </c>
    </row>
    <row r="8" spans="1:12" x14ac:dyDescent="0.2">
      <c r="A8" s="159" t="s">
        <v>221</v>
      </c>
      <c r="B8" s="3" t="s">
        <v>267</v>
      </c>
      <c r="C8" s="133">
        <v>100</v>
      </c>
      <c r="D8" s="128" t="e">
        <f>'3'!S44</f>
        <v>#DIV/0!</v>
      </c>
      <c r="E8" s="169" t="e">
        <f>'3'!U44</f>
        <v>#DIV/0!</v>
      </c>
      <c r="F8" s="120" t="e">
        <f>'3'!W44</f>
        <v>#DIV/0!</v>
      </c>
      <c r="G8" s="172" t="e">
        <f>'3'!Y44</f>
        <v>#DIV/0!</v>
      </c>
      <c r="H8" s="156">
        <v>3</v>
      </c>
      <c r="I8" s="56"/>
      <c r="J8" s="103" t="s">
        <v>136</v>
      </c>
      <c r="K8" s="187">
        <v>0.90500000000000003</v>
      </c>
      <c r="L8" s="188">
        <v>0.73599999999999999</v>
      </c>
    </row>
    <row r="9" spans="1:12" x14ac:dyDescent="0.2">
      <c r="A9" s="159" t="s">
        <v>222</v>
      </c>
      <c r="B9" s="3" t="s">
        <v>27</v>
      </c>
      <c r="C9" s="133">
        <v>100</v>
      </c>
      <c r="D9" s="128" t="e">
        <f>'4'!S44</f>
        <v>#DIV/0!</v>
      </c>
      <c r="E9" s="169" t="e">
        <f>'4'!U44</f>
        <v>#DIV/0!</v>
      </c>
      <c r="F9" s="120" t="e">
        <f>'4'!W44</f>
        <v>#DIV/0!</v>
      </c>
      <c r="G9" s="172" t="e">
        <f>'4'!Y44</f>
        <v>#DIV/0!</v>
      </c>
      <c r="H9" s="156">
        <v>4</v>
      </c>
      <c r="I9" s="56"/>
      <c r="J9" s="103" t="s">
        <v>137</v>
      </c>
      <c r="K9" s="187">
        <v>0.871</v>
      </c>
      <c r="L9" s="188">
        <v>0.74299999999999999</v>
      </c>
    </row>
    <row r="10" spans="1:12" x14ac:dyDescent="0.2">
      <c r="A10" s="2" t="s">
        <v>223</v>
      </c>
      <c r="B10" s="10" t="s">
        <v>191</v>
      </c>
      <c r="C10" s="132">
        <v>100</v>
      </c>
      <c r="D10" s="127" t="e">
        <f>'5'!S44</f>
        <v>#DIV/0!</v>
      </c>
      <c r="E10" s="168" t="e">
        <f>'5'!U44</f>
        <v>#DIV/0!</v>
      </c>
      <c r="F10" s="119" t="e">
        <f>'5'!W44</f>
        <v>#DIV/0!</v>
      </c>
      <c r="G10" s="171" t="e">
        <f>'5'!Y44</f>
        <v>#DIV/0!</v>
      </c>
      <c r="H10" s="53">
        <v>5</v>
      </c>
      <c r="I10" s="56"/>
      <c r="J10" s="103" t="s">
        <v>138</v>
      </c>
      <c r="K10" s="187">
        <v>0.82499999999999996</v>
      </c>
      <c r="L10" s="188">
        <v>0.73499999999999999</v>
      </c>
    </row>
    <row r="11" spans="1:12" x14ac:dyDescent="0.2">
      <c r="A11" s="159" t="s">
        <v>224</v>
      </c>
      <c r="B11" s="3" t="s">
        <v>28</v>
      </c>
      <c r="C11" s="133">
        <v>100</v>
      </c>
      <c r="D11" s="128" t="e">
        <f>'6'!S44</f>
        <v>#DIV/0!</v>
      </c>
      <c r="E11" s="169" t="e">
        <f>'6'!U44</f>
        <v>#DIV/0!</v>
      </c>
      <c r="F11" s="120" t="e">
        <f>'6'!W44</f>
        <v>#DIV/0!</v>
      </c>
      <c r="G11" s="172" t="e">
        <f>'6'!Y44</f>
        <v>#DIV/0!</v>
      </c>
      <c r="H11" s="156">
        <v>6</v>
      </c>
      <c r="I11" s="56"/>
      <c r="J11" s="103" t="s">
        <v>139</v>
      </c>
      <c r="K11" s="187">
        <v>0.86899999999999999</v>
      </c>
      <c r="L11" s="188">
        <v>0.76500000000000001</v>
      </c>
    </row>
    <row r="12" spans="1:12" x14ac:dyDescent="0.2">
      <c r="A12" s="159" t="s">
        <v>225</v>
      </c>
      <c r="B12" s="3" t="s">
        <v>268</v>
      </c>
      <c r="C12" s="133">
        <v>100</v>
      </c>
      <c r="D12" s="128" t="e">
        <f>'7'!S44</f>
        <v>#DIV/0!</v>
      </c>
      <c r="E12" s="169" t="e">
        <f>'7'!U44</f>
        <v>#DIV/0!</v>
      </c>
      <c r="F12" s="120" t="e">
        <f>'7'!W44</f>
        <v>#DIV/0!</v>
      </c>
      <c r="G12" s="172" t="e">
        <f>'7'!Y44</f>
        <v>#DIV/0!</v>
      </c>
      <c r="H12" s="156">
        <v>7</v>
      </c>
      <c r="I12" s="56"/>
      <c r="J12" s="103" t="s">
        <v>140</v>
      </c>
      <c r="K12" s="187">
        <v>0.80400000000000005</v>
      </c>
      <c r="L12" s="188">
        <v>0.749</v>
      </c>
    </row>
    <row r="13" spans="1:12" x14ac:dyDescent="0.2">
      <c r="A13" s="159" t="s">
        <v>226</v>
      </c>
      <c r="B13" s="3" t="s">
        <v>29</v>
      </c>
      <c r="C13" s="133">
        <v>100</v>
      </c>
      <c r="D13" s="128" t="e">
        <f>'8'!S44</f>
        <v>#DIV/0!</v>
      </c>
      <c r="E13" s="169" t="e">
        <f>'8'!U44</f>
        <v>#DIV/0!</v>
      </c>
      <c r="F13" s="120" t="e">
        <f>'8'!W44</f>
        <v>#DIV/0!</v>
      </c>
      <c r="G13" s="172" t="e">
        <f>'8'!Y44</f>
        <v>#DIV/0!</v>
      </c>
      <c r="H13" s="156">
        <v>8</v>
      </c>
      <c r="I13" s="56"/>
      <c r="J13" s="103" t="s">
        <v>196</v>
      </c>
      <c r="K13" s="161">
        <v>0.78600000000000003</v>
      </c>
      <c r="L13" s="189">
        <v>0.73599999999999999</v>
      </c>
    </row>
    <row r="14" spans="1:12" x14ac:dyDescent="0.2">
      <c r="A14" s="159" t="s">
        <v>227</v>
      </c>
      <c r="B14" s="3" t="s">
        <v>30</v>
      </c>
      <c r="C14" s="133">
        <v>100</v>
      </c>
      <c r="D14" s="128" t="e">
        <f>'9'!S44</f>
        <v>#DIV/0!</v>
      </c>
      <c r="E14" s="169" t="e">
        <f>'9'!U44</f>
        <v>#DIV/0!</v>
      </c>
      <c r="F14" s="120" t="e">
        <f>'9'!W44</f>
        <v>#DIV/0!</v>
      </c>
      <c r="G14" s="172" t="e">
        <f>'9'!Y44</f>
        <v>#DIV/0!</v>
      </c>
      <c r="H14" s="156">
        <v>9</v>
      </c>
      <c r="I14" s="56"/>
      <c r="J14" s="103" t="s">
        <v>197</v>
      </c>
      <c r="K14" s="161">
        <v>0.69399999999999995</v>
      </c>
      <c r="L14" s="189">
        <v>0.751</v>
      </c>
    </row>
    <row r="15" spans="1:12" x14ac:dyDescent="0.2">
      <c r="A15" s="159" t="s">
        <v>2</v>
      </c>
      <c r="B15" s="3" t="s">
        <v>364</v>
      </c>
      <c r="C15" s="133">
        <v>100</v>
      </c>
      <c r="D15" s="128" t="e">
        <f>'10'!S44</f>
        <v>#DIV/0!</v>
      </c>
      <c r="E15" s="169" t="e">
        <f>'10'!U44</f>
        <v>#DIV/0!</v>
      </c>
      <c r="F15" s="120" t="e">
        <f>'10'!W44</f>
        <v>#DIV/0!</v>
      </c>
      <c r="G15" s="172" t="e">
        <f>'10'!Y44</f>
        <v>#DIV/0!</v>
      </c>
      <c r="H15" s="156">
        <v>10</v>
      </c>
      <c r="I15" s="56"/>
      <c r="J15" s="103" t="s">
        <v>198</v>
      </c>
      <c r="K15" s="161">
        <v>0.66300000000000003</v>
      </c>
      <c r="L15" s="189">
        <v>0.73499999999999999</v>
      </c>
    </row>
    <row r="16" spans="1:12" x14ac:dyDescent="0.2">
      <c r="A16" s="159" t="s">
        <v>3</v>
      </c>
      <c r="B16" s="3" t="s">
        <v>31</v>
      </c>
      <c r="C16" s="133">
        <v>100</v>
      </c>
      <c r="D16" s="128" t="e">
        <f>'11'!S44</f>
        <v>#DIV/0!</v>
      </c>
      <c r="E16" s="169" t="e">
        <f>'11'!U44</f>
        <v>#DIV/0!</v>
      </c>
      <c r="F16" s="120" t="e">
        <f>'11'!W44</f>
        <v>#DIV/0!</v>
      </c>
      <c r="G16" s="172" t="e">
        <f>'11'!Y44</f>
        <v>#DIV/0!</v>
      </c>
      <c r="H16" s="156">
        <v>11</v>
      </c>
      <c r="I16" s="56"/>
      <c r="J16" s="103" t="s">
        <v>199</v>
      </c>
      <c r="K16" s="161">
        <v>0.66</v>
      </c>
      <c r="L16" s="189">
        <v>0.72199999999999998</v>
      </c>
    </row>
    <row r="17" spans="1:12" x14ac:dyDescent="0.2">
      <c r="A17" s="159" t="s">
        <v>4</v>
      </c>
      <c r="B17" s="3" t="s">
        <v>32</v>
      </c>
      <c r="C17" s="133">
        <v>100</v>
      </c>
      <c r="D17" s="128" t="e">
        <f>'12'!S44</f>
        <v>#DIV/0!</v>
      </c>
      <c r="E17" s="169" t="e">
        <f>'12'!U44</f>
        <v>#DIV/0!</v>
      </c>
      <c r="F17" s="120" t="e">
        <f>'12'!W44</f>
        <v>#DIV/0!</v>
      </c>
      <c r="G17" s="172" t="e">
        <f>'12'!Y44</f>
        <v>#DIV/0!</v>
      </c>
      <c r="H17" s="156">
        <v>12</v>
      </c>
      <c r="I17" s="56"/>
      <c r="J17" s="103" t="s">
        <v>200</v>
      </c>
      <c r="K17" s="161">
        <v>0.69299999999999995</v>
      </c>
      <c r="L17" s="189">
        <v>0.73899999999999999</v>
      </c>
    </row>
    <row r="18" spans="1:12" x14ac:dyDescent="0.2">
      <c r="A18" s="159" t="s">
        <v>5</v>
      </c>
      <c r="B18" s="3" t="s">
        <v>33</v>
      </c>
      <c r="C18" s="133">
        <v>100</v>
      </c>
      <c r="D18" s="128" t="e">
        <f>'13'!S44</f>
        <v>#DIV/0!</v>
      </c>
      <c r="E18" s="169" t="e">
        <f>'13'!U44</f>
        <v>#DIV/0!</v>
      </c>
      <c r="F18" s="120" t="e">
        <f>'13'!W44</f>
        <v>#DIV/0!</v>
      </c>
      <c r="G18" s="172" t="e">
        <f>'13'!Y44</f>
        <v>#DIV/0!</v>
      </c>
      <c r="H18" s="156">
        <v>13</v>
      </c>
      <c r="I18" s="56"/>
      <c r="J18" s="103" t="s">
        <v>216</v>
      </c>
      <c r="K18" s="161">
        <v>0.75800000000000001</v>
      </c>
      <c r="L18" s="189">
        <v>0.74199999999999999</v>
      </c>
    </row>
    <row r="19" spans="1:12" x14ac:dyDescent="0.2">
      <c r="A19" s="159" t="s">
        <v>6</v>
      </c>
      <c r="B19" s="3" t="s">
        <v>34</v>
      </c>
      <c r="C19" s="133">
        <v>100</v>
      </c>
      <c r="D19" s="128" t="e">
        <f>'14'!S44</f>
        <v>#DIV/0!</v>
      </c>
      <c r="E19" s="169" t="e">
        <f>'14'!U44</f>
        <v>#DIV/0!</v>
      </c>
      <c r="F19" s="120" t="e">
        <f>'14'!W44</f>
        <v>#DIV/0!</v>
      </c>
      <c r="G19" s="172" t="e">
        <f>'14'!Y44</f>
        <v>#DIV/0!</v>
      </c>
      <c r="H19" s="156">
        <v>14</v>
      </c>
      <c r="I19" s="56"/>
      <c r="J19" s="103" t="s">
        <v>217</v>
      </c>
      <c r="K19" s="161">
        <v>0.752</v>
      </c>
      <c r="L19" s="189">
        <v>0.72199999999999998</v>
      </c>
    </row>
    <row r="20" spans="1:12" x14ac:dyDescent="0.2">
      <c r="A20" s="159" t="s">
        <v>7</v>
      </c>
      <c r="B20" s="3" t="s">
        <v>269</v>
      </c>
      <c r="C20" s="133">
        <v>100</v>
      </c>
      <c r="D20" s="128" t="e">
        <f>'15'!S44</f>
        <v>#DIV/0!</v>
      </c>
      <c r="E20" s="169" t="e">
        <f>'15'!U44</f>
        <v>#DIV/0!</v>
      </c>
      <c r="F20" s="120" t="e">
        <f>'15'!W44</f>
        <v>#DIV/0!</v>
      </c>
      <c r="G20" s="172" t="e">
        <f>'15'!Y44</f>
        <v>#DIV/0!</v>
      </c>
      <c r="H20" s="156">
        <v>15</v>
      </c>
      <c r="I20" s="56"/>
      <c r="J20" s="103" t="s">
        <v>218</v>
      </c>
      <c r="K20" s="161">
        <v>0.71899999999999997</v>
      </c>
      <c r="L20" s="189">
        <v>0.74399999999999999</v>
      </c>
    </row>
    <row r="21" spans="1:12" x14ac:dyDescent="0.2">
      <c r="A21" s="159" t="s">
        <v>8</v>
      </c>
      <c r="B21" s="3" t="s">
        <v>270</v>
      </c>
      <c r="C21" s="133">
        <v>100</v>
      </c>
      <c r="D21" s="128" t="e">
        <f>'16'!S44</f>
        <v>#DIV/0!</v>
      </c>
      <c r="E21" s="169" t="e">
        <f>'16'!U44</f>
        <v>#DIV/0!</v>
      </c>
      <c r="F21" s="120" t="e">
        <f>'16'!W44</f>
        <v>#DIV/0!</v>
      </c>
      <c r="G21" s="172" t="e">
        <f>'16'!Y44</f>
        <v>#DIV/0!</v>
      </c>
      <c r="H21" s="156">
        <v>16</v>
      </c>
      <c r="I21" s="56"/>
      <c r="J21" s="103" t="s">
        <v>219</v>
      </c>
      <c r="K21" s="161">
        <v>0.82599999999999996</v>
      </c>
      <c r="L21" s="189">
        <v>0.75</v>
      </c>
    </row>
    <row r="22" spans="1:12" x14ac:dyDescent="0.2">
      <c r="A22" s="159" t="s">
        <v>9</v>
      </c>
      <c r="B22" s="3" t="s">
        <v>271</v>
      </c>
      <c r="C22" s="133">
        <v>100</v>
      </c>
      <c r="D22" s="128" t="e">
        <f>'17'!S44</f>
        <v>#DIV/0!</v>
      </c>
      <c r="E22" s="169" t="e">
        <f>'17'!U44</f>
        <v>#DIV/0!</v>
      </c>
      <c r="F22" s="120" t="e">
        <f>'17'!W44</f>
        <v>#DIV/0!</v>
      </c>
      <c r="G22" s="172" t="e">
        <f>'17'!Y44</f>
        <v>#DIV/0!</v>
      </c>
      <c r="H22" s="156">
        <v>17</v>
      </c>
      <c r="I22" s="56"/>
      <c r="J22" s="103" t="s">
        <v>253</v>
      </c>
      <c r="K22" s="161">
        <v>0.84399999999999997</v>
      </c>
      <c r="L22" s="189">
        <v>0.76200000000000001</v>
      </c>
    </row>
    <row r="23" spans="1:12" x14ac:dyDescent="0.2">
      <c r="A23" s="159" t="s">
        <v>10</v>
      </c>
      <c r="B23" s="3" t="s">
        <v>272</v>
      </c>
      <c r="C23" s="133">
        <v>100</v>
      </c>
      <c r="D23" s="128" t="e">
        <f>'18'!S44</f>
        <v>#DIV/0!</v>
      </c>
      <c r="E23" s="169" t="e">
        <f>'18'!U44</f>
        <v>#DIV/0!</v>
      </c>
      <c r="F23" s="120" t="e">
        <f>'18'!W44</f>
        <v>#DIV/0!</v>
      </c>
      <c r="G23" s="172" t="e">
        <f>'18'!Y44</f>
        <v>#DIV/0!</v>
      </c>
      <c r="H23" s="156">
        <v>18</v>
      </c>
      <c r="I23" s="56"/>
      <c r="J23" s="190" t="s">
        <v>263</v>
      </c>
      <c r="K23" s="391">
        <v>0.94499999999999995</v>
      </c>
      <c r="L23" s="392">
        <v>0.77200000000000002</v>
      </c>
    </row>
    <row r="24" spans="1:12" x14ac:dyDescent="0.2">
      <c r="A24" s="159" t="s">
        <v>11</v>
      </c>
      <c r="B24" s="3" t="s">
        <v>35</v>
      </c>
      <c r="C24" s="133">
        <v>100</v>
      </c>
      <c r="D24" s="128" t="e">
        <f>'19'!S44</f>
        <v>#DIV/0!</v>
      </c>
      <c r="E24" s="169" t="e">
        <f>'19'!U44</f>
        <v>#DIV/0!</v>
      </c>
      <c r="F24" s="120" t="e">
        <f>'19'!W44</f>
        <v>#DIV/0!</v>
      </c>
      <c r="G24" s="172" t="e">
        <f>'19'!Y44</f>
        <v>#DIV/0!</v>
      </c>
      <c r="H24" s="156">
        <v>19</v>
      </c>
      <c r="I24" s="56"/>
      <c r="J24" s="103" t="s">
        <v>340</v>
      </c>
      <c r="K24" s="161">
        <v>0.80800000000000005</v>
      </c>
      <c r="L24" s="189">
        <v>0.74199999999999999</v>
      </c>
    </row>
    <row r="25" spans="1:12" x14ac:dyDescent="0.2">
      <c r="A25" s="159" t="s">
        <v>12</v>
      </c>
      <c r="B25" s="3" t="s">
        <v>366</v>
      </c>
      <c r="C25" s="133">
        <v>100</v>
      </c>
      <c r="D25" s="128" t="e">
        <f>'20'!S44</f>
        <v>#DIV/0!</v>
      </c>
      <c r="E25" s="169" t="e">
        <f>'20'!U44</f>
        <v>#DIV/0!</v>
      </c>
      <c r="F25" s="120" t="e">
        <f>'20'!W44</f>
        <v>#DIV/0!</v>
      </c>
      <c r="G25" s="172" t="e">
        <f>'20'!Y44</f>
        <v>#DIV/0!</v>
      </c>
      <c r="H25" s="156">
        <v>20</v>
      </c>
      <c r="I25" s="56"/>
      <c r="J25" s="103" t="s">
        <v>368</v>
      </c>
      <c r="K25" s="161">
        <v>0.82699999999999996</v>
      </c>
      <c r="L25" s="189">
        <v>0.69599999999999995</v>
      </c>
    </row>
    <row r="26" spans="1:12" x14ac:dyDescent="0.2">
      <c r="A26" s="159" t="s">
        <v>13</v>
      </c>
      <c r="B26" s="3" t="s">
        <v>192</v>
      </c>
      <c r="C26" s="133">
        <v>100</v>
      </c>
      <c r="D26" s="128" t="e">
        <f>'21'!S44</f>
        <v>#DIV/0!</v>
      </c>
      <c r="E26" s="169" t="e">
        <f>'21'!U44</f>
        <v>#DIV/0!</v>
      </c>
      <c r="F26" s="120" t="e">
        <f>'21'!W44</f>
        <v>#DIV/0!</v>
      </c>
      <c r="G26" s="172" t="e">
        <f>'21'!Y44</f>
        <v>#DIV/0!</v>
      </c>
      <c r="H26" s="156">
        <v>21</v>
      </c>
      <c r="I26" s="56"/>
      <c r="J26" s="200" t="s">
        <v>369</v>
      </c>
      <c r="K26" s="161">
        <v>0.78</v>
      </c>
      <c r="L26" s="189">
        <v>0.71399999999999997</v>
      </c>
    </row>
    <row r="27" spans="1:12" x14ac:dyDescent="0.2">
      <c r="A27" s="11" t="s">
        <v>14</v>
      </c>
      <c r="B27" s="12" t="s">
        <v>50</v>
      </c>
      <c r="C27" s="134">
        <v>100</v>
      </c>
      <c r="D27" s="129" t="e">
        <f>'22'!S44</f>
        <v>#DIV/0!</v>
      </c>
      <c r="E27" s="170" t="e">
        <f>'22'!U44</f>
        <v>#DIV/0!</v>
      </c>
      <c r="F27" s="121" t="e">
        <f>'22'!W44</f>
        <v>#DIV/0!</v>
      </c>
      <c r="G27" s="173" t="e">
        <f>'22'!Y44</f>
        <v>#DIV/0!</v>
      </c>
      <c r="H27" s="157">
        <v>22</v>
      </c>
      <c r="I27" s="56"/>
      <c r="J27" s="199" t="s">
        <v>370</v>
      </c>
      <c r="K27" s="393">
        <v>0.82799999999999996</v>
      </c>
      <c r="L27" s="394">
        <v>0.68200000000000005</v>
      </c>
    </row>
    <row r="28" spans="1:12" x14ac:dyDescent="0.2">
      <c r="A28" s="159" t="s">
        <v>15</v>
      </c>
      <c r="B28" s="3" t="s">
        <v>36</v>
      </c>
      <c r="C28" s="133">
        <v>100</v>
      </c>
      <c r="D28" s="128" t="e">
        <f>'23'!S44</f>
        <v>#DIV/0!</v>
      </c>
      <c r="E28" s="169" t="e">
        <f>'23'!U44</f>
        <v>#DIV/0!</v>
      </c>
      <c r="F28" s="120" t="e">
        <f>'23'!W44</f>
        <v>#DIV/0!</v>
      </c>
      <c r="G28" s="172" t="e">
        <f>'23'!Y44</f>
        <v>#DIV/0!</v>
      </c>
      <c r="H28" s="156">
        <v>23</v>
      </c>
      <c r="I28" s="56"/>
      <c r="J28" s="114" t="s">
        <v>485</v>
      </c>
      <c r="K28" s="419">
        <v>0.67200000000000004</v>
      </c>
      <c r="L28" s="420">
        <v>0.67900000000000005</v>
      </c>
    </row>
    <row r="29" spans="1:12" x14ac:dyDescent="0.2">
      <c r="A29" s="159" t="s">
        <v>16</v>
      </c>
      <c r="B29" s="3" t="s">
        <v>193</v>
      </c>
      <c r="C29" s="133">
        <v>100</v>
      </c>
      <c r="D29" s="128" t="e">
        <f>'24'!S44</f>
        <v>#DIV/0!</v>
      </c>
      <c r="E29" s="169" t="e">
        <f>'24'!U44</f>
        <v>#DIV/0!</v>
      </c>
      <c r="F29" s="120" t="e">
        <f>'24'!W44</f>
        <v>#DIV/0!</v>
      </c>
      <c r="G29" s="172" t="e">
        <f>'24'!Y44</f>
        <v>#DIV/0!</v>
      </c>
      <c r="H29" s="156">
        <v>24</v>
      </c>
      <c r="I29" s="56"/>
      <c r="J29" s="200" t="s">
        <v>486</v>
      </c>
      <c r="K29" s="413">
        <v>0.59799999999999998</v>
      </c>
      <c r="L29" s="414">
        <v>0.61099999999999999</v>
      </c>
    </row>
    <row r="30" spans="1:12" x14ac:dyDescent="0.2">
      <c r="A30" s="159" t="s">
        <v>17</v>
      </c>
      <c r="B30" s="3" t="s">
        <v>273</v>
      </c>
      <c r="C30" s="133">
        <v>100</v>
      </c>
      <c r="D30" s="128" t="e">
        <f>'25'!S44</f>
        <v>#DIV/0!</v>
      </c>
      <c r="E30" s="169" t="e">
        <f>'25'!U44</f>
        <v>#DIV/0!</v>
      </c>
      <c r="F30" s="120" t="e">
        <f>'25'!W44</f>
        <v>#DIV/0!</v>
      </c>
      <c r="G30" s="172" t="e">
        <f>'25'!Y44</f>
        <v>#DIV/0!</v>
      </c>
      <c r="H30" s="156">
        <v>25</v>
      </c>
      <c r="I30" s="56"/>
      <c r="J30" s="200" t="s">
        <v>487</v>
      </c>
      <c r="K30" s="413">
        <v>0.71299999999999997</v>
      </c>
      <c r="L30" s="414">
        <v>0.622</v>
      </c>
    </row>
    <row r="31" spans="1:12" x14ac:dyDescent="0.2">
      <c r="A31" s="159" t="s">
        <v>18</v>
      </c>
      <c r="B31" s="3" t="s">
        <v>274</v>
      </c>
      <c r="C31" s="133">
        <v>100</v>
      </c>
      <c r="D31" s="128" t="e">
        <f>'26'!S44</f>
        <v>#DIV/0!</v>
      </c>
      <c r="E31" s="169" t="e">
        <f>'26'!U44</f>
        <v>#DIV/0!</v>
      </c>
      <c r="F31" s="120" t="e">
        <f>'26'!W44</f>
        <v>#DIV/0!</v>
      </c>
      <c r="G31" s="172" t="e">
        <f>'26'!Y44</f>
        <v>#DIV/0!</v>
      </c>
      <c r="H31" s="156">
        <v>26</v>
      </c>
      <c r="I31" s="56"/>
      <c r="J31" s="115" t="s">
        <v>488</v>
      </c>
      <c r="K31" s="421">
        <v>0.64</v>
      </c>
      <c r="L31" s="422">
        <v>0.64900000000000002</v>
      </c>
    </row>
    <row r="32" spans="1:12" x14ac:dyDescent="0.2">
      <c r="A32" s="159" t="s">
        <v>19</v>
      </c>
      <c r="B32" s="3" t="s">
        <v>275</v>
      </c>
      <c r="C32" s="133">
        <v>100</v>
      </c>
      <c r="D32" s="128" t="e">
        <f>'27'!S44</f>
        <v>#DIV/0!</v>
      </c>
      <c r="E32" s="169" t="e">
        <f>'27'!U44</f>
        <v>#DIV/0!</v>
      </c>
      <c r="F32" s="120" t="e">
        <f>'27'!W44</f>
        <v>#DIV/0!</v>
      </c>
      <c r="G32" s="172" t="e">
        <f>'27'!Y44</f>
        <v>#DIV/0!</v>
      </c>
      <c r="H32" s="156">
        <v>27</v>
      </c>
      <c r="I32" s="56"/>
      <c r="J32" s="191" t="s">
        <v>141</v>
      </c>
      <c r="K32" s="191"/>
      <c r="L32" s="47" t="s">
        <v>120</v>
      </c>
    </row>
    <row r="33" spans="1:12" x14ac:dyDescent="0.2">
      <c r="A33" s="159" t="s">
        <v>20</v>
      </c>
      <c r="B33" s="3" t="s">
        <v>37</v>
      </c>
      <c r="C33" s="133">
        <v>100</v>
      </c>
      <c r="D33" s="128" t="e">
        <f>'28'!S44</f>
        <v>#DIV/0!</v>
      </c>
      <c r="E33" s="169" t="e">
        <f>'28'!U44</f>
        <v>#DIV/0!</v>
      </c>
      <c r="F33" s="120" t="e">
        <f>'28'!W44</f>
        <v>#DIV/0!</v>
      </c>
      <c r="G33" s="172" t="e">
        <f>'28'!Y44</f>
        <v>#DIV/0!</v>
      </c>
      <c r="H33" s="156">
        <v>28</v>
      </c>
      <c r="I33" s="56"/>
      <c r="J33" s="57" t="s">
        <v>142</v>
      </c>
      <c r="K33" s="58">
        <f>AVERAGE(K29:K31)</f>
        <v>0.65033333333333332</v>
      </c>
      <c r="L33" s="58">
        <f>AVERAGE(L29:L31)</f>
        <v>0.62733333333333341</v>
      </c>
    </row>
    <row r="34" spans="1:12" x14ac:dyDescent="0.2">
      <c r="A34" s="159" t="s">
        <v>21</v>
      </c>
      <c r="B34" s="3" t="s">
        <v>38</v>
      </c>
      <c r="C34" s="133">
        <v>100</v>
      </c>
      <c r="D34" s="128" t="e">
        <f>'29'!S44</f>
        <v>#DIV/0!</v>
      </c>
      <c r="E34" s="169" t="e">
        <f>'29'!U44</f>
        <v>#DIV/0!</v>
      </c>
      <c r="F34" s="120" t="e">
        <f>'29'!W44</f>
        <v>#DIV/0!</v>
      </c>
      <c r="G34" s="172" t="e">
        <f>'29'!Y44</f>
        <v>#DIV/0!</v>
      </c>
      <c r="H34" s="156">
        <v>29</v>
      </c>
      <c r="I34" s="56"/>
    </row>
    <row r="35" spans="1:12" x14ac:dyDescent="0.2">
      <c r="A35" s="159" t="s">
        <v>22</v>
      </c>
      <c r="B35" s="3" t="s">
        <v>377</v>
      </c>
      <c r="C35" s="133">
        <v>100</v>
      </c>
      <c r="D35" s="128" t="e">
        <f>'30'!S44</f>
        <v>#DIV/0!</v>
      </c>
      <c r="E35" s="169" t="e">
        <f>'30'!U44</f>
        <v>#DIV/0!</v>
      </c>
      <c r="F35" s="120" t="e">
        <f>'30'!W44</f>
        <v>#DIV/0!</v>
      </c>
      <c r="G35" s="172" t="e">
        <f>'30'!Y44</f>
        <v>#DIV/0!</v>
      </c>
      <c r="H35" s="156">
        <v>30</v>
      </c>
      <c r="I35" s="56"/>
    </row>
    <row r="36" spans="1:12" x14ac:dyDescent="0.2">
      <c r="A36" s="159" t="s">
        <v>23</v>
      </c>
      <c r="B36" s="3" t="s">
        <v>194</v>
      </c>
      <c r="C36" s="133">
        <v>100</v>
      </c>
      <c r="D36" s="128" t="e">
        <f>'31'!S44</f>
        <v>#DIV/0!</v>
      </c>
      <c r="E36" s="169" t="e">
        <f>'31'!U44</f>
        <v>#DIV/0!</v>
      </c>
      <c r="F36" s="120" t="e">
        <f>'31'!W44</f>
        <v>#DIV/0!</v>
      </c>
      <c r="G36" s="172" t="e">
        <f>'31'!Y44</f>
        <v>#DIV/0!</v>
      </c>
      <c r="H36" s="156">
        <v>31</v>
      </c>
      <c r="I36" s="56"/>
    </row>
    <row r="37" spans="1:12" x14ac:dyDescent="0.2">
      <c r="A37" s="159" t="s">
        <v>24</v>
      </c>
      <c r="B37" s="3" t="s">
        <v>39</v>
      </c>
      <c r="C37" s="133">
        <v>100</v>
      </c>
      <c r="D37" s="128" t="e">
        <f>'32'!S44</f>
        <v>#DIV/0!</v>
      </c>
      <c r="E37" s="169" t="e">
        <f>'32'!U44</f>
        <v>#DIV/0!</v>
      </c>
      <c r="F37" s="120" t="e">
        <f>'32'!W44</f>
        <v>#DIV/0!</v>
      </c>
      <c r="G37" s="172" t="e">
        <f>'32'!Y44</f>
        <v>#DIV/0!</v>
      </c>
      <c r="H37" s="156">
        <v>32</v>
      </c>
      <c r="I37" s="56"/>
    </row>
    <row r="38" spans="1:12" x14ac:dyDescent="0.2">
      <c r="A38" s="159" t="s">
        <v>25</v>
      </c>
      <c r="B38" s="3" t="s">
        <v>40</v>
      </c>
      <c r="C38" s="133">
        <v>100</v>
      </c>
      <c r="D38" s="128" t="e">
        <f>'33'!S44</f>
        <v>#DIV/0!</v>
      </c>
      <c r="E38" s="169" t="e">
        <f>'33'!U44</f>
        <v>#DIV/0!</v>
      </c>
      <c r="F38" s="120" t="e">
        <f>'33'!W44</f>
        <v>#DIV/0!</v>
      </c>
      <c r="G38" s="172" t="e">
        <f>'33'!Y44</f>
        <v>#DIV/0!</v>
      </c>
      <c r="H38" s="156">
        <v>33</v>
      </c>
      <c r="I38" s="56"/>
    </row>
    <row r="39" spans="1:12" x14ac:dyDescent="0.2">
      <c r="A39" s="159" t="s">
        <v>26</v>
      </c>
      <c r="B39" s="3" t="s">
        <v>277</v>
      </c>
      <c r="C39" s="133">
        <v>100</v>
      </c>
      <c r="D39" s="128" t="e">
        <f>'34'!S44</f>
        <v>#DIV/0!</v>
      </c>
      <c r="E39" s="169" t="e">
        <f>'34'!U44</f>
        <v>#DIV/0!</v>
      </c>
      <c r="F39" s="120" t="e">
        <f>'34'!W44</f>
        <v>#DIV/0!</v>
      </c>
      <c r="G39" s="172" t="e">
        <f>'34'!Y44</f>
        <v>#DIV/0!</v>
      </c>
      <c r="H39" s="156">
        <v>34</v>
      </c>
      <c r="I39" s="56"/>
    </row>
    <row r="40" spans="1:12" x14ac:dyDescent="0.2">
      <c r="A40" s="159" t="s">
        <v>51</v>
      </c>
      <c r="B40" s="3" t="s">
        <v>367</v>
      </c>
      <c r="C40" s="133">
        <v>100</v>
      </c>
      <c r="D40" s="128" t="e">
        <f>'35'!S44</f>
        <v>#DIV/0!</v>
      </c>
      <c r="E40" s="169" t="e">
        <f>'35'!U44</f>
        <v>#DIV/0!</v>
      </c>
      <c r="F40" s="120" t="e">
        <f>'35'!W44</f>
        <v>#DIV/0!</v>
      </c>
      <c r="G40" s="172" t="e">
        <f>'35'!Y44</f>
        <v>#DIV/0!</v>
      </c>
      <c r="H40" s="156">
        <v>35</v>
      </c>
      <c r="I40" s="56"/>
    </row>
    <row r="41" spans="1:12" x14ac:dyDescent="0.2">
      <c r="A41" s="159" t="s">
        <v>195</v>
      </c>
      <c r="B41" s="3" t="s">
        <v>41</v>
      </c>
      <c r="C41" s="133">
        <v>100</v>
      </c>
      <c r="D41" s="128" t="e">
        <f>'36'!S44</f>
        <v>#DIV/0!</v>
      </c>
      <c r="E41" s="169" t="e">
        <f>'36'!U44</f>
        <v>#DIV/0!</v>
      </c>
      <c r="F41" s="120" t="e">
        <f>'36'!W44</f>
        <v>#DIV/0!</v>
      </c>
      <c r="G41" s="172" t="e">
        <f>'36'!Y44</f>
        <v>#DIV/0!</v>
      </c>
      <c r="H41" s="156">
        <v>36</v>
      </c>
      <c r="I41" s="56"/>
    </row>
    <row r="42" spans="1:12" x14ac:dyDescent="0.2">
      <c r="A42" s="159" t="s">
        <v>201</v>
      </c>
      <c r="B42" s="3" t="s">
        <v>346</v>
      </c>
      <c r="C42" s="133">
        <v>100</v>
      </c>
      <c r="D42" s="128" t="e">
        <f>'37'!S44</f>
        <v>#DIV/0!</v>
      </c>
      <c r="E42" s="169" t="e">
        <f>'37'!U44</f>
        <v>#DIV/0!</v>
      </c>
      <c r="F42" s="120" t="e">
        <f>'37'!W44</f>
        <v>#DIV/0!</v>
      </c>
      <c r="G42" s="172" t="e">
        <f>'37'!Y44</f>
        <v>#DIV/0!</v>
      </c>
      <c r="H42" s="156">
        <v>37</v>
      </c>
      <c r="I42" s="56"/>
    </row>
    <row r="43" spans="1:12" x14ac:dyDescent="0.2">
      <c r="A43" s="159" t="s">
        <v>202</v>
      </c>
      <c r="B43" s="3" t="s">
        <v>279</v>
      </c>
      <c r="C43" s="133">
        <v>100</v>
      </c>
      <c r="D43" s="128" t="e">
        <f>'38'!S44</f>
        <v>#DIV/0!</v>
      </c>
      <c r="E43" s="169" t="e">
        <f>'38'!U44</f>
        <v>#DIV/0!</v>
      </c>
      <c r="F43" s="120" t="e">
        <f>'38'!W44</f>
        <v>#DIV/0!</v>
      </c>
      <c r="G43" s="172" t="e">
        <f>'38'!Y44</f>
        <v>#DIV/0!</v>
      </c>
      <c r="H43" s="156">
        <v>38</v>
      </c>
      <c r="I43" s="56"/>
    </row>
    <row r="44" spans="1:12" x14ac:dyDescent="0.2">
      <c r="A44" s="159" t="s">
        <v>203</v>
      </c>
      <c r="B44" s="3" t="s">
        <v>280</v>
      </c>
      <c r="C44" s="133">
        <v>100</v>
      </c>
      <c r="D44" s="128" t="e">
        <f>'39'!S44</f>
        <v>#DIV/0!</v>
      </c>
      <c r="E44" s="169" t="e">
        <f>'39'!U44</f>
        <v>#DIV/0!</v>
      </c>
      <c r="F44" s="120" t="e">
        <f>'39'!W44</f>
        <v>#DIV/0!</v>
      </c>
      <c r="G44" s="172" t="e">
        <f>'39'!Y44</f>
        <v>#DIV/0!</v>
      </c>
      <c r="H44" s="156">
        <v>39</v>
      </c>
      <c r="I44" s="56"/>
    </row>
    <row r="45" spans="1:12" x14ac:dyDescent="0.2">
      <c r="A45" s="106"/>
      <c r="B45" s="94" t="s">
        <v>83</v>
      </c>
      <c r="C45" s="135">
        <f>SUM(C6:C44)</f>
        <v>3900</v>
      </c>
      <c r="D45" s="202" t="e">
        <f>SUM(D6:D44)</f>
        <v>#DIV/0!</v>
      </c>
      <c r="E45" s="203" t="e">
        <f>SUM(E6:E44)</f>
        <v>#DIV/0!</v>
      </c>
      <c r="F45" s="204" t="e">
        <f>SUM(F6:F44)</f>
        <v>#DIV/0!</v>
      </c>
      <c r="G45" s="205" t="e">
        <f>SUM(G6:G44)</f>
        <v>#DIV/0!</v>
      </c>
      <c r="H45" s="160"/>
      <c r="I45" s="56"/>
    </row>
    <row r="46" spans="1:12" x14ac:dyDescent="0.2">
      <c r="A46" s="395" t="str">
        <f>取引基本表!$E$1</f>
        <v>2015年芦屋市産業連関表</v>
      </c>
      <c r="B46" s="396"/>
      <c r="C46" s="60"/>
      <c r="D46" s="60"/>
      <c r="E46" s="60"/>
      <c r="F46" s="60"/>
      <c r="G46" s="60"/>
      <c r="H46" s="48"/>
      <c r="I46" s="48"/>
      <c r="J46" s="48"/>
    </row>
    <row r="47" spans="1:12" x14ac:dyDescent="0.2">
      <c r="A47" s="59" t="s">
        <v>491</v>
      </c>
      <c r="B47" s="60"/>
      <c r="C47" s="60"/>
      <c r="D47" s="60"/>
      <c r="E47" s="60"/>
      <c r="F47" s="60"/>
      <c r="G47" s="60"/>
      <c r="H47" s="48"/>
      <c r="I47" s="48"/>
      <c r="J47" s="48"/>
    </row>
    <row r="48" spans="1:12" x14ac:dyDescent="0.2">
      <c r="A48" s="59" t="s">
        <v>492</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282</v>
      </c>
      <c r="S2" s="3" t="s">
        <v>153</v>
      </c>
      <c r="U2" s="64" t="s">
        <v>210</v>
      </c>
      <c r="W2" s="3" t="s">
        <v>130</v>
      </c>
      <c r="Y2" s="3" t="s">
        <v>154</v>
      </c>
    </row>
    <row r="3" spans="1:25" ht="44" x14ac:dyDescent="0.2">
      <c r="B3" s="65"/>
      <c r="C3" s="66" t="s">
        <v>228</v>
      </c>
      <c r="D3" s="66" t="s">
        <v>317</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0</v>
      </c>
      <c r="G5" s="77">
        <f t="shared" ref="G5:G38" si="1">E5*F5</f>
        <v>0</v>
      </c>
      <c r="H5" s="77">
        <f t="array" ref="H5:H43">MMULT(逆行列係数!C5:AO43,'26'!G5:G43)</f>
        <v>0</v>
      </c>
      <c r="I5" s="77">
        <f t="shared" ref="I5:I38" si="2">C5+H5</f>
        <v>0</v>
      </c>
      <c r="J5" s="76" t="e">
        <f>分析係数表!G8</f>
        <v>#DIV/0!</v>
      </c>
      <c r="K5" s="78" t="e">
        <f t="shared" ref="K5:K38" si="3">I5*J5</f>
        <v>#DIV/0!</v>
      </c>
      <c r="L5" s="79" t="s">
        <v>185</v>
      </c>
      <c r="M5" s="80" t="s">
        <v>185</v>
      </c>
      <c r="N5" s="81">
        <f>分析係数表!H8</f>
        <v>9.9662803258108775E-3</v>
      </c>
      <c r="O5" s="82" t="e">
        <f t="shared" ref="O5:O43" si="4">$M$44*N5</f>
        <v>#DIV/0!</v>
      </c>
      <c r="P5" s="76">
        <f>分析係数表!C8</f>
        <v>0</v>
      </c>
      <c r="Q5" s="82" t="e">
        <f t="shared" ref="Q5:Q38" si="5">O5*P5</f>
        <v>#DIV/0!</v>
      </c>
      <c r="R5" s="83" t="e">
        <f t="array" ref="R5:R43">MMULT(逆行列係数!C5:AO43,'26'!Q5:Q43)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投入係数表!AB6</f>
        <v>0</v>
      </c>
      <c r="E6" s="77">
        <f t="shared" si="0"/>
        <v>0</v>
      </c>
      <c r="F6" s="76">
        <f>分析係数表!C9</f>
        <v>7.8534031413612593E-2</v>
      </c>
      <c r="G6" s="77">
        <f t="shared" si="1"/>
        <v>0</v>
      </c>
      <c r="H6" s="77">
        <v>1.9142205908506165E-5</v>
      </c>
      <c r="I6" s="77">
        <f t="shared" si="2"/>
        <v>1.9142205908506165E-5</v>
      </c>
      <c r="J6" s="76">
        <f>分析係数表!G9</f>
        <v>0.3125</v>
      </c>
      <c r="K6" s="78">
        <f t="shared" si="3"/>
        <v>5.9819393464081763E-6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投入係数表!AB7</f>
        <v>0</v>
      </c>
      <c r="E7" s="77">
        <f t="shared" si="0"/>
        <v>0</v>
      </c>
      <c r="F7" s="76">
        <f>分析係数表!C10</f>
        <v>9.7664543524416114E-2</v>
      </c>
      <c r="G7" s="77">
        <f t="shared" si="1"/>
        <v>0</v>
      </c>
      <c r="H7" s="77">
        <v>5.002691461895235E-5</v>
      </c>
      <c r="I7" s="77">
        <f t="shared" si="2"/>
        <v>5.002691461895235E-5</v>
      </c>
      <c r="J7" s="76">
        <f>分析係数表!G10</f>
        <v>0.17857142857142858</v>
      </c>
      <c r="K7" s="78">
        <f t="shared" si="3"/>
        <v>8.9333776105272049E-6</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投入係数表!AB8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投入係数表!AB9</f>
        <v>0</v>
      </c>
      <c r="E9" s="77">
        <f t="shared" si="0"/>
        <v>0</v>
      </c>
      <c r="F9" s="76">
        <f>分析係数表!C12</f>
        <v>9.4611575134895265E-3</v>
      </c>
      <c r="G9" s="77">
        <f t="shared" si="1"/>
        <v>0</v>
      </c>
      <c r="H9" s="77">
        <v>1.5180969066516368E-5</v>
      </c>
      <c r="I9" s="77">
        <f t="shared" si="2"/>
        <v>1.5180969066516368E-5</v>
      </c>
      <c r="J9" s="76">
        <f>分析係数表!G12</f>
        <v>0.14399999999999999</v>
      </c>
      <c r="K9" s="78">
        <f t="shared" si="3"/>
        <v>2.1860595455783569E-6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投入係数表!AB10</f>
        <v>1.9193857965451055E-3</v>
      </c>
      <c r="E10" s="77">
        <f t="shared" si="0"/>
        <v>0.19193857965451055</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投入係数表!AB11</f>
        <v>3.838771593090211E-3</v>
      </c>
      <c r="E11" s="77">
        <f t="shared" si="0"/>
        <v>0.38387715930902111</v>
      </c>
      <c r="F11" s="76">
        <f>分析係数表!C14</f>
        <v>3.724489795918362E-2</v>
      </c>
      <c r="G11" s="77">
        <f t="shared" si="1"/>
        <v>1.4297465627325767E-2</v>
      </c>
      <c r="H11" s="77">
        <v>1.8118069918350018E-2</v>
      </c>
      <c r="I11" s="77">
        <f t="shared" si="2"/>
        <v>1.8118069918350018E-2</v>
      </c>
      <c r="J11" s="76">
        <f>分析係数表!G14</f>
        <v>0.16710182767624021</v>
      </c>
      <c r="K11" s="78">
        <f t="shared" si="3"/>
        <v>3.0275625973221962E-3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投入係数表!AB12</f>
        <v>1.4395393474088292E-2</v>
      </c>
      <c r="E12" s="77">
        <f t="shared" si="0"/>
        <v>1.4395393474088292</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投入係数表!AB13</f>
        <v>1.2476007677543186E-2</v>
      </c>
      <c r="E13" s="77">
        <f t="shared" si="0"/>
        <v>1.2476007677543186</v>
      </c>
      <c r="F13" s="76">
        <f>分析係数表!C16</f>
        <v>5.1379638439581488E-3</v>
      </c>
      <c r="G13" s="77">
        <f t="shared" si="1"/>
        <v>6.4101276364161167E-3</v>
      </c>
      <c r="H13" s="77">
        <v>6.7886929412822828E-3</v>
      </c>
      <c r="I13" s="77">
        <f t="shared" si="2"/>
        <v>6.7886929412822828E-3</v>
      </c>
      <c r="J13" s="76">
        <f>分析係数表!G16</f>
        <v>3.5087719298245612E-2</v>
      </c>
      <c r="K13" s="78">
        <f t="shared" si="3"/>
        <v>2.3819975232569412E-4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投入係数表!AB14</f>
        <v>1.4395393474088292E-2</v>
      </c>
      <c r="E14" s="77">
        <f t="shared" si="0"/>
        <v>1.4395393474088292</v>
      </c>
      <c r="F14" s="76">
        <f>分析係数表!C17</f>
        <v>2.2792022792023081E-3</v>
      </c>
      <c r="G14" s="77">
        <f t="shared" si="1"/>
        <v>3.2810013616156068E-3</v>
      </c>
      <c r="H14" s="77">
        <v>3.4935431896501432E-3</v>
      </c>
      <c r="I14" s="77">
        <f t="shared" si="2"/>
        <v>3.4935431896501432E-3</v>
      </c>
      <c r="J14" s="76">
        <f>分析係数表!G17</f>
        <v>0.25</v>
      </c>
      <c r="K14" s="78">
        <f t="shared" si="3"/>
        <v>8.7338579741253581E-4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投入係数表!AB15</f>
        <v>9.5969289827255275E-4</v>
      </c>
      <c r="E15" s="77">
        <f t="shared" si="0"/>
        <v>9.5969289827255277E-2</v>
      </c>
      <c r="F15" s="76">
        <f>分析係数表!C18</f>
        <v>7.5999999999999956E-2</v>
      </c>
      <c r="G15" s="77">
        <f t="shared" si="1"/>
        <v>7.2936660268713973E-3</v>
      </c>
      <c r="H15" s="77">
        <v>9.5389598045738828E-3</v>
      </c>
      <c r="I15" s="77">
        <f t="shared" si="2"/>
        <v>9.5389598045738828E-3</v>
      </c>
      <c r="J15" s="76">
        <f>分析係数表!G18</f>
        <v>0.21407624633431085</v>
      </c>
      <c r="K15" s="78">
        <f t="shared" si="3"/>
        <v>2.0420647088970484E-3</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投入係数表!AB16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投入係数表!AB17</f>
        <v>0</v>
      </c>
      <c r="E17" s="77">
        <f t="shared" si="0"/>
        <v>0</v>
      </c>
      <c r="F17" s="76">
        <f>分析係数表!C20</f>
        <v>1.5625E-2</v>
      </c>
      <c r="G17" s="77">
        <f t="shared" si="1"/>
        <v>0</v>
      </c>
      <c r="H17" s="77">
        <v>1.049407564852007E-4</v>
      </c>
      <c r="I17" s="77">
        <f t="shared" si="2"/>
        <v>1.049407564852007E-4</v>
      </c>
      <c r="J17" s="76">
        <f>分析係数表!G20</f>
        <v>9.7560975609756101E-2</v>
      </c>
      <c r="K17" s="78">
        <f t="shared" si="3"/>
        <v>1.023812258392202E-5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投入係数表!AB18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投入係数表!AB19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投入係数表!AB21</f>
        <v>0</v>
      </c>
      <c r="E21" s="77">
        <f t="shared" si="0"/>
        <v>0</v>
      </c>
      <c r="F21" s="76">
        <f>分析係数表!C24</f>
        <v>4.0407358738501986E-2</v>
      </c>
      <c r="G21" s="77">
        <f t="shared" si="1"/>
        <v>0</v>
      </c>
      <c r="H21" s="77">
        <v>5.8836013893025924E-4</v>
      </c>
      <c r="I21" s="77">
        <f t="shared" si="2"/>
        <v>5.8836013893025924E-4</v>
      </c>
      <c r="J21" s="76">
        <f>分析係数表!G24</f>
        <v>0.2107843137254902</v>
      </c>
      <c r="K21" s="78">
        <f t="shared" si="3"/>
        <v>1.2401708810784876E-4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投入係数表!AB22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投入係数表!AB23</f>
        <v>0</v>
      </c>
      <c r="E23" s="77">
        <f t="shared" si="0"/>
        <v>0</v>
      </c>
      <c r="F23" s="76">
        <f>分析係数表!C26</f>
        <v>4.2648253452477469E-3</v>
      </c>
      <c r="G23" s="77">
        <f t="shared" si="1"/>
        <v>0</v>
      </c>
      <c r="H23" s="77">
        <v>1.0127865707925894E-4</v>
      </c>
      <c r="I23" s="77">
        <f t="shared" si="2"/>
        <v>1.0127865707925894E-4</v>
      </c>
      <c r="J23" s="76">
        <f>分析係数表!G26</f>
        <v>0.19858156028368795</v>
      </c>
      <c r="K23" s="78">
        <f t="shared" si="3"/>
        <v>2.0112073746235819E-5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投入係数表!AB24</f>
        <v>0</v>
      </c>
      <c r="E24" s="77">
        <f t="shared" si="0"/>
        <v>0</v>
      </c>
      <c r="F24" s="76">
        <f>分析係数表!C27</f>
        <v>3.8520801232666546E-4</v>
      </c>
      <c r="G24" s="77">
        <f t="shared" si="1"/>
        <v>0</v>
      </c>
      <c r="H24" s="77">
        <v>1.6480109623023511E-6</v>
      </c>
      <c r="I24" s="77">
        <f t="shared" si="2"/>
        <v>1.6480109623023511E-6</v>
      </c>
      <c r="J24" s="76">
        <f>分析係数表!G27</f>
        <v>0.2857142857142857</v>
      </c>
      <c r="K24" s="78">
        <f t="shared" si="3"/>
        <v>4.7086027494352886E-7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投入係数表!AB25</f>
        <v>0</v>
      </c>
      <c r="E25" s="77">
        <f t="shared" si="0"/>
        <v>0</v>
      </c>
      <c r="F25" s="76">
        <f>分析係数表!C28</f>
        <v>1.1124845488257318E-3</v>
      </c>
      <c r="G25" s="77">
        <f t="shared" si="1"/>
        <v>0</v>
      </c>
      <c r="H25" s="77">
        <v>1.0536279245176824E-4</v>
      </c>
      <c r="I25" s="77">
        <f t="shared" si="2"/>
        <v>1.0536279245176824E-4</v>
      </c>
      <c r="J25" s="76">
        <f>分析係数表!G28</f>
        <v>0.13043478260869565</v>
      </c>
      <c r="K25" s="78">
        <f t="shared" si="3"/>
        <v>1.374297292849151E-5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投入係数表!AB26</f>
        <v>4.7984644913627635E-3</v>
      </c>
      <c r="E26" s="77">
        <f t="shared" si="0"/>
        <v>0.47984644913627633</v>
      </c>
      <c r="F26" s="76">
        <f>分析係数表!C29</f>
        <v>9.1216979002032073E-2</v>
      </c>
      <c r="G26" s="77">
        <f t="shared" si="1"/>
        <v>4.3770143475063368E-2</v>
      </c>
      <c r="H26" s="77">
        <v>5.133785833269687E-2</v>
      </c>
      <c r="I26" s="77">
        <f t="shared" si="2"/>
        <v>5.133785833269687E-2</v>
      </c>
      <c r="J26" s="76">
        <f>分析係数表!G29</f>
        <v>0.26186291739894552</v>
      </c>
      <c r="K26" s="78">
        <f t="shared" si="3"/>
        <v>1.3443481356013767E-2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投入係数表!AB27</f>
        <v>2.8790786948176585E-3</v>
      </c>
      <c r="E27" s="77">
        <f t="shared" si="0"/>
        <v>0.28790786948176583</v>
      </c>
      <c r="F27" s="76">
        <f>分析係数表!C30</f>
        <v>1</v>
      </c>
      <c r="G27" s="77">
        <f t="shared" si="1"/>
        <v>0.28790786948176583</v>
      </c>
      <c r="H27" s="77">
        <v>0.34978332025329578</v>
      </c>
      <c r="I27" s="77">
        <f t="shared" si="2"/>
        <v>0.34978332025329578</v>
      </c>
      <c r="J27" s="76">
        <f>分析係数表!G30</f>
        <v>0.34464954175809992</v>
      </c>
      <c r="K27" s="78">
        <f t="shared" si="3"/>
        <v>0.1205526610399251</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投入係数表!AB28</f>
        <v>7.5815738963531665E-2</v>
      </c>
      <c r="E28" s="77">
        <f t="shared" si="0"/>
        <v>7.5815738963531665</v>
      </c>
      <c r="F28" s="76">
        <f>分析係数表!C31</f>
        <v>5.9431818181818197E-2</v>
      </c>
      <c r="G28" s="77">
        <f t="shared" si="1"/>
        <v>0.45058672134008032</v>
      </c>
      <c r="H28" s="77">
        <v>0.45779221068109233</v>
      </c>
      <c r="I28" s="77">
        <f t="shared" si="2"/>
        <v>0.45779221068109233</v>
      </c>
      <c r="J28" s="76">
        <f>分析係数表!G31</f>
        <v>6.9182389937106917E-2</v>
      </c>
      <c r="K28" s="78">
        <f t="shared" si="3"/>
        <v>3.1671159229509534E-2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投入係数表!AB29</f>
        <v>9.5969289827255271E-3</v>
      </c>
      <c r="E29" s="77">
        <f t="shared" si="0"/>
        <v>0.95969289827255266</v>
      </c>
      <c r="F29" s="76">
        <f>分析係数表!C32</f>
        <v>1</v>
      </c>
      <c r="G29" s="77">
        <f t="shared" si="1"/>
        <v>0.95969289827255266</v>
      </c>
      <c r="H29" s="77">
        <v>1.0684141023185945</v>
      </c>
      <c r="I29" s="77">
        <f t="shared" si="2"/>
        <v>1.0684141023185945</v>
      </c>
      <c r="J29" s="76">
        <f>分析係数表!G32</f>
        <v>0.14024946759963491</v>
      </c>
      <c r="K29" s="78">
        <f t="shared" si="3"/>
        <v>0.14984450902612473</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75">
        <f>最終需要_まとめ!C31</f>
        <v>100</v>
      </c>
      <c r="D30" s="76">
        <f>投入係数表!AB30</f>
        <v>0</v>
      </c>
      <c r="E30" s="77">
        <f t="shared" si="0"/>
        <v>0</v>
      </c>
      <c r="F30" s="76">
        <f>分析係数表!C33</f>
        <v>0.54794520547945202</v>
      </c>
      <c r="G30" s="77">
        <f t="shared" si="1"/>
        <v>0</v>
      </c>
      <c r="H30" s="77">
        <v>1.1635775885019194E-2</v>
      </c>
      <c r="I30" s="77">
        <f t="shared" si="2"/>
        <v>100.01163577588503</v>
      </c>
      <c r="J30" s="76">
        <f>分析係数表!G33</f>
        <v>0.50575815738963537</v>
      </c>
      <c r="K30" s="78">
        <f t="shared" si="3"/>
        <v>50.581700627534943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投入係数表!AB31</f>
        <v>1.5355086372360844E-2</v>
      </c>
      <c r="E31" s="77">
        <f t="shared" si="0"/>
        <v>1.5355086372360844</v>
      </c>
      <c r="F31" s="76">
        <f>分析係数表!C34</f>
        <v>0.2272625743700124</v>
      </c>
      <c r="G31" s="77">
        <f t="shared" si="1"/>
        <v>0.34896364586566203</v>
      </c>
      <c r="H31" s="77">
        <v>0.39806983541196578</v>
      </c>
      <c r="I31" s="77">
        <f t="shared" si="2"/>
        <v>0.39806983541196578</v>
      </c>
      <c r="J31" s="76">
        <f>分析係数表!G34</f>
        <v>0.42497416653070103</v>
      </c>
      <c r="K31" s="78">
        <f t="shared" si="3"/>
        <v>0.16916939652521348</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投入係数表!AB32</f>
        <v>2.5911708253358926E-2</v>
      </c>
      <c r="E32" s="77">
        <f t="shared" si="0"/>
        <v>2.5911708253358925</v>
      </c>
      <c r="F32" s="76">
        <f>分析係数表!C35</f>
        <v>0.52232854864433809</v>
      </c>
      <c r="G32" s="77">
        <f t="shared" si="1"/>
        <v>1.3534424964872485</v>
      </c>
      <c r="H32" s="77">
        <v>1.4383884555215982</v>
      </c>
      <c r="I32" s="77">
        <f t="shared" si="2"/>
        <v>1.4383884555215982</v>
      </c>
      <c r="J32" s="76">
        <f>分析係数表!G35</f>
        <v>0.31374764595103577</v>
      </c>
      <c r="K32" s="78">
        <f t="shared" si="3"/>
        <v>0.45129099188304755</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投入係数表!AB33</f>
        <v>9.5969289827255275E-4</v>
      </c>
      <c r="E33" s="77">
        <f t="shared" si="0"/>
        <v>9.5969289827255277E-2</v>
      </c>
      <c r="F33" s="76">
        <f>分析係数表!C36</f>
        <v>0.98115915135770393</v>
      </c>
      <c r="G33" s="77">
        <f t="shared" si="1"/>
        <v>9.4161146963311321E-2</v>
      </c>
      <c r="H33" s="77">
        <v>0.16947343007526069</v>
      </c>
      <c r="I33" s="77">
        <f t="shared" si="2"/>
        <v>0.16947343007526069</v>
      </c>
      <c r="J33" s="76">
        <f>分析係数表!G36</f>
        <v>4.5900594498961549E-2</v>
      </c>
      <c r="K33" s="78">
        <f t="shared" si="3"/>
        <v>7.7789311922326554E-3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投入係数表!AB34</f>
        <v>4.5105566218809984E-2</v>
      </c>
      <c r="E34" s="77">
        <f t="shared" si="0"/>
        <v>4.5105566218809985</v>
      </c>
      <c r="F34" s="76">
        <f>分析係数表!C37</f>
        <v>0.19750348498289194</v>
      </c>
      <c r="G34" s="77">
        <f t="shared" si="1"/>
        <v>0.89085065203415759</v>
      </c>
      <c r="H34" s="77">
        <v>0.9333599548045336</v>
      </c>
      <c r="I34" s="77">
        <f t="shared" si="2"/>
        <v>0.9333599548045336</v>
      </c>
      <c r="J34" s="76">
        <f>分析係数表!G37</f>
        <v>0.41491057198512482</v>
      </c>
      <c r="K34" s="78">
        <f t="shared" si="3"/>
        <v>0.3872609127159593</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投入係数表!AB35</f>
        <v>9.5969289827255271E-3</v>
      </c>
      <c r="E35" s="77">
        <f t="shared" si="0"/>
        <v>0.95969289827255266</v>
      </c>
      <c r="F35" s="76">
        <f>分析係数表!C38</f>
        <v>8.1861043469250272E-2</v>
      </c>
      <c r="G35" s="77">
        <f t="shared" si="1"/>
        <v>7.8561462062620213E-2</v>
      </c>
      <c r="H35" s="77">
        <v>0.1031460086152354</v>
      </c>
      <c r="I35" s="77">
        <f t="shared" si="2"/>
        <v>0.1031460086152354</v>
      </c>
      <c r="J35" s="76">
        <f>分析係数表!G38</f>
        <v>0.21669430624654507</v>
      </c>
      <c r="K35" s="78">
        <f t="shared" si="3"/>
        <v>2.2351152778978596E-2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投入係数表!AB36</f>
        <v>0</v>
      </c>
      <c r="E36" s="77">
        <f t="shared" si="0"/>
        <v>0</v>
      </c>
      <c r="F36" s="76">
        <f>分析係数表!C39</f>
        <v>1</v>
      </c>
      <c r="G36" s="77">
        <f t="shared" si="1"/>
        <v>0</v>
      </c>
      <c r="H36" s="77">
        <v>3.6279030742004566E-2</v>
      </c>
      <c r="I36" s="77">
        <f t="shared" si="2"/>
        <v>3.6279030742004566E-2</v>
      </c>
      <c r="J36" s="76">
        <f>分析係数表!G39</f>
        <v>0.35499471899494134</v>
      </c>
      <c r="K36" s="78">
        <f t="shared" si="3"/>
        <v>1.2878864323666748E-2</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投入係数表!AB37</f>
        <v>0</v>
      </c>
      <c r="E37" s="77">
        <f t="shared" si="0"/>
        <v>0</v>
      </c>
      <c r="F37" s="76">
        <f>分析係数表!C40</f>
        <v>0.69354724715527594</v>
      </c>
      <c r="G37" s="77">
        <f t="shared" si="1"/>
        <v>0</v>
      </c>
      <c r="H37" s="77">
        <v>2.0166992168448332E-3</v>
      </c>
      <c r="I37" s="77">
        <f t="shared" si="2"/>
        <v>2.0166992168448332E-3</v>
      </c>
      <c r="J37" s="76">
        <f>分析係数表!G40</f>
        <v>0.52329545454545456</v>
      </c>
      <c r="K37" s="78">
        <f t="shared" si="3"/>
        <v>1.0553295333602792E-3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投入係数表!AB38</f>
        <v>0</v>
      </c>
      <c r="E38" s="77">
        <f t="shared" si="0"/>
        <v>0</v>
      </c>
      <c r="F38" s="76">
        <f>分析係数表!C41</f>
        <v>0.69803111327175493</v>
      </c>
      <c r="G38" s="77">
        <f t="shared" si="1"/>
        <v>0</v>
      </c>
      <c r="H38" s="77">
        <v>1.0657260553739675E-3</v>
      </c>
      <c r="I38" s="77">
        <f t="shared" si="2"/>
        <v>1.0657260553739675E-3</v>
      </c>
      <c r="J38" s="76">
        <f>分析係数表!G41</f>
        <v>0.44754320687137045</v>
      </c>
      <c r="K38" s="78">
        <f t="shared" si="3"/>
        <v>4.769584564684411E-4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投入係数表!AB39</f>
        <v>1.9193857965451055E-3</v>
      </c>
      <c r="E39" s="77">
        <f>$C$30*D39</f>
        <v>0.19193857965451055</v>
      </c>
      <c r="F39" s="76">
        <f>分析係数表!C42</f>
        <v>0.43862762496302865</v>
      </c>
      <c r="G39" s="77">
        <f>E39*F39</f>
        <v>8.4189563332635053E-2</v>
      </c>
      <c r="H39" s="77">
        <v>9.4245639309995924E-2</v>
      </c>
      <c r="I39" s="77">
        <f>C39+H39</f>
        <v>9.4245639309995924E-2</v>
      </c>
      <c r="J39" s="76">
        <f>分析係数表!G42</f>
        <v>0.48527443105756357</v>
      </c>
      <c r="K39" s="78">
        <f>I39*J39</f>
        <v>4.5734998995814617E-2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投入係数表!AB40</f>
        <v>6.1420345489443376E-2</v>
      </c>
      <c r="E40" s="77">
        <f>$C$30*D40</f>
        <v>6.1420345489443378</v>
      </c>
      <c r="F40" s="76">
        <f>分析係数表!C43</f>
        <v>0.43024422883907665</v>
      </c>
      <c r="G40" s="77">
        <f>E40*F40</f>
        <v>2.6425749180135227</v>
      </c>
      <c r="H40" s="77">
        <v>3.049461980571281</v>
      </c>
      <c r="I40" s="77">
        <f>C40+H40</f>
        <v>3.049461980571281</v>
      </c>
      <c r="J40" s="76">
        <f>分析係数表!G43</f>
        <v>0.39930052034462166</v>
      </c>
      <c r="K40" s="78">
        <f>I40*J40</f>
        <v>1.2176517556132531</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投入係数表!AB41</f>
        <v>0</v>
      </c>
      <c r="E41" s="77">
        <f>$C$30*D41</f>
        <v>0</v>
      </c>
      <c r="F41" s="76">
        <f>分析係数表!C44</f>
        <v>0.29950430472214973</v>
      </c>
      <c r="G41" s="77">
        <f>E41*F41</f>
        <v>0</v>
      </c>
      <c r="H41" s="77">
        <v>2.5128226131656711E-3</v>
      </c>
      <c r="I41" s="77">
        <f>C41+H41</f>
        <v>2.5128226131656711E-3</v>
      </c>
      <c r="J41" s="76">
        <f>分析係数表!G44</f>
        <v>0.27139093052281238</v>
      </c>
      <c r="K41" s="78">
        <f>I41*J41</f>
        <v>6.8195726722579647E-4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投入係数表!AB42</f>
        <v>9.5969289827255275E-4</v>
      </c>
      <c r="E42" s="77">
        <f>$C$30*D42</f>
        <v>9.5969289827255277E-2</v>
      </c>
      <c r="F42" s="76">
        <f>分析係数表!C45</f>
        <v>1</v>
      </c>
      <c r="G42" s="77">
        <f>E42*F42</f>
        <v>9.5969289827255277E-2</v>
      </c>
      <c r="H42" s="77">
        <v>0.10119679815742731</v>
      </c>
      <c r="I42" s="77">
        <f>C42+H42</f>
        <v>0.10119679815742731</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投入係数表!AB43</f>
        <v>2.4952015355086371E-2</v>
      </c>
      <c r="E43" s="77">
        <f>$C$30*D43</f>
        <v>2.4952015355086372</v>
      </c>
      <c r="F43" s="76">
        <f>分析係数表!C46</f>
        <v>7.53047011027278E-2</v>
      </c>
      <c r="G43" s="77">
        <f>E43*F43</f>
        <v>0.18790040582254539</v>
      </c>
      <c r="H43" s="77">
        <v>0.19250097944737116</v>
      </c>
      <c r="I43" s="77">
        <f>C43+H43</f>
        <v>0.19250097944737116</v>
      </c>
      <c r="J43" s="76">
        <f>分析係数表!G46</f>
        <v>9.6153846153846159E-3</v>
      </c>
      <c r="K43" s="78">
        <f>I43*J43</f>
        <v>1.8509709562247228E-3</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投入係数表!AB44</f>
        <v>0.32725527831094048</v>
      </c>
      <c r="E44" s="91">
        <f>SUM(E5:E43)</f>
        <v>32.725527831094048</v>
      </c>
      <c r="F44" s="92">
        <f>分析係数表!C47</f>
        <v>0.46353553090755517</v>
      </c>
      <c r="G44" s="91">
        <f>SUM(G5:G43)</f>
        <v>7.5498534736306491</v>
      </c>
      <c r="H44" s="91">
        <f>SUM(H5:H43)</f>
        <v>8.4996058343121188</v>
      </c>
      <c r="I44" s="91">
        <f>SUM(I5:I43)</f>
        <v>108.49960583431212</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384</v>
      </c>
      <c r="S2" s="3" t="s">
        <v>153</v>
      </c>
      <c r="U2" s="64" t="s">
        <v>210</v>
      </c>
      <c r="W2" s="3" t="s">
        <v>130</v>
      </c>
      <c r="Y2" s="3" t="s">
        <v>154</v>
      </c>
    </row>
    <row r="3" spans="1:25" ht="44" x14ac:dyDescent="0.2">
      <c r="B3" s="65"/>
      <c r="C3" s="66" t="s">
        <v>228</v>
      </c>
      <c r="D3" s="66" t="s">
        <v>380</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1.0877250231141567E-4</v>
      </c>
      <c r="E5" s="77">
        <f t="shared" ref="E5:E38" si="0">$C$31*D5</f>
        <v>1.0877250231141567E-2</v>
      </c>
      <c r="F5" s="76">
        <f>分析係数表!C8</f>
        <v>0</v>
      </c>
      <c r="G5" s="77">
        <f t="shared" ref="G5:G38" si="1">E5*F5</f>
        <v>0</v>
      </c>
      <c r="H5" s="77">
        <f t="array" ref="H5:H43">MMULT(逆行列係数!C5:AO43,'27'!G5:G43)</f>
        <v>0</v>
      </c>
      <c r="I5" s="77">
        <f t="shared" ref="I5:I38" si="2">C5+H5</f>
        <v>0</v>
      </c>
      <c r="J5" s="76" t="e">
        <f>分析係数表!G8</f>
        <v>#DIV/0!</v>
      </c>
      <c r="K5" s="78" t="e">
        <f t="shared" ref="K5:K38" si="3">I5*J5</f>
        <v>#DIV/0!</v>
      </c>
      <c r="L5" s="79" t="s">
        <v>185</v>
      </c>
      <c r="M5" s="80" t="s">
        <v>185</v>
      </c>
      <c r="N5" s="81">
        <f>分析係数表!H8</f>
        <v>9.9662803258108775E-3</v>
      </c>
      <c r="O5" s="82" t="e">
        <f t="shared" ref="O5:O43" si="4">$M$44*N5</f>
        <v>#DIV/0!</v>
      </c>
      <c r="P5" s="76">
        <f>分析係数表!C8</f>
        <v>0</v>
      </c>
      <c r="Q5" s="82" t="e">
        <f t="shared" ref="Q5:Q38" si="5">O5*P5</f>
        <v>#DIV/0!</v>
      </c>
      <c r="R5" s="83" t="e">
        <f t="array" ref="R5:R43">MMULT(逆行列係数!C5:AO43,'27'!Q5:Q43)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投入係数表!AC6</f>
        <v>0</v>
      </c>
      <c r="E6" s="77">
        <f t="shared" si="0"/>
        <v>0</v>
      </c>
      <c r="F6" s="76">
        <f>分析係数表!C9</f>
        <v>7.8534031413612593E-2</v>
      </c>
      <c r="G6" s="77">
        <f t="shared" si="1"/>
        <v>0</v>
      </c>
      <c r="H6" s="77">
        <v>3.9631147812937299E-5</v>
      </c>
      <c r="I6" s="77">
        <f t="shared" si="2"/>
        <v>3.9631147812937299E-5</v>
      </c>
      <c r="J6" s="76">
        <f>分析係数表!G9</f>
        <v>0.3125</v>
      </c>
      <c r="K6" s="78">
        <f t="shared" si="3"/>
        <v>1.2384733691542906E-5</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投入係数表!AC7</f>
        <v>0</v>
      </c>
      <c r="E7" s="77">
        <f t="shared" si="0"/>
        <v>0</v>
      </c>
      <c r="F7" s="76">
        <f>分析係数表!C10</f>
        <v>9.7664543524416114E-2</v>
      </c>
      <c r="G7" s="77">
        <f t="shared" si="1"/>
        <v>0</v>
      </c>
      <c r="H7" s="77">
        <v>7.6609784176642767E-5</v>
      </c>
      <c r="I7" s="77">
        <f t="shared" si="2"/>
        <v>7.6609784176642767E-5</v>
      </c>
      <c r="J7" s="76">
        <f>分析係数表!G10</f>
        <v>0.17857142857142858</v>
      </c>
      <c r="K7" s="78">
        <f t="shared" si="3"/>
        <v>1.3680318602971923E-5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投入係数表!AC8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投入係数表!AC9</f>
        <v>1.0877250231141567E-4</v>
      </c>
      <c r="E9" s="77">
        <f t="shared" si="0"/>
        <v>1.0877250231141567E-2</v>
      </c>
      <c r="F9" s="76">
        <f>分析係数表!C12</f>
        <v>9.4611575134895265E-3</v>
      </c>
      <c r="G9" s="77">
        <f t="shared" si="1"/>
        <v>1.0291137775047073E-4</v>
      </c>
      <c r="H9" s="77">
        <v>1.6227352915273812E-4</v>
      </c>
      <c r="I9" s="77">
        <f t="shared" si="2"/>
        <v>1.6227352915273812E-4</v>
      </c>
      <c r="J9" s="76">
        <f>分析係数表!G12</f>
        <v>0.14399999999999999</v>
      </c>
      <c r="K9" s="78">
        <f t="shared" si="3"/>
        <v>2.3367388197994287E-5</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投入係数表!AC10</f>
        <v>4.4596725947680426E-3</v>
      </c>
      <c r="E10" s="77">
        <f t="shared" si="0"/>
        <v>0.44596725947680427</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投入係数表!AC11</f>
        <v>8.4298689291347154E-3</v>
      </c>
      <c r="E11" s="77">
        <f t="shared" si="0"/>
        <v>0.84298689291347151</v>
      </c>
      <c r="F11" s="76">
        <f>分析係数表!C14</f>
        <v>3.724489795918362E-2</v>
      </c>
      <c r="G11" s="77">
        <f t="shared" si="1"/>
        <v>3.1396960807491499E-2</v>
      </c>
      <c r="H11" s="77">
        <v>3.4753438723517029E-2</v>
      </c>
      <c r="I11" s="77">
        <f t="shared" si="2"/>
        <v>3.4753438723517029E-2</v>
      </c>
      <c r="J11" s="76">
        <f>分析係数表!G14</f>
        <v>0.16710182767624021</v>
      </c>
      <c r="K11" s="78">
        <f t="shared" si="3"/>
        <v>5.8073631287339162E-3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投入係数表!AC13</f>
        <v>1.5772012835155273E-3</v>
      </c>
      <c r="E13" s="77">
        <f t="shared" si="0"/>
        <v>0.15772012835155275</v>
      </c>
      <c r="F13" s="76">
        <f>分析係数表!C16</f>
        <v>5.1379638439581488E-3</v>
      </c>
      <c r="G13" s="77">
        <f t="shared" si="1"/>
        <v>8.1036031693471652E-4</v>
      </c>
      <c r="H13" s="77">
        <v>1.0156836666327471E-3</v>
      </c>
      <c r="I13" s="77">
        <f t="shared" si="2"/>
        <v>1.0156836666327471E-3</v>
      </c>
      <c r="J13" s="76">
        <f>分析係数表!G16</f>
        <v>3.5087719298245612E-2</v>
      </c>
      <c r="K13" s="78">
        <f t="shared" si="3"/>
        <v>3.5638023390622704E-5</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投入係数表!AC14</f>
        <v>5.3842388644150755E-3</v>
      </c>
      <c r="E14" s="77">
        <f t="shared" si="0"/>
        <v>0.53842388644150752</v>
      </c>
      <c r="F14" s="76">
        <f>分析係数表!C17</f>
        <v>2.2792022792023081E-3</v>
      </c>
      <c r="G14" s="77">
        <f t="shared" si="1"/>
        <v>1.2271769491544486E-3</v>
      </c>
      <c r="H14" s="77">
        <v>1.3920356340677486E-3</v>
      </c>
      <c r="I14" s="77">
        <f t="shared" si="2"/>
        <v>1.3920356340677486E-3</v>
      </c>
      <c r="J14" s="76">
        <f>分析係数表!G17</f>
        <v>0.25</v>
      </c>
      <c r="K14" s="78">
        <f t="shared" si="3"/>
        <v>3.4800890851693716E-4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投入係数表!AC15</f>
        <v>1.6315875346712352E-4</v>
      </c>
      <c r="E15" s="77">
        <f t="shared" si="0"/>
        <v>1.631587534671235E-2</v>
      </c>
      <c r="F15" s="76">
        <f>分析係数表!C18</f>
        <v>7.5999999999999956E-2</v>
      </c>
      <c r="G15" s="77">
        <f t="shared" si="1"/>
        <v>1.2400065263501378E-3</v>
      </c>
      <c r="H15" s="77">
        <v>3.2402614255617646E-3</v>
      </c>
      <c r="I15" s="77">
        <f t="shared" si="2"/>
        <v>3.2402614255617646E-3</v>
      </c>
      <c r="J15" s="76">
        <f>分析係数表!G18</f>
        <v>0.21407624633431085</v>
      </c>
      <c r="K15" s="78">
        <f t="shared" si="3"/>
        <v>6.9366300312612551E-4</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投入係数表!AC16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投入係数表!AC17</f>
        <v>0</v>
      </c>
      <c r="E17" s="77">
        <f t="shared" si="0"/>
        <v>0</v>
      </c>
      <c r="F17" s="76">
        <f>分析係数表!C20</f>
        <v>1.5625E-2</v>
      </c>
      <c r="G17" s="77">
        <f t="shared" si="1"/>
        <v>0</v>
      </c>
      <c r="H17" s="77">
        <v>1.1316625964551938E-4</v>
      </c>
      <c r="I17" s="77">
        <f t="shared" si="2"/>
        <v>1.1316625964551938E-4</v>
      </c>
      <c r="J17" s="76">
        <f>分析係数表!G20</f>
        <v>9.7560975609756101E-2</v>
      </c>
      <c r="K17" s="78">
        <f t="shared" si="3"/>
        <v>1.1040610697123843E-5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投入係数表!AC18</f>
        <v>3.0456300647196391E-3</v>
      </c>
      <c r="E18" s="77">
        <f t="shared" si="0"/>
        <v>0.30456300647196388</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投入係数表!AC19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投入係数表!AC21</f>
        <v>1.1421112742698645E-3</v>
      </c>
      <c r="E21" s="77">
        <f t="shared" si="0"/>
        <v>0.11421112742698646</v>
      </c>
      <c r="F21" s="76">
        <f>分析係数表!C24</f>
        <v>4.0407358738501986E-2</v>
      </c>
      <c r="G21" s="77">
        <f t="shared" si="1"/>
        <v>4.6149699978710046E-3</v>
      </c>
      <c r="H21" s="77">
        <v>5.3504757248638022E-3</v>
      </c>
      <c r="I21" s="77">
        <f t="shared" si="2"/>
        <v>5.3504757248638022E-3</v>
      </c>
      <c r="J21" s="76">
        <f>分析係数表!G24</f>
        <v>0.2107843137254902</v>
      </c>
      <c r="K21" s="78">
        <f t="shared" si="3"/>
        <v>1.1277963537703111E-3</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投入係数表!AC22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投入係数表!AC23</f>
        <v>2.7193125577853919E-4</v>
      </c>
      <c r="E23" s="77">
        <f t="shared" si="0"/>
        <v>2.719312557785392E-2</v>
      </c>
      <c r="F23" s="76">
        <f>分析係数表!C26</f>
        <v>4.2648253452477469E-3</v>
      </c>
      <c r="G23" s="77">
        <f t="shared" si="1"/>
        <v>1.1597393118093617E-4</v>
      </c>
      <c r="H23" s="77">
        <v>2.4587269336495427E-4</v>
      </c>
      <c r="I23" s="77">
        <f t="shared" si="2"/>
        <v>2.4587269336495427E-4</v>
      </c>
      <c r="J23" s="76">
        <f>分析係数表!G26</f>
        <v>0.19858156028368795</v>
      </c>
      <c r="K23" s="78">
        <f t="shared" si="3"/>
        <v>4.8825783079565392E-5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投入係数表!AC24</f>
        <v>3.2631750693424703E-4</v>
      </c>
      <c r="E24" s="77">
        <f t="shared" si="0"/>
        <v>3.2631750693424701E-2</v>
      </c>
      <c r="F24" s="76">
        <f>分析係数表!C27</f>
        <v>3.8520801232666546E-4</v>
      </c>
      <c r="G24" s="77">
        <f t="shared" si="1"/>
        <v>1.2570011823353416E-5</v>
      </c>
      <c r="H24" s="77">
        <v>1.4708456771259029E-5</v>
      </c>
      <c r="I24" s="77">
        <f t="shared" si="2"/>
        <v>1.4708456771259029E-5</v>
      </c>
      <c r="J24" s="76">
        <f>分析係数表!G27</f>
        <v>0.2857142857142857</v>
      </c>
      <c r="K24" s="78">
        <f t="shared" si="3"/>
        <v>4.2024162203597228E-6</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投入係数表!AC25</f>
        <v>0</v>
      </c>
      <c r="E25" s="77">
        <f t="shared" si="0"/>
        <v>0</v>
      </c>
      <c r="F25" s="76">
        <f>分析係数表!C28</f>
        <v>1.1124845488257318E-3</v>
      </c>
      <c r="G25" s="77">
        <f t="shared" si="1"/>
        <v>0</v>
      </c>
      <c r="H25" s="77">
        <v>1.3121865941515906E-4</v>
      </c>
      <c r="I25" s="77">
        <f t="shared" si="2"/>
        <v>1.3121865941515906E-4</v>
      </c>
      <c r="J25" s="76">
        <f>分析係数表!G28</f>
        <v>0.13043478260869565</v>
      </c>
      <c r="K25" s="78">
        <f t="shared" si="3"/>
        <v>1.7115477315020748E-5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投入係数表!AC26</f>
        <v>6.3631913852178167E-3</v>
      </c>
      <c r="E26" s="77">
        <f t="shared" si="0"/>
        <v>0.63631913852178168</v>
      </c>
      <c r="F26" s="76">
        <f>分析係数表!C29</f>
        <v>9.1216979002032073E-2</v>
      </c>
      <c r="G26" s="77">
        <f t="shared" si="1"/>
        <v>5.8043109497132497E-2</v>
      </c>
      <c r="H26" s="77">
        <v>6.4374447131555587E-2</v>
      </c>
      <c r="I26" s="77">
        <f t="shared" si="2"/>
        <v>6.4374447131555587E-2</v>
      </c>
      <c r="J26" s="76">
        <f>分析係数表!G29</f>
        <v>0.26186291739894552</v>
      </c>
      <c r="K26" s="78">
        <f t="shared" si="3"/>
        <v>1.6857280531813325E-2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投入係数表!AC27</f>
        <v>3.0456300647196391E-3</v>
      </c>
      <c r="E27" s="77">
        <f t="shared" si="0"/>
        <v>0.30456300647196388</v>
      </c>
      <c r="F27" s="76">
        <f>分析係数表!C30</f>
        <v>1</v>
      </c>
      <c r="G27" s="77">
        <f t="shared" si="1"/>
        <v>0.30456300647196388</v>
      </c>
      <c r="H27" s="77">
        <v>0.35717351035724737</v>
      </c>
      <c r="I27" s="77">
        <f t="shared" si="2"/>
        <v>0.35717351035724737</v>
      </c>
      <c r="J27" s="76">
        <f>分析係数表!G30</f>
        <v>0.34464954175809992</v>
      </c>
      <c r="K27" s="78">
        <f t="shared" si="3"/>
        <v>0.12309968667275727</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投入係数表!AC28</f>
        <v>2.3549246750421495E-2</v>
      </c>
      <c r="E28" s="77">
        <f t="shared" si="0"/>
        <v>2.3549246750421493</v>
      </c>
      <c r="F28" s="76">
        <f>分析係数表!C31</f>
        <v>5.9431818181818197E-2</v>
      </c>
      <c r="G28" s="77">
        <f t="shared" si="1"/>
        <v>0.1399574551189823</v>
      </c>
      <c r="H28" s="77">
        <v>0.14494854209453314</v>
      </c>
      <c r="I28" s="77">
        <f t="shared" si="2"/>
        <v>0.14494854209453314</v>
      </c>
      <c r="J28" s="76">
        <f>分析係数表!G31</f>
        <v>6.9182389937106917E-2</v>
      </c>
      <c r="K28" s="78">
        <f t="shared" si="3"/>
        <v>1.0027886559999147E-2</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投入係数表!AC29</f>
        <v>2.3386087996954369E-3</v>
      </c>
      <c r="E29" s="77">
        <f t="shared" si="0"/>
        <v>0.23386087996954369</v>
      </c>
      <c r="F29" s="76">
        <f>分析係数表!C32</f>
        <v>1</v>
      </c>
      <c r="G29" s="77">
        <f t="shared" si="1"/>
        <v>0.23386087996954369</v>
      </c>
      <c r="H29" s="77">
        <v>0.26899342130005838</v>
      </c>
      <c r="I29" s="77">
        <f t="shared" si="2"/>
        <v>0.26899342130005838</v>
      </c>
      <c r="J29" s="76">
        <f>分析係数表!G32</f>
        <v>0.14024946759963491</v>
      </c>
      <c r="K29" s="78">
        <f t="shared" si="3"/>
        <v>3.772618412513748E-2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投入係数表!AC30</f>
        <v>1.3596562788926959E-3</v>
      </c>
      <c r="E30" s="77">
        <f t="shared" si="0"/>
        <v>0.13596562788926958</v>
      </c>
      <c r="F30" s="76">
        <f>分析係数表!C33</f>
        <v>0.54794520547945202</v>
      </c>
      <c r="G30" s="77">
        <f t="shared" si="1"/>
        <v>7.450171391192853E-2</v>
      </c>
      <c r="H30" s="77">
        <v>8.1701153612737956E-2</v>
      </c>
      <c r="I30" s="77">
        <f t="shared" si="2"/>
        <v>8.1701153612737956E-2</v>
      </c>
      <c r="J30" s="76">
        <f>分析係数表!G33</f>
        <v>0.50575815738963537</v>
      </c>
      <c r="K30" s="78">
        <f t="shared" si="3"/>
        <v>4.13210249077859E-2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75">
        <f>最終需要_まとめ!C32</f>
        <v>100</v>
      </c>
      <c r="D31" s="76">
        <f>投入係数表!AC31</f>
        <v>1.1421112742698646E-2</v>
      </c>
      <c r="E31" s="77">
        <f t="shared" si="0"/>
        <v>1.1421112742698647</v>
      </c>
      <c r="F31" s="76">
        <f>分析係数表!C34</f>
        <v>0.2272625743700124</v>
      </c>
      <c r="G31" s="77">
        <f t="shared" si="1"/>
        <v>0.25955914840758476</v>
      </c>
      <c r="H31" s="77">
        <v>0.30372234324517883</v>
      </c>
      <c r="I31" s="77">
        <f t="shared" si="2"/>
        <v>100.30372234324518</v>
      </c>
      <c r="J31" s="76">
        <f>分析係数表!G34</f>
        <v>0.42497416653070103</v>
      </c>
      <c r="K31" s="78">
        <f t="shared" si="3"/>
        <v>42.626490802747476</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投入係数表!AC32</f>
        <v>1.7675531625605048E-2</v>
      </c>
      <c r="E32" s="77">
        <f t="shared" si="0"/>
        <v>1.7675531625605048</v>
      </c>
      <c r="F32" s="76">
        <f>分析係数表!C35</f>
        <v>0.52232854864433809</v>
      </c>
      <c r="G32" s="77">
        <f t="shared" si="1"/>
        <v>0.92324347805193829</v>
      </c>
      <c r="H32" s="77">
        <v>1.0934379946008768</v>
      </c>
      <c r="I32" s="77">
        <f t="shared" si="2"/>
        <v>1.0934379946008768</v>
      </c>
      <c r="J32" s="76">
        <f>分析係数表!G35</f>
        <v>0.31374764595103577</v>
      </c>
      <c r="K32" s="78">
        <f t="shared" si="3"/>
        <v>0.34306359679944642</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投入係数表!AC33</f>
        <v>2.7301898080165334E-2</v>
      </c>
      <c r="E33" s="77">
        <f t="shared" si="0"/>
        <v>2.7301898080165334</v>
      </c>
      <c r="F33" s="76">
        <f>分析係数表!C36</f>
        <v>0.98115915135770393</v>
      </c>
      <c r="G33" s="77">
        <f t="shared" si="1"/>
        <v>2.6787507150789547</v>
      </c>
      <c r="H33" s="77">
        <v>2.8038169290601505</v>
      </c>
      <c r="I33" s="77">
        <f t="shared" si="2"/>
        <v>2.8038169290601505</v>
      </c>
      <c r="J33" s="76">
        <f>分析係数表!G36</f>
        <v>4.5900594498961549E-2</v>
      </c>
      <c r="K33" s="78">
        <f t="shared" si="3"/>
        <v>0.12869686391011362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投入係数表!AC34</f>
        <v>2.088432044379181E-2</v>
      </c>
      <c r="E34" s="77">
        <f t="shared" si="0"/>
        <v>2.0884320443791808</v>
      </c>
      <c r="F34" s="76">
        <f>分析係数表!C37</f>
        <v>0.19750348498289194</v>
      </c>
      <c r="G34" s="77">
        <f t="shared" si="1"/>
        <v>0.41247260691483384</v>
      </c>
      <c r="H34" s="77">
        <v>0.44256749853368044</v>
      </c>
      <c r="I34" s="77">
        <f t="shared" si="2"/>
        <v>0.44256749853368044</v>
      </c>
      <c r="J34" s="76">
        <f>分析係数表!G37</f>
        <v>0.41491057198512482</v>
      </c>
      <c r="K34" s="78">
        <f t="shared" si="3"/>
        <v>0.18362593395863525</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投入係数表!AC35</f>
        <v>3.8559852069396855E-2</v>
      </c>
      <c r="E35" s="77">
        <f t="shared" si="0"/>
        <v>3.8559852069396854</v>
      </c>
      <c r="F35" s="76">
        <f>分析係数表!C38</f>
        <v>8.1861043469250272E-2</v>
      </c>
      <c r="G35" s="77">
        <f t="shared" si="1"/>
        <v>0.31565497264207559</v>
      </c>
      <c r="H35" s="77">
        <v>0.34223382059631541</v>
      </c>
      <c r="I35" s="77">
        <f t="shared" si="2"/>
        <v>0.34223382059631541</v>
      </c>
      <c r="J35" s="76">
        <f>分析係数表!G38</f>
        <v>0.21669430624654507</v>
      </c>
      <c r="K35" s="78">
        <f t="shared" si="3"/>
        <v>7.4160120328223139E-2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投入係数表!AC36</f>
        <v>0</v>
      </c>
      <c r="E36" s="77">
        <f t="shared" si="0"/>
        <v>0</v>
      </c>
      <c r="F36" s="76">
        <f>分析係数表!C39</f>
        <v>1</v>
      </c>
      <c r="G36" s="77">
        <f t="shared" si="1"/>
        <v>0</v>
      </c>
      <c r="H36" s="77">
        <v>1.3920373041289846E-2</v>
      </c>
      <c r="I36" s="77">
        <f t="shared" si="2"/>
        <v>1.3920373041289846E-2</v>
      </c>
      <c r="J36" s="76">
        <f>分析係数表!G39</f>
        <v>0.35499471899494134</v>
      </c>
      <c r="K36" s="78">
        <f t="shared" si="3"/>
        <v>4.941658916097446E-3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投入係数表!AC37</f>
        <v>5.4386251155707835E-5</v>
      </c>
      <c r="E37" s="77">
        <f t="shared" si="0"/>
        <v>5.4386251155707837E-3</v>
      </c>
      <c r="F37" s="76">
        <f>分析係数表!C40</f>
        <v>0.69354724715527594</v>
      </c>
      <c r="G37" s="77">
        <f t="shared" si="1"/>
        <v>3.7719434772136616E-3</v>
      </c>
      <c r="H37" s="77">
        <v>5.4725259829483701E-3</v>
      </c>
      <c r="I37" s="77">
        <f t="shared" si="2"/>
        <v>5.4725259829483701E-3</v>
      </c>
      <c r="J37" s="76">
        <f>分析係数表!G40</f>
        <v>0.52329545454545456</v>
      </c>
      <c r="K37" s="78">
        <f t="shared" si="3"/>
        <v>2.8637479717587779E-3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投入係数表!AC38</f>
        <v>0</v>
      </c>
      <c r="E38" s="77">
        <f t="shared" si="0"/>
        <v>0</v>
      </c>
      <c r="F38" s="76">
        <f>分析係数表!C41</f>
        <v>0.69803111327175493</v>
      </c>
      <c r="G38" s="77">
        <f t="shared" si="1"/>
        <v>0</v>
      </c>
      <c r="H38" s="77">
        <v>7.7455625849019423E-4</v>
      </c>
      <c r="I38" s="77">
        <f t="shared" si="2"/>
        <v>7.7455625849019423E-4</v>
      </c>
      <c r="J38" s="76">
        <f>分析係数表!G41</f>
        <v>0.44754320687137045</v>
      </c>
      <c r="K38" s="78">
        <f t="shared" si="3"/>
        <v>3.466473918269917E-4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投入係数表!AC39</f>
        <v>3.2631750693424703E-4</v>
      </c>
      <c r="E39" s="77">
        <f>$C$31*D39</f>
        <v>3.2631750693424701E-2</v>
      </c>
      <c r="F39" s="76">
        <f>分析係数表!C42</f>
        <v>0.43862762496302865</v>
      </c>
      <c r="G39" s="77">
        <f>E39*F39</f>
        <v>1.431318730504254E-2</v>
      </c>
      <c r="H39" s="77">
        <v>2.1062243426146217E-2</v>
      </c>
      <c r="I39" s="77">
        <f>C39+H39</f>
        <v>2.1062243426146217E-2</v>
      </c>
      <c r="J39" s="76">
        <f>分析係数表!G42</f>
        <v>0.48527443105756357</v>
      </c>
      <c r="K39" s="78">
        <f>I39*J39</f>
        <v>1.0220968195419015E-2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投入係数表!AC40</f>
        <v>8.6202208081796919E-2</v>
      </c>
      <c r="E40" s="77">
        <f>$C$31*D40</f>
        <v>8.6202208081796918</v>
      </c>
      <c r="F40" s="76">
        <f>分析係数表!C43</f>
        <v>0.43024422883907665</v>
      </c>
      <c r="G40" s="77">
        <f>E40*F40</f>
        <v>3.7088002540378335</v>
      </c>
      <c r="H40" s="77">
        <v>4.1377456004356894</v>
      </c>
      <c r="I40" s="77">
        <f>C40+H40</f>
        <v>4.1377456004356894</v>
      </c>
      <c r="J40" s="76">
        <f>分析係数表!G43</f>
        <v>0.39930052034462166</v>
      </c>
      <c r="K40" s="78">
        <f>I40*J40</f>
        <v>1.6522039713076397</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投入係数表!AC41</f>
        <v>8.7018001849132535E-4</v>
      </c>
      <c r="E41" s="77">
        <f>$C$31*D41</f>
        <v>8.701800184913254E-2</v>
      </c>
      <c r="F41" s="76">
        <f>分析係数表!C44</f>
        <v>0.29950430472214973</v>
      </c>
      <c r="G41" s="77">
        <f>E41*F41</f>
        <v>2.6062266142135179E-2</v>
      </c>
      <c r="H41" s="77">
        <v>3.1093557881969731E-2</v>
      </c>
      <c r="I41" s="77">
        <f>C41+H41</f>
        <v>3.1093557881969731E-2</v>
      </c>
      <c r="J41" s="76">
        <f>分析係数表!G44</f>
        <v>0.27139093052281238</v>
      </c>
      <c r="K41" s="78">
        <f>I41*J41</f>
        <v>8.4385096068526916E-3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投入係数表!AC42</f>
        <v>7.0702126502420186E-4</v>
      </c>
      <c r="E42" s="77">
        <f>$C$31*D42</f>
        <v>7.0702126502420193E-2</v>
      </c>
      <c r="F42" s="76">
        <f>分析係数表!C45</f>
        <v>1</v>
      </c>
      <c r="G42" s="77">
        <f>E42*F42</f>
        <v>7.0702126502420193E-2</v>
      </c>
      <c r="H42" s="77">
        <v>7.5849216891698185E-2</v>
      </c>
      <c r="I42" s="77">
        <f>C42+H42</f>
        <v>7.5849216891698185E-2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投入係数表!AC43</f>
        <v>9.2456626964703328E-3</v>
      </c>
      <c r="E43" s="77">
        <f>$C$31*D43</f>
        <v>0.92456626964703326</v>
      </c>
      <c r="F43" s="76">
        <f>分析係数表!C46</f>
        <v>7.53047011027278E-2</v>
      </c>
      <c r="G43" s="77">
        <f>E43*F43</f>
        <v>6.9624186585433873E-2</v>
      </c>
      <c r="H43" s="77">
        <v>7.3863203892558377E-2</v>
      </c>
      <c r="I43" s="77">
        <f>C43+H43</f>
        <v>7.3863203892558377E-2</v>
      </c>
      <c r="J43" s="76">
        <f>分析係数表!G46</f>
        <v>9.6153846153846159E-3</v>
      </c>
      <c r="K43" s="78">
        <f>I43*J43</f>
        <v>7.1022311435152289E-4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投入係数表!AC44</f>
        <v>0.27492249959210313</v>
      </c>
      <c r="E44" s="91">
        <f>SUM(E5:E43)</f>
        <v>27.492249959210312</v>
      </c>
      <c r="F44" s="92">
        <f>分析係数表!C47</f>
        <v>0.46353553090755517</v>
      </c>
      <c r="G44" s="91">
        <f>SUM(G5:G43)</f>
        <v>9.3334019800335746</v>
      </c>
      <c r="H44" s="91">
        <f>SUM(H5:H43)</f>
        <v>10.309286314048107</v>
      </c>
      <c r="I44" s="91">
        <f>SUM(I5:I43)</f>
        <v>110.30928631404811</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292</v>
      </c>
      <c r="S2" s="3" t="s">
        <v>153</v>
      </c>
      <c r="U2" s="64" t="s">
        <v>210</v>
      </c>
      <c r="W2" s="3" t="s">
        <v>130</v>
      </c>
      <c r="Y2" s="3" t="s">
        <v>154</v>
      </c>
    </row>
    <row r="3" spans="1:25" ht="44" x14ac:dyDescent="0.2">
      <c r="B3" s="65"/>
      <c r="C3" s="66" t="s">
        <v>228</v>
      </c>
      <c r="D3" s="66" t="s">
        <v>234</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0</v>
      </c>
      <c r="G5" s="77">
        <f t="shared" ref="G5:G38" si="1">E5*F5</f>
        <v>0</v>
      </c>
      <c r="H5" s="77">
        <f t="array" ref="H5:H43">MMULT(逆行列係数!C5:AO43,'28'!G5:G43)</f>
        <v>0</v>
      </c>
      <c r="I5" s="77">
        <f t="shared" ref="I5:I38" si="2">C5+H5</f>
        <v>0</v>
      </c>
      <c r="J5" s="76" t="e">
        <f>分析係数表!G8</f>
        <v>#DIV/0!</v>
      </c>
      <c r="K5" s="78" t="e">
        <f t="shared" ref="K5:K38" si="3">I5*J5</f>
        <v>#DIV/0!</v>
      </c>
      <c r="L5" s="79" t="s">
        <v>185</v>
      </c>
      <c r="M5" s="80" t="s">
        <v>185</v>
      </c>
      <c r="N5" s="81">
        <f>分析係数表!H8</f>
        <v>9.9662803258108775E-3</v>
      </c>
      <c r="O5" s="82" t="e">
        <f t="shared" ref="O5:O43" si="4">$M$44*N5</f>
        <v>#DIV/0!</v>
      </c>
      <c r="P5" s="76">
        <f>分析係数表!C8</f>
        <v>0</v>
      </c>
      <c r="Q5" s="82" t="e">
        <f t="shared" ref="Q5:Q38" si="5">O5*P5</f>
        <v>#DIV/0!</v>
      </c>
      <c r="R5" s="83" t="e">
        <f t="array" ref="R5:R43">MMULT(逆行列係数!C5:AO43,'28'!Q5:Q43)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投入係数表!AD6</f>
        <v>0</v>
      </c>
      <c r="E6" s="77">
        <f t="shared" si="0"/>
        <v>0</v>
      </c>
      <c r="F6" s="76">
        <f>分析係数表!C9</f>
        <v>7.8534031413612593E-2</v>
      </c>
      <c r="G6" s="77">
        <f t="shared" si="1"/>
        <v>0</v>
      </c>
      <c r="H6" s="77">
        <v>2.3718221261398867E-5</v>
      </c>
      <c r="I6" s="77">
        <f t="shared" si="2"/>
        <v>2.3718221261398867E-5</v>
      </c>
      <c r="J6" s="76">
        <f>分析係数表!G9</f>
        <v>0.3125</v>
      </c>
      <c r="K6" s="78">
        <f t="shared" si="3"/>
        <v>7.4119441441871462E-6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投入係数表!AD7</f>
        <v>0</v>
      </c>
      <c r="E7" s="77">
        <f t="shared" si="0"/>
        <v>0</v>
      </c>
      <c r="F7" s="76">
        <f>分析係数表!C10</f>
        <v>9.7664543524416114E-2</v>
      </c>
      <c r="G7" s="77">
        <f t="shared" si="1"/>
        <v>0</v>
      </c>
      <c r="H7" s="77">
        <v>1.6070374253539065E-4</v>
      </c>
      <c r="I7" s="77">
        <f t="shared" si="2"/>
        <v>1.6070374253539065E-4</v>
      </c>
      <c r="J7" s="76">
        <f>分析係数表!G10</f>
        <v>0.17857142857142858</v>
      </c>
      <c r="K7" s="78">
        <f t="shared" si="3"/>
        <v>2.8697096881319759E-5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投入係数表!AD8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投入係数表!AD9</f>
        <v>0</v>
      </c>
      <c r="E9" s="77">
        <f t="shared" si="0"/>
        <v>0</v>
      </c>
      <c r="F9" s="76">
        <f>分析係数表!C12</f>
        <v>9.4611575134895265E-3</v>
      </c>
      <c r="G9" s="77">
        <f t="shared" si="1"/>
        <v>0</v>
      </c>
      <c r="H9" s="77">
        <v>3.2060934910323205E-5</v>
      </c>
      <c r="I9" s="77">
        <f t="shared" si="2"/>
        <v>3.2060934910323205E-5</v>
      </c>
      <c r="J9" s="76">
        <f>分析係数表!G12</f>
        <v>0.14399999999999999</v>
      </c>
      <c r="K9" s="78">
        <f t="shared" si="3"/>
        <v>4.6167746270865413E-6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投入係数表!AD10</f>
        <v>1.6572504708097929E-3</v>
      </c>
      <c r="E10" s="77">
        <f t="shared" si="0"/>
        <v>0.16572504708097929</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投入係数表!AD11</f>
        <v>4.5951035781544259E-3</v>
      </c>
      <c r="E11" s="77">
        <f t="shared" si="0"/>
        <v>0.45951035781544258</v>
      </c>
      <c r="F11" s="76">
        <f>分析係数表!C14</f>
        <v>3.724489795918362E-2</v>
      </c>
      <c r="G11" s="77">
        <f t="shared" si="1"/>
        <v>1.7114416388024113E-2</v>
      </c>
      <c r="H11" s="77">
        <v>2.1468319415422578E-2</v>
      </c>
      <c r="I11" s="77">
        <f t="shared" si="2"/>
        <v>2.1468319415422578E-2</v>
      </c>
      <c r="J11" s="76">
        <f>分析係数表!G14</f>
        <v>0.16710182767624021</v>
      </c>
      <c r="K11" s="78">
        <f t="shared" si="3"/>
        <v>3.5873954114544254E-3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投入係数表!AD13</f>
        <v>3.0131826741996233E-4</v>
      </c>
      <c r="E13" s="77">
        <f t="shared" si="0"/>
        <v>3.0131826741996232E-2</v>
      </c>
      <c r="F13" s="76">
        <f>分析係数表!C16</f>
        <v>5.1379638439581488E-3</v>
      </c>
      <c r="G13" s="77">
        <f t="shared" si="1"/>
        <v>1.548162363527879E-4</v>
      </c>
      <c r="H13" s="77">
        <v>3.8118237699710664E-4</v>
      </c>
      <c r="I13" s="77">
        <f t="shared" si="2"/>
        <v>3.8118237699710664E-4</v>
      </c>
      <c r="J13" s="76">
        <f>分析係数表!G16</f>
        <v>3.5087719298245612E-2</v>
      </c>
      <c r="K13" s="78">
        <f t="shared" si="3"/>
        <v>1.3374820245512512E-5</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投入係数表!AD14</f>
        <v>3.0131826741996233E-3</v>
      </c>
      <c r="E14" s="77">
        <f t="shared" si="0"/>
        <v>0.30131826741996232</v>
      </c>
      <c r="F14" s="76">
        <f>分析係数表!C17</f>
        <v>2.2792022792023081E-3</v>
      </c>
      <c r="G14" s="77">
        <f t="shared" si="1"/>
        <v>6.8676528186886873E-4</v>
      </c>
      <c r="H14" s="77">
        <v>9.0171302124009308E-4</v>
      </c>
      <c r="I14" s="77">
        <f t="shared" si="2"/>
        <v>9.0171302124009308E-4</v>
      </c>
      <c r="J14" s="76">
        <f>分析係数表!G17</f>
        <v>0.25</v>
      </c>
      <c r="K14" s="78">
        <f t="shared" si="3"/>
        <v>2.2542825531002327E-4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投入係数表!AD15</f>
        <v>0</v>
      </c>
      <c r="E15" s="77">
        <f t="shared" si="0"/>
        <v>0</v>
      </c>
      <c r="F15" s="76">
        <f>分析係数表!C18</f>
        <v>7.5999999999999956E-2</v>
      </c>
      <c r="G15" s="77">
        <f t="shared" si="1"/>
        <v>0</v>
      </c>
      <c r="H15" s="77">
        <v>1.8762230706904888E-3</v>
      </c>
      <c r="I15" s="77">
        <f t="shared" si="2"/>
        <v>1.8762230706904888E-3</v>
      </c>
      <c r="J15" s="76">
        <f>分析係数表!G18</f>
        <v>0.21407624633431085</v>
      </c>
      <c r="K15" s="78">
        <f t="shared" si="3"/>
        <v>4.0165479225925423E-4</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投入係数表!AD16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投入係数表!AD17</f>
        <v>0</v>
      </c>
      <c r="E17" s="77">
        <f t="shared" si="0"/>
        <v>0</v>
      </c>
      <c r="F17" s="76">
        <f>分析係数表!C20</f>
        <v>1.5625E-2</v>
      </c>
      <c r="G17" s="77">
        <f t="shared" si="1"/>
        <v>0</v>
      </c>
      <c r="H17" s="77">
        <v>1.4560375315193178E-4</v>
      </c>
      <c r="I17" s="77">
        <f t="shared" si="2"/>
        <v>1.4560375315193178E-4</v>
      </c>
      <c r="J17" s="76">
        <f>分析係数表!G20</f>
        <v>9.7560975609756101E-2</v>
      </c>
      <c r="K17" s="78">
        <f t="shared" si="3"/>
        <v>1.4205244209944564E-5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投入係数表!AD18</f>
        <v>7.5329566854990583E-5</v>
      </c>
      <c r="E18" s="77">
        <f t="shared" si="0"/>
        <v>7.5329566854990581E-3</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投入係数表!AD19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投入係数表!AD21</f>
        <v>0</v>
      </c>
      <c r="E21" s="77">
        <f t="shared" si="0"/>
        <v>0</v>
      </c>
      <c r="F21" s="76">
        <f>分析係数表!C24</f>
        <v>4.0407358738501986E-2</v>
      </c>
      <c r="G21" s="77">
        <f t="shared" si="1"/>
        <v>0</v>
      </c>
      <c r="H21" s="77">
        <v>9.6721423507826207E-4</v>
      </c>
      <c r="I21" s="77">
        <f t="shared" si="2"/>
        <v>9.6721423507826207E-4</v>
      </c>
      <c r="J21" s="76">
        <f>分析係数表!G24</f>
        <v>0.2107843137254902</v>
      </c>
      <c r="K21" s="78">
        <f t="shared" si="3"/>
        <v>2.0387358876649642E-4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投入係数表!AD22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投入係数表!AD23</f>
        <v>0</v>
      </c>
      <c r="E23" s="77">
        <f t="shared" si="0"/>
        <v>0</v>
      </c>
      <c r="F23" s="76">
        <f>分析係数表!C26</f>
        <v>4.2648253452477469E-3</v>
      </c>
      <c r="G23" s="77">
        <f t="shared" si="1"/>
        <v>0</v>
      </c>
      <c r="H23" s="77">
        <v>1.6842573334765383E-4</v>
      </c>
      <c r="I23" s="77">
        <f t="shared" si="2"/>
        <v>1.6842573334765383E-4</v>
      </c>
      <c r="J23" s="76">
        <f>分析係数表!G26</f>
        <v>0.19858156028368795</v>
      </c>
      <c r="K23" s="78">
        <f t="shared" si="3"/>
        <v>3.3446244920101471E-5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投入係数表!AD24</f>
        <v>7.5329566854990583E-5</v>
      </c>
      <c r="E24" s="77">
        <f t="shared" si="0"/>
        <v>7.5329566854990581E-3</v>
      </c>
      <c r="F24" s="76">
        <f>分析係数表!C27</f>
        <v>3.8520801232666546E-4</v>
      </c>
      <c r="G24" s="77">
        <f t="shared" si="1"/>
        <v>2.901755271763958E-6</v>
      </c>
      <c r="H24" s="77">
        <v>5.629444567487488E-6</v>
      </c>
      <c r="I24" s="77">
        <f t="shared" si="2"/>
        <v>5.629444567487488E-6</v>
      </c>
      <c r="J24" s="76">
        <f>分析係数表!G27</f>
        <v>0.2857142857142857</v>
      </c>
      <c r="K24" s="78">
        <f t="shared" si="3"/>
        <v>1.6084127335678537E-6</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投入係数表!AD25</f>
        <v>0</v>
      </c>
      <c r="E25" s="77">
        <f t="shared" si="0"/>
        <v>0</v>
      </c>
      <c r="F25" s="76">
        <f>分析係数表!C28</f>
        <v>1.1124845488257318E-3</v>
      </c>
      <c r="G25" s="77">
        <f t="shared" si="1"/>
        <v>0</v>
      </c>
      <c r="H25" s="77">
        <v>1.7716261541960321E-4</v>
      </c>
      <c r="I25" s="77">
        <f t="shared" si="2"/>
        <v>1.7716261541960321E-4</v>
      </c>
      <c r="J25" s="76">
        <f>分析係数表!G28</f>
        <v>0.13043478260869565</v>
      </c>
      <c r="K25" s="78">
        <f t="shared" si="3"/>
        <v>2.3108167228643896E-5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投入係数表!AD26</f>
        <v>1.6647834274952918E-2</v>
      </c>
      <c r="E26" s="77">
        <f t="shared" si="0"/>
        <v>1.6647834274952917</v>
      </c>
      <c r="F26" s="76">
        <f>分析係数表!C29</f>
        <v>9.1216979002032073E-2</v>
      </c>
      <c r="G26" s="77">
        <f t="shared" si="1"/>
        <v>0.15185651494876901</v>
      </c>
      <c r="H26" s="77">
        <v>0.1627081619741183</v>
      </c>
      <c r="I26" s="77">
        <f t="shared" si="2"/>
        <v>0.1627081619741183</v>
      </c>
      <c r="J26" s="76">
        <f>分析係数表!G29</f>
        <v>0.26186291739894552</v>
      </c>
      <c r="K26" s="78">
        <f t="shared" si="3"/>
        <v>4.2607233979162787E-2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投入係数表!AD27</f>
        <v>2.6365348399246705E-3</v>
      </c>
      <c r="E27" s="77">
        <f t="shared" si="0"/>
        <v>0.26365348399246702</v>
      </c>
      <c r="F27" s="76">
        <f>分析係数表!C30</f>
        <v>1</v>
      </c>
      <c r="G27" s="77">
        <f t="shared" si="1"/>
        <v>0.26365348399246702</v>
      </c>
      <c r="H27" s="77">
        <v>0.30772619778662569</v>
      </c>
      <c r="I27" s="77">
        <f t="shared" si="2"/>
        <v>0.30772619778662569</v>
      </c>
      <c r="J27" s="76">
        <f>分析係数表!G30</f>
        <v>0.34464954175809992</v>
      </c>
      <c r="K27" s="78">
        <f t="shared" si="3"/>
        <v>0.10605769305412296</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投入係数表!AD28</f>
        <v>5.1224105461393594E-3</v>
      </c>
      <c r="E28" s="77">
        <f t="shared" si="0"/>
        <v>0.51224105461393599</v>
      </c>
      <c r="F28" s="76">
        <f>分析係数表!C31</f>
        <v>5.9431818181818197E-2</v>
      </c>
      <c r="G28" s="77">
        <f t="shared" si="1"/>
        <v>3.0443417223078247E-2</v>
      </c>
      <c r="H28" s="77">
        <v>3.6171391397791644E-2</v>
      </c>
      <c r="I28" s="77">
        <f t="shared" si="2"/>
        <v>3.6171391397791644E-2</v>
      </c>
      <c r="J28" s="76">
        <f>分析係数表!G31</f>
        <v>6.9182389937106917E-2</v>
      </c>
      <c r="K28" s="78">
        <f t="shared" si="3"/>
        <v>2.5024233042497362E-3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投入係数表!AD29</f>
        <v>1.3559322033898306E-3</v>
      </c>
      <c r="E29" s="77">
        <f t="shared" si="0"/>
        <v>0.13559322033898305</v>
      </c>
      <c r="F29" s="76">
        <f>分析係数表!C32</f>
        <v>1</v>
      </c>
      <c r="G29" s="77">
        <f t="shared" si="1"/>
        <v>0.13559322033898305</v>
      </c>
      <c r="H29" s="77">
        <v>0.16548961945016738</v>
      </c>
      <c r="I29" s="77">
        <f t="shared" si="2"/>
        <v>0.16548961945016738</v>
      </c>
      <c r="J29" s="76">
        <f>分析係数表!G32</f>
        <v>0.14024946759963491</v>
      </c>
      <c r="K29" s="78">
        <f t="shared" si="3"/>
        <v>2.320983102115216E-2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投入係数表!AD30</f>
        <v>3.3145009416195859E-3</v>
      </c>
      <c r="E30" s="77">
        <f t="shared" si="0"/>
        <v>0.33145009416195859</v>
      </c>
      <c r="F30" s="76">
        <f>分析係数表!C33</f>
        <v>0.54794520547945202</v>
      </c>
      <c r="G30" s="77">
        <f t="shared" si="1"/>
        <v>0.18161648995175811</v>
      </c>
      <c r="H30" s="77">
        <v>0.19232158866982479</v>
      </c>
      <c r="I30" s="77">
        <f t="shared" si="2"/>
        <v>0.19232158866982479</v>
      </c>
      <c r="J30" s="76">
        <f>分析係数表!G33</f>
        <v>0.50575815738963537</v>
      </c>
      <c r="K30" s="78">
        <f t="shared" si="3"/>
        <v>9.7268212311897959E-2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投入係数表!AD31</f>
        <v>5.6497175141242938E-3</v>
      </c>
      <c r="E31" s="77">
        <f t="shared" si="0"/>
        <v>0.56497175141242939</v>
      </c>
      <c r="F31" s="76">
        <f>分析係数表!C34</f>
        <v>0.2272625743700124</v>
      </c>
      <c r="G31" s="77">
        <f t="shared" si="1"/>
        <v>0.12839693467232338</v>
      </c>
      <c r="H31" s="77">
        <v>0.18880521987448637</v>
      </c>
      <c r="I31" s="77">
        <f t="shared" si="2"/>
        <v>0.18880521987448637</v>
      </c>
      <c r="J31" s="76">
        <f>分析係数表!G34</f>
        <v>0.42497416653070103</v>
      </c>
      <c r="K31" s="78">
        <f t="shared" si="3"/>
        <v>8.0237340952805589E-2</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75">
        <f>最終需要_まとめ!C33</f>
        <v>100</v>
      </c>
      <c r="D32" s="76">
        <f>投入係数表!AD32</f>
        <v>4.8060263653483995E-2</v>
      </c>
      <c r="E32" s="77">
        <f t="shared" si="0"/>
        <v>4.8060263653483997</v>
      </c>
      <c r="F32" s="76">
        <f>分析係数表!C35</f>
        <v>0.52232854864433809</v>
      </c>
      <c r="G32" s="77">
        <f t="shared" si="1"/>
        <v>2.510324776158853</v>
      </c>
      <c r="H32" s="77">
        <v>2.6759630997544175</v>
      </c>
      <c r="I32" s="77">
        <f t="shared" si="2"/>
        <v>102.67596309975441</v>
      </c>
      <c r="J32" s="76">
        <f>分析係数表!G35</f>
        <v>0.31374764595103577</v>
      </c>
      <c r="K32" s="78">
        <f t="shared" si="3"/>
        <v>32.214341718303359</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投入係数表!AD33</f>
        <v>1.4387947269303201E-2</v>
      </c>
      <c r="E33" s="77">
        <f t="shared" si="0"/>
        <v>1.4387947269303201</v>
      </c>
      <c r="F33" s="76">
        <f>分析係数表!C36</f>
        <v>0.98115915135770393</v>
      </c>
      <c r="G33" s="77">
        <f t="shared" si="1"/>
        <v>1.4116866132528922</v>
      </c>
      <c r="H33" s="77">
        <v>1.5428654428003308</v>
      </c>
      <c r="I33" s="77">
        <f t="shared" si="2"/>
        <v>1.5428654428003308</v>
      </c>
      <c r="J33" s="76">
        <f>分析係数表!G36</f>
        <v>4.5900594498961549E-2</v>
      </c>
      <c r="K33" s="78">
        <f t="shared" si="3"/>
        <v>7.0818441056438738E-2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投入係数表!AD34</f>
        <v>2.8549905838041432E-2</v>
      </c>
      <c r="E34" s="77">
        <f t="shared" si="0"/>
        <v>2.8549905838041432</v>
      </c>
      <c r="F34" s="76">
        <f>分析係数表!C37</f>
        <v>0.19750348498289194</v>
      </c>
      <c r="G34" s="77">
        <f t="shared" si="1"/>
        <v>0.56387058989465944</v>
      </c>
      <c r="H34" s="77">
        <v>0.61004158156061961</v>
      </c>
      <c r="I34" s="77">
        <f t="shared" si="2"/>
        <v>0.61004158156061961</v>
      </c>
      <c r="J34" s="76">
        <f>分析係数表!G37</f>
        <v>0.41491057198512482</v>
      </c>
      <c r="K34" s="78">
        <f t="shared" si="3"/>
        <v>0.25311270154002685</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投入係数表!AD35</f>
        <v>5.8305084745762709E-2</v>
      </c>
      <c r="E35" s="77">
        <f t="shared" si="0"/>
        <v>5.8305084745762707</v>
      </c>
      <c r="F35" s="76">
        <f>分析係数表!C38</f>
        <v>8.1861043469250272E-2</v>
      </c>
      <c r="G35" s="77">
        <f t="shared" si="1"/>
        <v>0.47729150768512019</v>
      </c>
      <c r="H35" s="77">
        <v>0.51857239586323445</v>
      </c>
      <c r="I35" s="77">
        <f t="shared" si="2"/>
        <v>0.51857239586323445</v>
      </c>
      <c r="J35" s="76">
        <f>分析係数表!G38</f>
        <v>0.21669430624654507</v>
      </c>
      <c r="K35" s="78">
        <f t="shared" si="3"/>
        <v>0.11237168556019232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投入係数表!AD36</f>
        <v>0</v>
      </c>
      <c r="E36" s="77">
        <f t="shared" si="0"/>
        <v>0</v>
      </c>
      <c r="F36" s="76">
        <f>分析係数表!C39</f>
        <v>1</v>
      </c>
      <c r="G36" s="77">
        <f t="shared" si="1"/>
        <v>0</v>
      </c>
      <c r="H36" s="77">
        <v>1.3412978442953185E-2</v>
      </c>
      <c r="I36" s="77">
        <f t="shared" si="2"/>
        <v>1.3412978442953185E-2</v>
      </c>
      <c r="J36" s="76">
        <f>分析係数表!G39</f>
        <v>0.35499471899494134</v>
      </c>
      <c r="K36" s="78">
        <f t="shared" si="3"/>
        <v>4.7615365132413715E-3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投入係数表!AD37</f>
        <v>2.2598870056497175E-4</v>
      </c>
      <c r="E37" s="77">
        <f t="shared" si="0"/>
        <v>2.2598870056497175E-2</v>
      </c>
      <c r="F37" s="76">
        <f>分析係数表!C40</f>
        <v>0.69354724715527594</v>
      </c>
      <c r="G37" s="77">
        <f t="shared" si="1"/>
        <v>1.567338411650341E-2</v>
      </c>
      <c r="H37" s="77">
        <v>1.8212394439280195E-2</v>
      </c>
      <c r="I37" s="77">
        <f t="shared" si="2"/>
        <v>1.8212394439280195E-2</v>
      </c>
      <c r="J37" s="76">
        <f>分析係数表!G40</f>
        <v>0.52329545454545456</v>
      </c>
      <c r="K37" s="78">
        <f t="shared" si="3"/>
        <v>9.5304632264642392E-3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投入係数表!AD38</f>
        <v>2.2598870056497175E-4</v>
      </c>
      <c r="E38" s="77">
        <f t="shared" si="0"/>
        <v>2.2598870056497175E-2</v>
      </c>
      <c r="F38" s="76">
        <f>分析係数表!C41</f>
        <v>0.69803111327175493</v>
      </c>
      <c r="G38" s="77">
        <f t="shared" si="1"/>
        <v>1.5774714424220449E-2</v>
      </c>
      <c r="H38" s="77">
        <v>1.718276578610823E-2</v>
      </c>
      <c r="I38" s="77">
        <f t="shared" si="2"/>
        <v>1.718276578610823E-2</v>
      </c>
      <c r="J38" s="76">
        <f>分析係数表!G41</f>
        <v>0.44754320687137045</v>
      </c>
      <c r="K38" s="78">
        <f t="shared" si="3"/>
        <v>7.6900301028345417E-3</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投入係数表!AD39</f>
        <v>2.5612052730696797E-3</v>
      </c>
      <c r="E39" s="77">
        <f>$C$32*D39</f>
        <v>0.25612052730696799</v>
      </c>
      <c r="F39" s="76">
        <f>分析係数表!C42</f>
        <v>0.43862762496302865</v>
      </c>
      <c r="G39" s="77">
        <f>E39*F39</f>
        <v>0.1123415385969339</v>
      </c>
      <c r="H39" s="77">
        <v>0.12155157446128158</v>
      </c>
      <c r="I39" s="77">
        <f>C39+H39</f>
        <v>0.12155157446128158</v>
      </c>
      <c r="J39" s="76">
        <f>分析係数表!G42</f>
        <v>0.48527443105756357</v>
      </c>
      <c r="K39" s="78">
        <f>I39*J39</f>
        <v>5.8985871140849494E-2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投入係数表!AD40</f>
        <v>0.11585687382297552</v>
      </c>
      <c r="E40" s="77">
        <f>$C$32*D40</f>
        <v>11.585687382297552</v>
      </c>
      <c r="F40" s="76">
        <f>分析係数表!C43</f>
        <v>0.43024422883907665</v>
      </c>
      <c r="G40" s="77">
        <f>E40*F40</f>
        <v>4.9846751333672312</v>
      </c>
      <c r="H40" s="77">
        <v>5.5816454015014259</v>
      </c>
      <c r="I40" s="77">
        <f>C40+H40</f>
        <v>5.5816454015014259</v>
      </c>
      <c r="J40" s="76">
        <f>分析係数表!G43</f>
        <v>0.39930052034462166</v>
      </c>
      <c r="K40" s="78">
        <f>I40*J40</f>
        <v>2.228753913198684</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投入係数表!AD41</f>
        <v>1.5065913370998117E-4</v>
      </c>
      <c r="E41" s="77">
        <f>$C$32*D41</f>
        <v>1.5065913370998116E-2</v>
      </c>
      <c r="F41" s="76">
        <f>分析係数表!C44</f>
        <v>0.29950430472214973</v>
      </c>
      <c r="G41" s="77">
        <f>E41*F41</f>
        <v>4.5123059091849299E-3</v>
      </c>
      <c r="H41" s="77">
        <v>1.1407808752372118E-2</v>
      </c>
      <c r="I41" s="77">
        <f>C41+H41</f>
        <v>1.1407808752372118E-2</v>
      </c>
      <c r="J41" s="76">
        <f>分析係数表!G44</f>
        <v>0.27139093052281238</v>
      </c>
      <c r="K41" s="78">
        <f>I41*J41</f>
        <v>3.0959758325325524E-3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投入係数表!AD42</f>
        <v>1.2052730696798493E-3</v>
      </c>
      <c r="E42" s="77">
        <f>$C$32*D42</f>
        <v>0.12052730696798493</v>
      </c>
      <c r="F42" s="76">
        <f>分析係数表!C45</f>
        <v>1</v>
      </c>
      <c r="G42" s="77">
        <f>E42*F42</f>
        <v>0.12052730696798493</v>
      </c>
      <c r="H42" s="77">
        <v>0.12871904628080885</v>
      </c>
      <c r="I42" s="77">
        <f>C42+H42</f>
        <v>0.12871904628080885</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投入係数表!AD43</f>
        <v>8.6629001883239166E-3</v>
      </c>
      <c r="E43" s="77">
        <f>$C$32*D43</f>
        <v>0.86629001883239165</v>
      </c>
      <c r="F43" s="76">
        <f>分析係数表!C46</f>
        <v>7.53047011027278E-2</v>
      </c>
      <c r="G43" s="77">
        <f>E43*F43</f>
        <v>6.5235710936449684E-2</v>
      </c>
      <c r="H43" s="77">
        <v>7.1170906023833233E-2</v>
      </c>
      <c r="I43" s="77">
        <f>C43+H43</f>
        <v>7.1170906023833233E-2</v>
      </c>
      <c r="J43" s="76">
        <f>分析係数表!G46</f>
        <v>9.6153846153846159E-3</v>
      </c>
      <c r="K43" s="78">
        <f>I43*J43</f>
        <v>6.8433563484455041E-4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投入係数表!AD44</f>
        <v>0.32263653483992466</v>
      </c>
      <c r="E44" s="91">
        <f>SUM(E5:E43)</f>
        <v>32.263653483992471</v>
      </c>
      <c r="F44" s="92">
        <f>分析係数表!C47</f>
        <v>0.46353553090755517</v>
      </c>
      <c r="G44" s="91">
        <f>SUM(G5:G43)</f>
        <v>11.19143254209893</v>
      </c>
      <c r="H44" s="91">
        <f>SUM(H5:H43)</f>
        <v>12.390275531384301</v>
      </c>
      <c r="I44" s="91">
        <f>SUM(I5:I43)</f>
        <v>112.39027553138428</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291</v>
      </c>
      <c r="S2" s="3" t="s">
        <v>153</v>
      </c>
      <c r="U2" s="64" t="s">
        <v>210</v>
      </c>
      <c r="W2" s="3" t="s">
        <v>130</v>
      </c>
      <c r="Y2" s="3" t="s">
        <v>154</v>
      </c>
    </row>
    <row r="3" spans="1:25" ht="44" x14ac:dyDescent="0.2">
      <c r="B3" s="65"/>
      <c r="C3" s="66" t="s">
        <v>228</v>
      </c>
      <c r="D3" s="66" t="s">
        <v>233</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0</v>
      </c>
      <c r="G5" s="77">
        <f t="shared" ref="G5:G38" si="1">E5*F5</f>
        <v>0</v>
      </c>
      <c r="H5" s="77">
        <f t="array" ref="H5:H43">MMULT(逆行列係数!C5:AO43,'29'!G5:G43)</f>
        <v>0</v>
      </c>
      <c r="I5" s="77">
        <f t="shared" ref="I5:I38" si="2">C5+H5</f>
        <v>0</v>
      </c>
      <c r="J5" s="76" t="e">
        <f>分析係数表!G8</f>
        <v>#DIV/0!</v>
      </c>
      <c r="K5" s="78" t="e">
        <f t="shared" ref="K5:K38" si="3">I5*J5</f>
        <v>#DIV/0!</v>
      </c>
      <c r="L5" s="79" t="s">
        <v>186</v>
      </c>
      <c r="M5" s="80" t="s">
        <v>186</v>
      </c>
      <c r="N5" s="81">
        <f>分析係数表!H8</f>
        <v>9.9662803258108775E-3</v>
      </c>
      <c r="O5" s="82" t="e">
        <f t="shared" ref="O5:O43" si="4">$M$44*N5</f>
        <v>#DIV/0!</v>
      </c>
      <c r="P5" s="76">
        <f>分析係数表!C8</f>
        <v>0</v>
      </c>
      <c r="Q5" s="82" t="e">
        <f t="shared" ref="Q5:Q38" si="5">O5*P5</f>
        <v>#DIV/0!</v>
      </c>
      <c r="R5" s="83" t="e">
        <f t="array" ref="R5:R43">MMULT(逆行列係数!C5:AO43,'29'!Q5:Q43)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投入係数表!AE6</f>
        <v>0</v>
      </c>
      <c r="E6" s="77">
        <f t="shared" si="0"/>
        <v>0</v>
      </c>
      <c r="F6" s="76">
        <f>分析係数表!C9</f>
        <v>7.8534031413612593E-2</v>
      </c>
      <c r="G6" s="77">
        <f t="shared" si="1"/>
        <v>0</v>
      </c>
      <c r="H6" s="77">
        <v>6.4088902919796472E-6</v>
      </c>
      <c r="I6" s="77">
        <f t="shared" si="2"/>
        <v>6.4088902919796472E-6</v>
      </c>
      <c r="J6" s="76">
        <f>分析係数表!G9</f>
        <v>0.3125</v>
      </c>
      <c r="K6" s="78">
        <f t="shared" si="3"/>
        <v>2.0027782162436396E-6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投入係数表!AE7</f>
        <v>0</v>
      </c>
      <c r="E7" s="77">
        <f t="shared" si="0"/>
        <v>0</v>
      </c>
      <c r="F7" s="76">
        <f>分析係数表!C10</f>
        <v>9.7664543524416114E-2</v>
      </c>
      <c r="G7" s="77">
        <f t="shared" si="1"/>
        <v>0</v>
      </c>
      <c r="H7" s="77">
        <v>1.6063526921708965E-5</v>
      </c>
      <c r="I7" s="77">
        <f t="shared" si="2"/>
        <v>1.6063526921708965E-5</v>
      </c>
      <c r="J7" s="76">
        <f>分析係数表!G10</f>
        <v>0.17857142857142858</v>
      </c>
      <c r="K7" s="78">
        <f t="shared" si="3"/>
        <v>2.8684869503051725E-6</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投入係数表!AE8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投入係数表!AE9</f>
        <v>0</v>
      </c>
      <c r="E9" s="77">
        <f t="shared" si="0"/>
        <v>0</v>
      </c>
      <c r="F9" s="76">
        <f>分析係数表!C12</f>
        <v>9.4611575134895265E-3</v>
      </c>
      <c r="G9" s="77">
        <f t="shared" si="1"/>
        <v>0</v>
      </c>
      <c r="H9" s="77">
        <v>2.9536668984988421E-5</v>
      </c>
      <c r="I9" s="77">
        <f t="shared" si="2"/>
        <v>2.9536668984988421E-5</v>
      </c>
      <c r="J9" s="76">
        <f>分析係数表!G12</f>
        <v>0.14399999999999999</v>
      </c>
      <c r="K9" s="78">
        <f t="shared" si="3"/>
        <v>4.2532803338383324E-6</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投入係数表!AE10</f>
        <v>1.0988890231975473E-5</v>
      </c>
      <c r="E10" s="77">
        <f t="shared" si="0"/>
        <v>1.0988890231975474E-3</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投入係数表!AE11</f>
        <v>3.5164448742321515E-4</v>
      </c>
      <c r="E11" s="77">
        <f t="shared" si="0"/>
        <v>3.5164448742321518E-2</v>
      </c>
      <c r="F11" s="76">
        <f>分析係数表!C14</f>
        <v>3.724489795918362E-2</v>
      </c>
      <c r="G11" s="77">
        <f t="shared" si="1"/>
        <v>1.3096963051987076E-3</v>
      </c>
      <c r="H11" s="77">
        <v>4.3795725079620231E-3</v>
      </c>
      <c r="I11" s="77">
        <f t="shared" si="2"/>
        <v>4.3795725079620231E-3</v>
      </c>
      <c r="J11" s="76">
        <f>分析係数表!G14</f>
        <v>0.16710182767624021</v>
      </c>
      <c r="K11" s="78">
        <f t="shared" si="3"/>
        <v>7.3183457052106919E-4</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投入係数表!AE12</f>
        <v>3.2966670695926418E-5</v>
      </c>
      <c r="E12" s="77">
        <f t="shared" si="0"/>
        <v>3.2966670695926421E-3</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投入係数表!AE13</f>
        <v>3.1867781672728873E-4</v>
      </c>
      <c r="E13" s="77">
        <f t="shared" si="0"/>
        <v>3.186778167272887E-2</v>
      </c>
      <c r="F13" s="76">
        <f>分析係数表!C16</f>
        <v>5.1379638439581488E-3</v>
      </c>
      <c r="G13" s="77">
        <f t="shared" si="1"/>
        <v>1.6373551002163306E-4</v>
      </c>
      <c r="H13" s="77">
        <v>2.6995703439406337E-4</v>
      </c>
      <c r="I13" s="77">
        <f t="shared" si="2"/>
        <v>2.6995703439406337E-4</v>
      </c>
      <c r="J13" s="76">
        <f>分析係数表!G16</f>
        <v>3.5087719298245612E-2</v>
      </c>
      <c r="K13" s="78">
        <f t="shared" si="3"/>
        <v>9.4721766454057309E-6</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投入係数表!AE14</f>
        <v>5.1647784090284724E-4</v>
      </c>
      <c r="E14" s="77">
        <f t="shared" si="0"/>
        <v>5.1647784090284726E-2</v>
      </c>
      <c r="F14" s="76">
        <f>分析係数表!C17</f>
        <v>2.2792022792023081E-3</v>
      </c>
      <c r="G14" s="77">
        <f t="shared" si="1"/>
        <v>1.1771574721432566E-4</v>
      </c>
      <c r="H14" s="77">
        <v>2.1906659666298873E-4</v>
      </c>
      <c r="I14" s="77">
        <f t="shared" si="2"/>
        <v>2.1906659666298873E-4</v>
      </c>
      <c r="J14" s="76">
        <f>分析係数表!G17</f>
        <v>0.25</v>
      </c>
      <c r="K14" s="78">
        <f t="shared" si="3"/>
        <v>5.4766649165747183E-5</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投入係数表!AE15</f>
        <v>7.6922231623828305E-5</v>
      </c>
      <c r="E15" s="77">
        <f t="shared" si="0"/>
        <v>7.6922231623828309E-3</v>
      </c>
      <c r="F15" s="76">
        <f>分析係数表!C18</f>
        <v>7.5999999999999956E-2</v>
      </c>
      <c r="G15" s="77">
        <f t="shared" si="1"/>
        <v>5.8460896034109487E-4</v>
      </c>
      <c r="H15" s="77">
        <v>4.8032525431048355E-3</v>
      </c>
      <c r="I15" s="77">
        <f t="shared" si="2"/>
        <v>4.8032525431048355E-3</v>
      </c>
      <c r="J15" s="76">
        <f>分析係数表!G18</f>
        <v>0.21407624633431085</v>
      </c>
      <c r="K15" s="78">
        <f t="shared" si="3"/>
        <v>1.0282622746236158E-3</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投入係数表!AE16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投入係数表!AE17</f>
        <v>0</v>
      </c>
      <c r="E17" s="77">
        <f t="shared" si="0"/>
        <v>0</v>
      </c>
      <c r="F17" s="76">
        <f>分析係数表!C20</f>
        <v>1.5625E-2</v>
      </c>
      <c r="G17" s="77">
        <f t="shared" si="1"/>
        <v>0</v>
      </c>
      <c r="H17" s="77">
        <v>1.5513139279997939E-4</v>
      </c>
      <c r="I17" s="77">
        <f t="shared" si="2"/>
        <v>1.5513139279997939E-4</v>
      </c>
      <c r="J17" s="76">
        <f>分析係数表!G20</f>
        <v>9.7560975609756101E-2</v>
      </c>
      <c r="K17" s="78">
        <f t="shared" si="3"/>
        <v>1.5134770029266283E-5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投入係数表!AE18</f>
        <v>3.1867781672728873E-4</v>
      </c>
      <c r="E18" s="77">
        <f t="shared" si="0"/>
        <v>3.186778167272887E-2</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投入係数表!AE19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投入係数表!AE21</f>
        <v>0</v>
      </c>
      <c r="E21" s="77">
        <f t="shared" si="0"/>
        <v>0</v>
      </c>
      <c r="F21" s="76">
        <f>分析係数表!C24</f>
        <v>4.0407358738501986E-2</v>
      </c>
      <c r="G21" s="77">
        <f t="shared" si="1"/>
        <v>0</v>
      </c>
      <c r="H21" s="77">
        <v>2.3579567417306673E-4</v>
      </c>
      <c r="I21" s="77">
        <f t="shared" si="2"/>
        <v>2.3579567417306673E-4</v>
      </c>
      <c r="J21" s="76">
        <f>分析係数表!G24</f>
        <v>0.2107843137254902</v>
      </c>
      <c r="K21" s="78">
        <f t="shared" si="3"/>
        <v>4.9702029360009161E-5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投入係数表!AE22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投入係数表!AE23</f>
        <v>1.0988890231975473E-5</v>
      </c>
      <c r="E23" s="77">
        <f t="shared" si="0"/>
        <v>1.0988890231975474E-3</v>
      </c>
      <c r="F23" s="76">
        <f>分析係数表!C26</f>
        <v>4.2648253452477469E-3</v>
      </c>
      <c r="G23" s="77">
        <f t="shared" si="1"/>
        <v>4.6865697577474393E-6</v>
      </c>
      <c r="H23" s="77">
        <v>7.5930919679169855E-5</v>
      </c>
      <c r="I23" s="77">
        <f t="shared" si="2"/>
        <v>7.5930919679169855E-5</v>
      </c>
      <c r="J23" s="76">
        <f>分析係数表!G26</f>
        <v>0.19858156028368795</v>
      </c>
      <c r="K23" s="78">
        <f t="shared" si="3"/>
        <v>1.5078480503664937E-5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投入係数表!AE24</f>
        <v>5.4944451159877362E-5</v>
      </c>
      <c r="E24" s="77">
        <f t="shared" si="0"/>
        <v>5.4944451159877365E-3</v>
      </c>
      <c r="F24" s="76">
        <f>分析係数表!C27</f>
        <v>3.8520801232666546E-4</v>
      </c>
      <c r="G24" s="77">
        <f t="shared" si="1"/>
        <v>2.1165042819675909E-6</v>
      </c>
      <c r="H24" s="77">
        <v>3.4764838507181626E-6</v>
      </c>
      <c r="I24" s="77">
        <f t="shared" si="2"/>
        <v>3.4764838507181626E-6</v>
      </c>
      <c r="J24" s="76">
        <f>分析係数表!G27</f>
        <v>0.2857142857142857</v>
      </c>
      <c r="K24" s="78">
        <f t="shared" si="3"/>
        <v>9.9328110020518921E-7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投入係数表!AE25</f>
        <v>0</v>
      </c>
      <c r="E25" s="77">
        <f t="shared" si="0"/>
        <v>0</v>
      </c>
      <c r="F25" s="76">
        <f>分析係数表!C28</f>
        <v>1.1124845488257318E-3</v>
      </c>
      <c r="G25" s="77">
        <f t="shared" si="1"/>
        <v>0</v>
      </c>
      <c r="H25" s="77">
        <v>4.0967363852166247E-5</v>
      </c>
      <c r="I25" s="77">
        <f t="shared" si="2"/>
        <v>4.0967363852166247E-5</v>
      </c>
      <c r="J25" s="76">
        <f>分析係数表!G28</f>
        <v>0.13043478260869565</v>
      </c>
      <c r="K25" s="78">
        <f t="shared" si="3"/>
        <v>5.3435691981086407E-6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投入係数表!AE26</f>
        <v>4.3955560927901894E-5</v>
      </c>
      <c r="E26" s="77">
        <f t="shared" si="0"/>
        <v>4.3955560927901897E-3</v>
      </c>
      <c r="F26" s="76">
        <f>分析係数表!C29</f>
        <v>9.1216979002032073E-2</v>
      </c>
      <c r="G26" s="77">
        <f t="shared" si="1"/>
        <v>4.009493478182969E-4</v>
      </c>
      <c r="H26" s="77">
        <v>8.3880877592857686E-3</v>
      </c>
      <c r="I26" s="77">
        <f t="shared" si="2"/>
        <v>8.3880877592857686E-3</v>
      </c>
      <c r="J26" s="76">
        <f>分析係数表!G29</f>
        <v>0.26186291739894552</v>
      </c>
      <c r="K26" s="78">
        <f t="shared" si="3"/>
        <v>2.1965291320449553E-3</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投入係数表!AE27</f>
        <v>8.9999010999879114E-3</v>
      </c>
      <c r="E27" s="77">
        <f t="shared" si="0"/>
        <v>0.89999010999879114</v>
      </c>
      <c r="F27" s="76">
        <f>分析係数表!C30</f>
        <v>1</v>
      </c>
      <c r="G27" s="77">
        <f t="shared" si="1"/>
        <v>0.89999010999879114</v>
      </c>
      <c r="H27" s="77">
        <v>0.93776050105044484</v>
      </c>
      <c r="I27" s="77">
        <f t="shared" si="2"/>
        <v>0.93776050105044484</v>
      </c>
      <c r="J27" s="76">
        <f>分析係数表!G30</f>
        <v>0.34464954175809992</v>
      </c>
      <c r="K27" s="78">
        <f t="shared" si="3"/>
        <v>0.32319872696588198</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投入係数表!AE28</f>
        <v>3.6483115570158571E-3</v>
      </c>
      <c r="E28" s="77">
        <f t="shared" si="0"/>
        <v>0.3648311557015857</v>
      </c>
      <c r="F28" s="76">
        <f>分析係数表!C31</f>
        <v>5.9431818181818197E-2</v>
      </c>
      <c r="G28" s="77">
        <f t="shared" si="1"/>
        <v>2.1682578912719245E-2</v>
      </c>
      <c r="H28" s="77">
        <v>2.4544730001881596E-2</v>
      </c>
      <c r="I28" s="77">
        <f t="shared" si="2"/>
        <v>2.4544730001881596E-2</v>
      </c>
      <c r="J28" s="76">
        <f>分析係数表!G31</f>
        <v>6.9182389937106917E-2</v>
      </c>
      <c r="K28" s="78">
        <f t="shared" si="3"/>
        <v>1.6980630818911795E-3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投入係数表!AE29</f>
        <v>3.7362226788716606E-4</v>
      </c>
      <c r="E29" s="77">
        <f t="shared" si="0"/>
        <v>3.7362226788716604E-2</v>
      </c>
      <c r="F29" s="76">
        <f>分析係数表!C32</f>
        <v>1</v>
      </c>
      <c r="G29" s="77">
        <f t="shared" si="1"/>
        <v>3.7362226788716604E-2</v>
      </c>
      <c r="H29" s="77">
        <v>5.1409571589297126E-2</v>
      </c>
      <c r="I29" s="77">
        <f t="shared" si="2"/>
        <v>5.1409571589297126E-2</v>
      </c>
      <c r="J29" s="76">
        <f>分析係数表!G32</f>
        <v>0.14024946759963491</v>
      </c>
      <c r="K29" s="78">
        <f t="shared" si="3"/>
        <v>7.210165044924239E-3</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投入係数表!AE30</f>
        <v>1.0988890231975473E-5</v>
      </c>
      <c r="E30" s="77">
        <f t="shared" si="0"/>
        <v>1.0988890231975474E-3</v>
      </c>
      <c r="F30" s="76">
        <f>分析係数表!C33</f>
        <v>0.54794520547945202</v>
      </c>
      <c r="G30" s="77">
        <f t="shared" si="1"/>
        <v>6.0213097161509446E-4</v>
      </c>
      <c r="H30" s="77">
        <v>1.031951767832867E-2</v>
      </c>
      <c r="I30" s="77">
        <f t="shared" si="2"/>
        <v>1.031951767832867E-2</v>
      </c>
      <c r="J30" s="76">
        <f>分析係数表!G33</f>
        <v>0.50575815738963537</v>
      </c>
      <c r="K30" s="78">
        <f t="shared" si="3"/>
        <v>5.2191802461412761E-3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投入係数表!AE31</f>
        <v>1.065922352501621E-3</v>
      </c>
      <c r="E31" s="77">
        <f t="shared" si="0"/>
        <v>0.10659223525016209</v>
      </c>
      <c r="F31" s="76">
        <f>分析係数表!C34</f>
        <v>0.2272625743700124</v>
      </c>
      <c r="G31" s="77">
        <f t="shared" si="1"/>
        <v>2.4224425790805821E-2</v>
      </c>
      <c r="H31" s="77">
        <v>5.30410849869992E-2</v>
      </c>
      <c r="I31" s="77">
        <f t="shared" si="2"/>
        <v>5.30410849869992E-2</v>
      </c>
      <c r="J31" s="76">
        <f>分析係数表!G34</f>
        <v>0.42497416653070103</v>
      </c>
      <c r="K31" s="78">
        <f t="shared" si="3"/>
        <v>2.2541090884234064E-2</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投入係数表!AE32</f>
        <v>7.78233206228503E-2</v>
      </c>
      <c r="E32" s="77">
        <f t="shared" si="0"/>
        <v>7.7823320622850298</v>
      </c>
      <c r="F32" s="76">
        <f>分析係数表!C35</f>
        <v>0.52232854864433809</v>
      </c>
      <c r="G32" s="77">
        <f t="shared" si="1"/>
        <v>4.0649342111616384</v>
      </c>
      <c r="H32" s="77">
        <v>4.2793979505644897</v>
      </c>
      <c r="I32" s="77">
        <f t="shared" si="2"/>
        <v>4.2793979505644897</v>
      </c>
      <c r="J32" s="76">
        <f>分析係数表!G35</f>
        <v>0.31374764595103577</v>
      </c>
      <c r="K32" s="78">
        <f t="shared" si="3"/>
        <v>1.3426510330772956</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75">
        <f>最終需要_まとめ!C34</f>
        <v>100</v>
      </c>
      <c r="D33" s="76">
        <f>投入係数表!AE33</f>
        <v>2.2439313853693917E-2</v>
      </c>
      <c r="E33" s="77">
        <f t="shared" si="0"/>
        <v>2.2439313853693919</v>
      </c>
      <c r="F33" s="76">
        <f>分析係数表!C36</f>
        <v>0.98115915135770393</v>
      </c>
      <c r="G33" s="77">
        <f t="shared" si="1"/>
        <v>2.2016538137739494</v>
      </c>
      <c r="H33" s="77">
        <v>2.3278216083612477</v>
      </c>
      <c r="I33" s="77">
        <f t="shared" si="2"/>
        <v>102.32782160836125</v>
      </c>
      <c r="J33" s="76">
        <f>分析係数表!G36</f>
        <v>4.5900594498961549E-2</v>
      </c>
      <c r="K33" s="78">
        <f t="shared" si="3"/>
        <v>4.6969078456074653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投入係数表!AE34</f>
        <v>5.1647784090284724E-4</v>
      </c>
      <c r="E34" s="77">
        <f t="shared" si="0"/>
        <v>5.1647784090284726E-2</v>
      </c>
      <c r="F34" s="76">
        <f>分析係数表!C37</f>
        <v>0.19750348498289194</v>
      </c>
      <c r="G34" s="77">
        <f t="shared" si="1"/>
        <v>1.0200617349475194E-2</v>
      </c>
      <c r="H34" s="77">
        <v>4.4089479700336019E-2</v>
      </c>
      <c r="I34" s="77">
        <f t="shared" si="2"/>
        <v>4.4089479700336019E-2</v>
      </c>
      <c r="J34" s="76">
        <f>分析係数表!G37</f>
        <v>0.41491057198512482</v>
      </c>
      <c r="K34" s="78">
        <f t="shared" si="3"/>
        <v>1.8293191240992969E-2</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投入係数表!AE35</f>
        <v>2.252722497554972E-3</v>
      </c>
      <c r="E35" s="77">
        <f t="shared" si="0"/>
        <v>0.2252722497554972</v>
      </c>
      <c r="F35" s="76">
        <f>分析係数表!C38</f>
        <v>8.1861043469250272E-2</v>
      </c>
      <c r="G35" s="77">
        <f t="shared" si="1"/>
        <v>1.844102142965056E-2</v>
      </c>
      <c r="H35" s="77">
        <v>4.4916438335843641E-2</v>
      </c>
      <c r="I35" s="77">
        <f t="shared" si="2"/>
        <v>4.4916438335843641E-2</v>
      </c>
      <c r="J35" s="76">
        <f>分析係数表!G38</f>
        <v>0.21669430624654507</v>
      </c>
      <c r="K35" s="78">
        <f t="shared" si="3"/>
        <v>9.7331364442513595E-3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投入係数表!AE36</f>
        <v>0</v>
      </c>
      <c r="E36" s="77">
        <f t="shared" si="0"/>
        <v>0</v>
      </c>
      <c r="F36" s="76">
        <f>分析係数表!C39</f>
        <v>1</v>
      </c>
      <c r="G36" s="77">
        <f t="shared" si="1"/>
        <v>0</v>
      </c>
      <c r="H36" s="77">
        <v>3.6819576286284397E-3</v>
      </c>
      <c r="I36" s="77">
        <f t="shared" si="2"/>
        <v>3.6819576286284397E-3</v>
      </c>
      <c r="J36" s="76">
        <f>分析係数表!G39</f>
        <v>0.35499471899494134</v>
      </c>
      <c r="K36" s="78">
        <f t="shared" si="3"/>
        <v>1.3070755137262334E-3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投入係数表!AE37</f>
        <v>0</v>
      </c>
      <c r="E37" s="77">
        <f t="shared" si="0"/>
        <v>0</v>
      </c>
      <c r="F37" s="76">
        <f>分析係数表!C40</f>
        <v>0.69354724715527594</v>
      </c>
      <c r="G37" s="77">
        <f t="shared" si="1"/>
        <v>0</v>
      </c>
      <c r="H37" s="77">
        <v>1.0280261167167394E-3</v>
      </c>
      <c r="I37" s="77">
        <f t="shared" si="2"/>
        <v>1.0280261167167394E-3</v>
      </c>
      <c r="J37" s="76">
        <f>分析係数表!G40</f>
        <v>0.52329545454545456</v>
      </c>
      <c r="K37" s="78">
        <f t="shared" si="3"/>
        <v>5.379613940318847E-4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投入係数表!AE38</f>
        <v>0</v>
      </c>
      <c r="E38" s="77">
        <f t="shared" si="0"/>
        <v>0</v>
      </c>
      <c r="F38" s="76">
        <f>分析係数表!C41</f>
        <v>0.69803111327175493</v>
      </c>
      <c r="G38" s="77">
        <f t="shared" si="1"/>
        <v>0</v>
      </c>
      <c r="H38" s="77">
        <v>8.2705959049176442E-4</v>
      </c>
      <c r="I38" s="77">
        <f t="shared" si="2"/>
        <v>8.2705959049176442E-4</v>
      </c>
      <c r="J38" s="76">
        <f>分析係数表!G41</f>
        <v>0.44754320687137045</v>
      </c>
      <c r="K38" s="78">
        <f t="shared" si="3"/>
        <v>3.7014490140240664E-4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投入係数表!AE39</f>
        <v>1.7582224371160757E-4</v>
      </c>
      <c r="E39" s="77">
        <f>$C$33*D39</f>
        <v>1.7582224371160759E-2</v>
      </c>
      <c r="F39" s="76">
        <f>分析係数表!C42</f>
        <v>0.43862762496302865</v>
      </c>
      <c r="G39" s="77">
        <f>E39*F39</f>
        <v>7.7120493174893234E-3</v>
      </c>
      <c r="H39" s="77">
        <v>1.4366904562294476E-2</v>
      </c>
      <c r="I39" s="77">
        <f>C39+H39</f>
        <v>1.4366904562294476E-2</v>
      </c>
      <c r="J39" s="76">
        <f>分析係数表!G42</f>
        <v>0.48527443105756357</v>
      </c>
      <c r="K39" s="78">
        <f>I39*J39</f>
        <v>6.9718914375257665E-3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投入係数表!AE40</f>
        <v>2.2439313853693917E-2</v>
      </c>
      <c r="E40" s="77">
        <f>$C$33*D40</f>
        <v>2.2439313853693919</v>
      </c>
      <c r="F40" s="76">
        <f>分析係数表!C43</f>
        <v>0.43024422883907665</v>
      </c>
      <c r="G40" s="77">
        <f>E40*F40</f>
        <v>0.96543852846605493</v>
      </c>
      <c r="H40" s="77">
        <v>1.3355928968610664</v>
      </c>
      <c r="I40" s="77">
        <f>C40+H40</f>
        <v>1.3355928968610664</v>
      </c>
      <c r="J40" s="76">
        <f>分析係数表!G43</f>
        <v>0.39930052034462166</v>
      </c>
      <c r="K40" s="78">
        <f>I40*J40</f>
        <v>0.5333029386852044</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投入係数表!AE41</f>
        <v>5.0548895067087179E-4</v>
      </c>
      <c r="E41" s="77">
        <f>$C$33*D41</f>
        <v>5.054889506708718E-2</v>
      </c>
      <c r="F41" s="76">
        <f>分析係数表!C44</f>
        <v>0.29950430472214973</v>
      </c>
      <c r="G41" s="77">
        <f>E41*F41</f>
        <v>1.513961167154085E-2</v>
      </c>
      <c r="H41" s="77">
        <v>1.6682418796870643E-2</v>
      </c>
      <c r="I41" s="77">
        <f>C41+H41</f>
        <v>1.6682418796870643E-2</v>
      </c>
      <c r="J41" s="76">
        <f>分析係数表!G44</f>
        <v>0.27139093052281238</v>
      </c>
      <c r="K41" s="78">
        <f>I41*J41</f>
        <v>4.5274571606539801E-3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投入係数表!AE42</f>
        <v>1.0988890231975472E-4</v>
      </c>
      <c r="E42" s="77">
        <f>$C$33*D42</f>
        <v>1.0988890231975473E-2</v>
      </c>
      <c r="F42" s="76">
        <f>分析係数表!C45</f>
        <v>1</v>
      </c>
      <c r="G42" s="77">
        <f>E42*F42</f>
        <v>1.0988890231975473E-2</v>
      </c>
      <c r="H42" s="77">
        <v>1.7604693892145713E-2</v>
      </c>
      <c r="I42" s="77">
        <f>C42+H42</f>
        <v>1.7604693892145713E-2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投入係数表!AE43</f>
        <v>1.9450335710596586E-3</v>
      </c>
      <c r="E43" s="77">
        <f>$C$33*D43</f>
        <v>0.19450335710596586</v>
      </c>
      <c r="F43" s="76">
        <f>分析係数表!C46</f>
        <v>7.53047011027278E-2</v>
      </c>
      <c r="G43" s="77">
        <f>E43*F43</f>
        <v>1.4647017170341886E-2</v>
      </c>
      <c r="H43" s="77">
        <v>1.9536918029457027E-2</v>
      </c>
      <c r="I43" s="77">
        <f>C43+H43</f>
        <v>1.9536918029457027E-2</v>
      </c>
      <c r="J43" s="76">
        <f>分析係数表!G46</f>
        <v>9.6153846153846159E-3</v>
      </c>
      <c r="K43" s="78">
        <f>I43*J43</f>
        <v>1.8785498105247143E-4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投入係数表!AE44</f>
        <v>0.14404237316073451</v>
      </c>
      <c r="E44" s="91">
        <f>SUM(E5:E43)</f>
        <v>14.40423731607345</v>
      </c>
      <c r="F44" s="92">
        <f>分析係数表!C47</f>
        <v>0.46353553090755517</v>
      </c>
      <c r="G44" s="91">
        <f>SUM(G5:G43)</f>
        <v>8.2956007419793991</v>
      </c>
      <c r="H44" s="91">
        <f>SUM(H5:H43)</f>
        <v>9.201245005108504</v>
      </c>
      <c r="I44" s="91">
        <f>SUM(I5:I43)</f>
        <v>109.2012450051085</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377</v>
      </c>
      <c r="S2" s="3" t="s">
        <v>153</v>
      </c>
      <c r="U2" s="64" t="s">
        <v>210</v>
      </c>
      <c r="W2" s="3" t="s">
        <v>130</v>
      </c>
      <c r="Y2" s="3" t="s">
        <v>154</v>
      </c>
    </row>
    <row r="3" spans="1:25" ht="44" x14ac:dyDescent="0.2">
      <c r="B3" s="65"/>
      <c r="C3" s="66" t="s">
        <v>228</v>
      </c>
      <c r="D3" s="66" t="s">
        <v>381</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0</v>
      </c>
      <c r="E5" s="77">
        <f t="shared" ref="E5:E38" si="0">$C$34*D5</f>
        <v>0</v>
      </c>
      <c r="F5" s="76">
        <f>分析係数表!C8</f>
        <v>0</v>
      </c>
      <c r="G5" s="77">
        <f t="shared" ref="G5:G38" si="1">E5*F5</f>
        <v>0</v>
      </c>
      <c r="H5" s="77">
        <f t="array" ref="H5:H43">MMULT(逆行列係数!C5:AO43,'30'!G5:G43)</f>
        <v>0</v>
      </c>
      <c r="I5" s="77">
        <f t="shared" ref="I5:I38" si="2">C5+H5</f>
        <v>0</v>
      </c>
      <c r="J5" s="76" t="e">
        <f>分析係数表!G8</f>
        <v>#DIV/0!</v>
      </c>
      <c r="K5" s="78" t="e">
        <f t="shared" ref="K5:K38" si="3">I5*J5</f>
        <v>#DIV/0!</v>
      </c>
      <c r="L5" s="79" t="s">
        <v>187</v>
      </c>
      <c r="M5" s="80" t="s">
        <v>187</v>
      </c>
      <c r="N5" s="81">
        <f>分析係数表!H8</f>
        <v>9.9662803258108775E-3</v>
      </c>
      <c r="O5" s="82" t="e">
        <f t="shared" ref="O5:O43" si="4">$M$44*N5</f>
        <v>#DIV/0!</v>
      </c>
      <c r="P5" s="76">
        <f>分析係数表!C8</f>
        <v>0</v>
      </c>
      <c r="Q5" s="82" t="e">
        <f t="shared" ref="Q5:Q38" si="5">O5*P5</f>
        <v>#DIV/0!</v>
      </c>
      <c r="R5" s="83" t="e">
        <f t="array" ref="R5:R43">MMULT(逆行列係数!C5:AO43,'30'!Q5:Q43)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投入係数表!AF6</f>
        <v>0</v>
      </c>
      <c r="E6" s="77">
        <f t="shared" si="0"/>
        <v>0</v>
      </c>
      <c r="F6" s="76">
        <f>分析係数表!C9</f>
        <v>7.8534031413612593E-2</v>
      </c>
      <c r="G6" s="77">
        <f t="shared" si="1"/>
        <v>0</v>
      </c>
      <c r="H6" s="77">
        <v>2.7015097796590096E-5</v>
      </c>
      <c r="I6" s="77">
        <f t="shared" si="2"/>
        <v>2.7015097796590096E-5</v>
      </c>
      <c r="J6" s="76">
        <f>分析係数表!G9</f>
        <v>0.3125</v>
      </c>
      <c r="K6" s="78">
        <f t="shared" si="3"/>
        <v>8.4422180614344047E-6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投入係数表!AF7</f>
        <v>0</v>
      </c>
      <c r="E7" s="77">
        <f t="shared" si="0"/>
        <v>0</v>
      </c>
      <c r="F7" s="76">
        <f>分析係数表!C10</f>
        <v>9.7664543524416114E-2</v>
      </c>
      <c r="G7" s="77">
        <f t="shared" si="1"/>
        <v>0</v>
      </c>
      <c r="H7" s="77">
        <v>5.4957884180668571E-5</v>
      </c>
      <c r="I7" s="77">
        <f t="shared" si="2"/>
        <v>5.4957884180668571E-5</v>
      </c>
      <c r="J7" s="76">
        <f>分析係数表!G10</f>
        <v>0.17857142857142858</v>
      </c>
      <c r="K7" s="78">
        <f t="shared" si="3"/>
        <v>9.8139078894051014E-6</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投入係数表!AF8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投入係数表!AF9</f>
        <v>3.5417035594120772E-4</v>
      </c>
      <c r="E9" s="77">
        <f t="shared" si="0"/>
        <v>3.5417035594120773E-2</v>
      </c>
      <c r="F9" s="76">
        <f>分析係数表!C12</f>
        <v>9.4611575134895265E-3</v>
      </c>
      <c r="G9" s="77">
        <f t="shared" si="1"/>
        <v>3.3508615241684174E-4</v>
      </c>
      <c r="H9" s="77">
        <v>4.0332188439318677E-4</v>
      </c>
      <c r="I9" s="77">
        <f t="shared" si="2"/>
        <v>4.0332188439318677E-4</v>
      </c>
      <c r="J9" s="76">
        <f>分析係数表!G12</f>
        <v>0.14399999999999999</v>
      </c>
      <c r="K9" s="78">
        <f t="shared" si="3"/>
        <v>5.807835135261889E-5</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投入係数表!AF10</f>
        <v>1.7708517797060386E-3</v>
      </c>
      <c r="E10" s="77">
        <f t="shared" si="0"/>
        <v>0.17708517797060386</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投入係数表!AF11</f>
        <v>4.9583849831769085E-3</v>
      </c>
      <c r="E11" s="77">
        <f t="shared" si="0"/>
        <v>0.49583849831769083</v>
      </c>
      <c r="F11" s="76">
        <f>分析係数表!C14</f>
        <v>3.724489795918362E-2</v>
      </c>
      <c r="G11" s="77">
        <f t="shared" si="1"/>
        <v>1.8467454274077234E-2</v>
      </c>
      <c r="H11" s="77">
        <v>2.2262615505815649E-2</v>
      </c>
      <c r="I11" s="77">
        <f t="shared" si="2"/>
        <v>2.2262615505815649E-2</v>
      </c>
      <c r="J11" s="76">
        <f>分析係数表!G14</f>
        <v>0.16710182767624021</v>
      </c>
      <c r="K11" s="78">
        <f t="shared" si="3"/>
        <v>3.7201237398751998E-3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投入係数表!AF12</f>
        <v>5.3125553391181158E-4</v>
      </c>
      <c r="E12" s="77">
        <f t="shared" si="0"/>
        <v>5.3125553391181156E-2</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投入係数表!AF13</f>
        <v>2.9927395077032053E-2</v>
      </c>
      <c r="E13" s="77">
        <f t="shared" si="0"/>
        <v>2.9927395077032055</v>
      </c>
      <c r="F13" s="76">
        <f>分析係数表!C16</f>
        <v>5.1379638439581488E-3</v>
      </c>
      <c r="G13" s="77">
        <f t="shared" si="1"/>
        <v>1.5376587384964179E-2</v>
      </c>
      <c r="H13" s="77">
        <v>1.5727567322838146E-2</v>
      </c>
      <c r="I13" s="77">
        <f t="shared" si="2"/>
        <v>1.5727567322838146E-2</v>
      </c>
      <c r="J13" s="76">
        <f>分析係数表!G16</f>
        <v>3.5087719298245612E-2</v>
      </c>
      <c r="K13" s="78">
        <f t="shared" si="3"/>
        <v>5.5184446746800507E-4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投入係数表!AF14</f>
        <v>1.5937666017354348E-3</v>
      </c>
      <c r="E14" s="77">
        <f t="shared" si="0"/>
        <v>0.15937666017354349</v>
      </c>
      <c r="F14" s="76">
        <f>分析係数表!C17</f>
        <v>2.2792022792023081E-3</v>
      </c>
      <c r="G14" s="77">
        <f t="shared" si="1"/>
        <v>3.6325164711919204E-4</v>
      </c>
      <c r="H14" s="77">
        <v>5.2612185169244687E-4</v>
      </c>
      <c r="I14" s="77">
        <f t="shared" si="2"/>
        <v>5.2612185169244687E-4</v>
      </c>
      <c r="J14" s="76">
        <f>分析係数表!G17</f>
        <v>0.25</v>
      </c>
      <c r="K14" s="78">
        <f t="shared" si="3"/>
        <v>1.3153046292311172E-4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投入係数表!AF15</f>
        <v>0</v>
      </c>
      <c r="E15" s="77">
        <f t="shared" si="0"/>
        <v>0</v>
      </c>
      <c r="F15" s="76">
        <f>分析係数表!C18</f>
        <v>7.5999999999999956E-2</v>
      </c>
      <c r="G15" s="77">
        <f t="shared" si="1"/>
        <v>0</v>
      </c>
      <c r="H15" s="77">
        <v>3.3103903376479715E-3</v>
      </c>
      <c r="I15" s="77">
        <f t="shared" si="2"/>
        <v>3.3103903376479715E-3</v>
      </c>
      <c r="J15" s="76">
        <f>分析係数表!G18</f>
        <v>0.21407624633431085</v>
      </c>
      <c r="K15" s="78">
        <f t="shared" si="3"/>
        <v>7.0867593738504966E-4</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投入係数表!AF16</f>
        <v>1.7708517797060386E-4</v>
      </c>
      <c r="E16" s="77">
        <f t="shared" si="0"/>
        <v>1.7708517797060386E-2</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投入係数表!AF17</f>
        <v>0</v>
      </c>
      <c r="E17" s="77">
        <f t="shared" si="0"/>
        <v>0</v>
      </c>
      <c r="F17" s="76">
        <f>分析係数表!C20</f>
        <v>1.5625E-2</v>
      </c>
      <c r="G17" s="77">
        <f t="shared" si="1"/>
        <v>0</v>
      </c>
      <c r="H17" s="77">
        <v>1.4210974591290804E-4</v>
      </c>
      <c r="I17" s="77">
        <f t="shared" si="2"/>
        <v>1.4210974591290804E-4</v>
      </c>
      <c r="J17" s="76">
        <f>分析係数表!G20</f>
        <v>9.7560975609756101E-2</v>
      </c>
      <c r="K17" s="78">
        <f t="shared" si="3"/>
        <v>1.3864365454917858E-5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投入係数表!AF18</f>
        <v>1.2395962457942271E-3</v>
      </c>
      <c r="E18" s="77">
        <f t="shared" si="0"/>
        <v>0.12395962457942271</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投入係数表!AF19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投入係数表!AF21</f>
        <v>0</v>
      </c>
      <c r="E21" s="77">
        <f t="shared" si="0"/>
        <v>0</v>
      </c>
      <c r="F21" s="76">
        <f>分析係数表!C24</f>
        <v>4.0407358738501986E-2</v>
      </c>
      <c r="G21" s="77">
        <f t="shared" si="1"/>
        <v>0</v>
      </c>
      <c r="H21" s="77">
        <v>5.6664535066628773E-4</v>
      </c>
      <c r="I21" s="77">
        <f t="shared" si="2"/>
        <v>5.6664535066628773E-4</v>
      </c>
      <c r="J21" s="76">
        <f>分析係数表!G24</f>
        <v>0.2107843137254902</v>
      </c>
      <c r="K21" s="78">
        <f t="shared" si="3"/>
        <v>1.194399513659332E-4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投入係数表!AF22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投入係数表!AF23</f>
        <v>1.7708517797060386E-4</v>
      </c>
      <c r="E23" s="77">
        <f t="shared" si="0"/>
        <v>1.7708517797060386E-2</v>
      </c>
      <c r="F23" s="76">
        <f>分析係数表!C26</f>
        <v>4.2648253452477469E-3</v>
      </c>
      <c r="G23" s="77">
        <f t="shared" si="1"/>
        <v>7.5523735527673939E-5</v>
      </c>
      <c r="H23" s="77">
        <v>1.8801822173376744E-4</v>
      </c>
      <c r="I23" s="77">
        <f t="shared" si="2"/>
        <v>1.8801822173376744E-4</v>
      </c>
      <c r="J23" s="76">
        <f>分析係数表!G26</f>
        <v>0.19858156028368795</v>
      </c>
      <c r="K23" s="78">
        <f t="shared" si="3"/>
        <v>3.733695183365595E-5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投入係数表!AF24</f>
        <v>0</v>
      </c>
      <c r="E24" s="77">
        <f t="shared" si="0"/>
        <v>0</v>
      </c>
      <c r="F24" s="76">
        <f>分析係数表!C27</f>
        <v>3.8520801232666546E-4</v>
      </c>
      <c r="G24" s="77">
        <f t="shared" si="1"/>
        <v>0</v>
      </c>
      <c r="H24" s="77">
        <v>1.8673921338700482E-6</v>
      </c>
      <c r="I24" s="77">
        <f t="shared" si="2"/>
        <v>1.8673921338700482E-6</v>
      </c>
      <c r="J24" s="76">
        <f>分析係数表!G27</f>
        <v>0.2857142857142857</v>
      </c>
      <c r="K24" s="78">
        <f t="shared" si="3"/>
        <v>5.3354060967715656E-7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投入係数表!AF25</f>
        <v>1.2573047635912875E-2</v>
      </c>
      <c r="E25" s="77">
        <f t="shared" si="0"/>
        <v>1.2573047635912875</v>
      </c>
      <c r="F25" s="76">
        <f>分析係数表!C28</f>
        <v>1.1124845488257318E-3</v>
      </c>
      <c r="G25" s="77">
        <f t="shared" si="1"/>
        <v>1.3987321226602968E-3</v>
      </c>
      <c r="H25" s="77">
        <v>1.5095488053695981E-3</v>
      </c>
      <c r="I25" s="77">
        <f t="shared" si="2"/>
        <v>1.5095488053695981E-3</v>
      </c>
      <c r="J25" s="76">
        <f>分析係数表!G28</f>
        <v>0.13043478260869565</v>
      </c>
      <c r="K25" s="78">
        <f t="shared" si="3"/>
        <v>1.9689767026559975E-4</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投入係数表!AF26</f>
        <v>3.7187887373826812E-3</v>
      </c>
      <c r="E26" s="77">
        <f t="shared" si="0"/>
        <v>0.37187887373826811</v>
      </c>
      <c r="F26" s="76">
        <f>分析係数表!C29</f>
        <v>9.1216979002032073E-2</v>
      </c>
      <c r="G26" s="77">
        <f t="shared" si="1"/>
        <v>3.392166741708294E-2</v>
      </c>
      <c r="H26" s="77">
        <v>4.0144901576072464E-2</v>
      </c>
      <c r="I26" s="77">
        <f t="shared" si="2"/>
        <v>4.0144901576072464E-2</v>
      </c>
      <c r="J26" s="76">
        <f>分析係数表!G29</f>
        <v>0.26186291739894552</v>
      </c>
      <c r="K26" s="78">
        <f t="shared" si="3"/>
        <v>1.0512461045403862E-2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投入係数表!AF27</f>
        <v>6.1979812289711354E-3</v>
      </c>
      <c r="E27" s="77">
        <f t="shared" si="0"/>
        <v>0.61979812289711356</v>
      </c>
      <c r="F27" s="76">
        <f>分析係数表!C30</f>
        <v>1</v>
      </c>
      <c r="G27" s="77">
        <f t="shared" si="1"/>
        <v>0.61979812289711356</v>
      </c>
      <c r="H27" s="77">
        <v>0.66324263429860708</v>
      </c>
      <c r="I27" s="77">
        <f t="shared" si="2"/>
        <v>0.66324263429860708</v>
      </c>
      <c r="J27" s="76">
        <f>分析係数表!G30</f>
        <v>0.34464954175809992</v>
      </c>
      <c r="K27" s="78">
        <f t="shared" si="3"/>
        <v>0.22858626998544998</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投入係数表!AF28</f>
        <v>1.7531432619089782E-2</v>
      </c>
      <c r="E28" s="77">
        <f t="shared" si="0"/>
        <v>1.7531432619089782</v>
      </c>
      <c r="F28" s="76">
        <f>分析係数表!C31</f>
        <v>5.9431818181818197E-2</v>
      </c>
      <c r="G28" s="77">
        <f t="shared" si="1"/>
        <v>0.10419249158845408</v>
      </c>
      <c r="H28" s="77">
        <v>0.11097001467848605</v>
      </c>
      <c r="I28" s="77">
        <f t="shared" si="2"/>
        <v>0.11097001467848605</v>
      </c>
      <c r="J28" s="76">
        <f>分析係数表!G31</f>
        <v>6.9182389937106917E-2</v>
      </c>
      <c r="K28" s="78">
        <f t="shared" si="3"/>
        <v>7.6771708268135001E-3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投入係数表!AF29</f>
        <v>2.6562776695590578E-3</v>
      </c>
      <c r="E29" s="77">
        <f t="shared" si="0"/>
        <v>0.26562776695590579</v>
      </c>
      <c r="F29" s="76">
        <f>分析係数表!C32</f>
        <v>1</v>
      </c>
      <c r="G29" s="77">
        <f t="shared" si="1"/>
        <v>0.26562776695590579</v>
      </c>
      <c r="H29" s="77">
        <v>0.309714608695703</v>
      </c>
      <c r="I29" s="77">
        <f t="shared" si="2"/>
        <v>0.309714608695703</v>
      </c>
      <c r="J29" s="76">
        <f>分析係数表!G32</f>
        <v>0.14024946759963491</v>
      </c>
      <c r="K29" s="78">
        <f t="shared" si="3"/>
        <v>4.3437308977401605E-2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投入係数表!AF30</f>
        <v>7.6146626527359663E-3</v>
      </c>
      <c r="E30" s="77">
        <f t="shared" si="0"/>
        <v>0.76146626527359662</v>
      </c>
      <c r="F30" s="76">
        <f>分析係数表!C33</f>
        <v>0.54794520547945202</v>
      </c>
      <c r="G30" s="77">
        <f t="shared" si="1"/>
        <v>0.41724178919101185</v>
      </c>
      <c r="H30" s="77">
        <v>0.42780043056144362</v>
      </c>
      <c r="I30" s="77">
        <f t="shared" si="2"/>
        <v>0.42780043056144362</v>
      </c>
      <c r="J30" s="76">
        <f>分析係数表!G33</f>
        <v>0.50575815738963537</v>
      </c>
      <c r="K30" s="78">
        <f t="shared" si="3"/>
        <v>0.21636355749124839</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投入係数表!AF31</f>
        <v>9.5625996104126091E-3</v>
      </c>
      <c r="E31" s="77">
        <f t="shared" si="0"/>
        <v>0.95625996104126088</v>
      </c>
      <c r="F31" s="76">
        <f>分析係数表!C34</f>
        <v>0.2272625743700124</v>
      </c>
      <c r="G31" s="77">
        <f t="shared" si="1"/>
        <v>0.21732210051320472</v>
      </c>
      <c r="H31" s="77">
        <v>0.26338969016298619</v>
      </c>
      <c r="I31" s="77">
        <f t="shared" si="2"/>
        <v>0.26338969016298619</v>
      </c>
      <c r="J31" s="76">
        <f>分析係数表!G34</f>
        <v>0.42497416653070103</v>
      </c>
      <c r="K31" s="78">
        <f t="shared" si="3"/>
        <v>0.11193381404979463</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投入係数表!AF32</f>
        <v>1.8416858508942802E-2</v>
      </c>
      <c r="E32" s="77">
        <f t="shared" si="0"/>
        <v>1.8416858508942802</v>
      </c>
      <c r="F32" s="76">
        <f>分析係数表!C35</f>
        <v>0.52232854864433809</v>
      </c>
      <c r="G32" s="77">
        <f t="shared" si="1"/>
        <v>0.96196509755642223</v>
      </c>
      <c r="H32" s="77">
        <v>1.0843679520827694</v>
      </c>
      <c r="I32" s="77">
        <f t="shared" si="2"/>
        <v>1.0843679520827694</v>
      </c>
      <c r="J32" s="76">
        <f>分析係数表!G35</f>
        <v>0.31374764595103577</v>
      </c>
      <c r="K32" s="78">
        <f t="shared" si="3"/>
        <v>0.34021789231071442</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投入係数表!AF33</f>
        <v>1.2927217991854081E-2</v>
      </c>
      <c r="E33" s="77">
        <f t="shared" si="0"/>
        <v>1.2927217991854081</v>
      </c>
      <c r="F33" s="76">
        <f>分析係数表!C36</f>
        <v>0.98115915135770393</v>
      </c>
      <c r="G33" s="77">
        <f t="shared" si="1"/>
        <v>1.2683658234303592</v>
      </c>
      <c r="H33" s="77">
        <v>1.3631957998920636</v>
      </c>
      <c r="I33" s="77">
        <f t="shared" si="2"/>
        <v>1.3631957998920636</v>
      </c>
      <c r="J33" s="76">
        <f>分析係数表!G36</f>
        <v>4.5900594498961549E-2</v>
      </c>
      <c r="K33" s="78">
        <f t="shared" si="3"/>
        <v>6.2571497633533146E-2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75">
        <f>最終需要_まとめ!C35</f>
        <v>100</v>
      </c>
      <c r="D34" s="76">
        <f>投入係数表!AF34</f>
        <v>5.7729768018416859E-2</v>
      </c>
      <c r="E34" s="77">
        <f t="shared" si="0"/>
        <v>5.7729768018416863</v>
      </c>
      <c r="F34" s="76">
        <f>分析係数表!C37</f>
        <v>0.19750348498289194</v>
      </c>
      <c r="G34" s="77">
        <f t="shared" si="1"/>
        <v>1.1401830370891231</v>
      </c>
      <c r="H34" s="77">
        <v>1.1809667874950613</v>
      </c>
      <c r="I34" s="77">
        <f t="shared" si="2"/>
        <v>101.18096678749507</v>
      </c>
      <c r="J34" s="76">
        <f>分析係数表!G37</f>
        <v>0.41491057198512482</v>
      </c>
      <c r="K34" s="78">
        <f t="shared" si="3"/>
        <v>41.981052803807493</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投入係数表!AF35</f>
        <v>1.2573047635912875E-2</v>
      </c>
      <c r="E35" s="77">
        <f t="shared" si="0"/>
        <v>1.2573047635912875</v>
      </c>
      <c r="F35" s="76">
        <f>分析係数表!C38</f>
        <v>8.1861043469250272E-2</v>
      </c>
      <c r="G35" s="77">
        <f t="shared" si="1"/>
        <v>0.10292427990644182</v>
      </c>
      <c r="H35" s="77">
        <v>0.1239360421787669</v>
      </c>
      <c r="I35" s="77">
        <f t="shared" si="2"/>
        <v>0.1239360421787669</v>
      </c>
      <c r="J35" s="76">
        <f>分析係数表!G38</f>
        <v>0.21669430624654507</v>
      </c>
      <c r="K35" s="78">
        <f t="shared" si="3"/>
        <v>2.6856234678870442E-2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投入係数表!AF36</f>
        <v>0</v>
      </c>
      <c r="E36" s="77">
        <f t="shared" si="0"/>
        <v>0</v>
      </c>
      <c r="F36" s="76">
        <f>分析係数表!C39</f>
        <v>1</v>
      </c>
      <c r="G36" s="77">
        <f t="shared" si="1"/>
        <v>0</v>
      </c>
      <c r="H36" s="77">
        <v>1.7847382880629301E-2</v>
      </c>
      <c r="I36" s="77">
        <f t="shared" si="2"/>
        <v>1.7847382880629301E-2</v>
      </c>
      <c r="J36" s="76">
        <f>分析係数表!G39</f>
        <v>0.35499471899494134</v>
      </c>
      <c r="K36" s="78">
        <f t="shared" si="3"/>
        <v>6.3357266705041252E-3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投入係数表!AF37</f>
        <v>1.9479369576766426E-3</v>
      </c>
      <c r="E37" s="77">
        <f t="shared" si="0"/>
        <v>0.19479369576766425</v>
      </c>
      <c r="F37" s="76">
        <f>分析係数表!C40</f>
        <v>0.69354724715527594</v>
      </c>
      <c r="G37" s="77">
        <f t="shared" si="1"/>
        <v>0.13509863146286588</v>
      </c>
      <c r="H37" s="77">
        <v>0.13744780540347032</v>
      </c>
      <c r="I37" s="77">
        <f t="shared" si="2"/>
        <v>0.13744780540347032</v>
      </c>
      <c r="J37" s="76">
        <f>分析係数表!G40</f>
        <v>0.52329545454545456</v>
      </c>
      <c r="K37" s="78">
        <f t="shared" si="3"/>
        <v>7.1925811804884193E-2</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投入係数表!AF38</f>
        <v>1.7708517797060386E-4</v>
      </c>
      <c r="E38" s="77">
        <f t="shared" si="0"/>
        <v>1.7708517797060386E-2</v>
      </c>
      <c r="F38" s="76">
        <f>分析係数表!C41</f>
        <v>0.69803111327175493</v>
      </c>
      <c r="G38" s="77">
        <f t="shared" si="1"/>
        <v>1.2361096392274746E-2</v>
      </c>
      <c r="H38" s="77">
        <v>1.3295418704919676E-2</v>
      </c>
      <c r="I38" s="77">
        <f t="shared" si="2"/>
        <v>1.3295418704919676E-2</v>
      </c>
      <c r="J38" s="76">
        <f>分析係数表!G41</f>
        <v>0.44754320687137045</v>
      </c>
      <c r="K38" s="78">
        <f t="shared" si="3"/>
        <v>5.9502743238973544E-3</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投入係数表!AF39</f>
        <v>1.0625110678236232E-3</v>
      </c>
      <c r="E39" s="77">
        <f>$C$34*D39</f>
        <v>0.10625110678236231</v>
      </c>
      <c r="F39" s="76">
        <f>分析係数表!C42</f>
        <v>0.43862762496302865</v>
      </c>
      <c r="G39" s="77">
        <f>E39*F39</f>
        <v>4.6604670617640724E-2</v>
      </c>
      <c r="H39" s="77">
        <v>5.3298608792369445E-2</v>
      </c>
      <c r="I39" s="77">
        <f>C39+H39</f>
        <v>5.3298608792369445E-2</v>
      </c>
      <c r="J39" s="76">
        <f>分析係数表!G42</f>
        <v>0.48527443105756357</v>
      </c>
      <c r="K39" s="78">
        <f>I39*J39</f>
        <v>2.5864452057876738E-2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投入係数表!AF40</f>
        <v>6.3042323357534971E-2</v>
      </c>
      <c r="E40" s="77">
        <f>$C$34*D40</f>
        <v>6.3042323357534968</v>
      </c>
      <c r="F40" s="76">
        <f>分析係数表!C43</f>
        <v>0.43024422883907665</v>
      </c>
      <c r="G40" s="77">
        <f>E40*F40</f>
        <v>2.7123595797186342</v>
      </c>
      <c r="H40" s="77">
        <v>3.0933600337878926</v>
      </c>
      <c r="I40" s="77">
        <f>C40+H40</f>
        <v>3.0933600337878926</v>
      </c>
      <c r="J40" s="76">
        <f>分析係数表!G43</f>
        <v>0.39930052034462166</v>
      </c>
      <c r="K40" s="78">
        <f>I40*J40</f>
        <v>1.2351802711047619</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投入係数表!AF41</f>
        <v>8.854258898530193E-4</v>
      </c>
      <c r="E41" s="77">
        <f>$C$34*D41</f>
        <v>8.8542588985301929E-2</v>
      </c>
      <c r="F41" s="76">
        <f>分析係数表!C44</f>
        <v>0.29950430472214973</v>
      </c>
      <c r="G41" s="77">
        <f>E41*F41</f>
        <v>2.6518886552341928E-2</v>
      </c>
      <c r="H41" s="77">
        <v>2.9618293434435977E-2</v>
      </c>
      <c r="I41" s="77">
        <f>C41+H41</f>
        <v>2.9618293434435977E-2</v>
      </c>
      <c r="J41" s="76">
        <f>分析係数表!G44</f>
        <v>0.27139093052281238</v>
      </c>
      <c r="K41" s="78">
        <f>I41*J41</f>
        <v>8.0381362156692841E-3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投入係数表!AF42</f>
        <v>7.0834071188241544E-4</v>
      </c>
      <c r="E42" s="77">
        <f>$C$34*D42</f>
        <v>7.0834071188241546E-2</v>
      </c>
      <c r="F42" s="76">
        <f>分析係数表!C45</f>
        <v>1</v>
      </c>
      <c r="G42" s="77">
        <f>E42*F42</f>
        <v>7.0834071188241546E-2</v>
      </c>
      <c r="H42" s="77">
        <v>7.6235845907899044E-2</v>
      </c>
      <c r="I42" s="77">
        <f>C42+H42</f>
        <v>7.6235845907899044E-2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投入係数表!AF43</f>
        <v>1.1864706924030459E-2</v>
      </c>
      <c r="E43" s="77">
        <f>$C$34*D43</f>
        <v>1.1864706924030459</v>
      </c>
      <c r="F43" s="76">
        <f>分析係数表!C46</f>
        <v>7.53047011027278E-2</v>
      </c>
      <c r="G43" s="77">
        <f>E43*F43</f>
        <v>8.9346820858557871E-2</v>
      </c>
      <c r="H43" s="77">
        <v>9.4700398958441193E-2</v>
      </c>
      <c r="I43" s="77">
        <f>C43+H43</f>
        <v>9.4700398958441193E-2</v>
      </c>
      <c r="J43" s="76">
        <f>分析係数表!G46</f>
        <v>9.6153846153846159E-3</v>
      </c>
      <c r="K43" s="78">
        <f>I43*J43</f>
        <v>9.1058075921578076E-4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投入係数表!AF44</f>
        <v>0.28191960332920135</v>
      </c>
      <c r="E44" s="91">
        <f>SUM(E5:E43)</f>
        <v>28.191960332920132</v>
      </c>
      <c r="F44" s="92">
        <f>分析係数表!C47</f>
        <v>0.46353553090755517</v>
      </c>
      <c r="G44" s="91">
        <f>SUM(G5:G43)</f>
        <v>8.2606825686524399</v>
      </c>
      <c r="H44" s="91">
        <f>SUM(H5:H43)</f>
        <v>9.1282528288921974</v>
      </c>
      <c r="I44" s="91">
        <f>SUM(I5:I43)</f>
        <v>109.1282528288922</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290</v>
      </c>
      <c r="S2" s="3" t="s">
        <v>153</v>
      </c>
      <c r="U2" s="64" t="s">
        <v>210</v>
      </c>
      <c r="W2" s="3" t="s">
        <v>130</v>
      </c>
      <c r="Y2" s="3" t="s">
        <v>154</v>
      </c>
    </row>
    <row r="3" spans="1:25" ht="44" x14ac:dyDescent="0.2">
      <c r="B3" s="65"/>
      <c r="C3" s="66" t="s">
        <v>228</v>
      </c>
      <c r="D3" s="66" t="s">
        <v>232</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0</v>
      </c>
      <c r="G5" s="77">
        <f t="shared" ref="G5:G38" si="1">E5*F5</f>
        <v>0</v>
      </c>
      <c r="H5" s="77">
        <f t="array" ref="H5:H43">MMULT(逆行列係数!C5:AO43,'31'!G5:G43)</f>
        <v>0</v>
      </c>
      <c r="I5" s="77">
        <f t="shared" ref="I5:I38" si="2">C5+H5</f>
        <v>0</v>
      </c>
      <c r="J5" s="76" t="e">
        <f>分析係数表!G8</f>
        <v>#DIV/0!</v>
      </c>
      <c r="K5" s="78" t="e">
        <f t="shared" ref="K5:K38" si="3">I5*J5</f>
        <v>#DIV/0!</v>
      </c>
      <c r="L5" s="79" t="s">
        <v>188</v>
      </c>
      <c r="M5" s="80" t="s">
        <v>188</v>
      </c>
      <c r="N5" s="81">
        <f>分析係数表!H8</f>
        <v>9.9662803258108775E-3</v>
      </c>
      <c r="O5" s="82" t="e">
        <f t="shared" ref="O5:O43" si="4">$M$44*N5</f>
        <v>#DIV/0!</v>
      </c>
      <c r="P5" s="76">
        <f>分析係数表!C8</f>
        <v>0</v>
      </c>
      <c r="Q5" s="82" t="e">
        <f t="shared" ref="Q5:Q38" si="5">O5*P5</f>
        <v>#DIV/0!</v>
      </c>
      <c r="R5" s="83" t="e">
        <f t="array" ref="R5:R43">MMULT(逆行列係数!C5:AO43,'31'!Q5:Q43)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投入係数表!AG6</f>
        <v>0</v>
      </c>
      <c r="E6" s="77">
        <f t="shared" si="0"/>
        <v>0</v>
      </c>
      <c r="F6" s="76">
        <f>分析係数表!C9</f>
        <v>7.8534031413612593E-2</v>
      </c>
      <c r="G6" s="77">
        <f t="shared" si="1"/>
        <v>0</v>
      </c>
      <c r="H6" s="77">
        <v>1.2837519848240265E-4</v>
      </c>
      <c r="I6" s="77">
        <f t="shared" si="2"/>
        <v>1.2837519848240265E-4</v>
      </c>
      <c r="J6" s="76">
        <f>分析係数表!G9</f>
        <v>0.3125</v>
      </c>
      <c r="K6" s="78">
        <f t="shared" si="3"/>
        <v>4.0117249525750826E-5</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投入係数表!AG7</f>
        <v>0</v>
      </c>
      <c r="E7" s="77">
        <f t="shared" si="0"/>
        <v>0</v>
      </c>
      <c r="F7" s="76">
        <f>分析係数表!C10</f>
        <v>9.7664543524416114E-2</v>
      </c>
      <c r="G7" s="77">
        <f t="shared" si="1"/>
        <v>0</v>
      </c>
      <c r="H7" s="77">
        <v>5.3017739709068428E-4</v>
      </c>
      <c r="I7" s="77">
        <f t="shared" si="2"/>
        <v>5.3017739709068428E-4</v>
      </c>
      <c r="J7" s="76">
        <f>分析係数表!G10</f>
        <v>0.17857142857142858</v>
      </c>
      <c r="K7" s="78">
        <f t="shared" si="3"/>
        <v>9.4674535194765047E-5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投入係数表!AG8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投入係数表!AG9</f>
        <v>0</v>
      </c>
      <c r="E9" s="77">
        <f t="shared" si="0"/>
        <v>0</v>
      </c>
      <c r="F9" s="76">
        <f>分析係数表!C12</f>
        <v>9.4611575134895265E-3</v>
      </c>
      <c r="G9" s="77">
        <f t="shared" si="1"/>
        <v>0</v>
      </c>
      <c r="H9" s="77">
        <v>1.4318225555617677E-3</v>
      </c>
      <c r="I9" s="77">
        <f t="shared" si="2"/>
        <v>1.4318225555617677E-3</v>
      </c>
      <c r="J9" s="76">
        <f>分析係数表!G12</f>
        <v>0.14399999999999999</v>
      </c>
      <c r="K9" s="78">
        <f t="shared" si="3"/>
        <v>2.0618244800089453E-4</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投入係数表!AG10</f>
        <v>1.1055831951354339E-3</v>
      </c>
      <c r="E10" s="77">
        <f t="shared" si="0"/>
        <v>0.11055831951354339</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投入係数表!AG11</f>
        <v>7.7390823659480379E-3</v>
      </c>
      <c r="E11" s="77">
        <f t="shared" si="0"/>
        <v>0.77390823659480379</v>
      </c>
      <c r="F11" s="76">
        <f>分析係数表!C14</f>
        <v>3.724489795918362E-2</v>
      </c>
      <c r="G11" s="77">
        <f t="shared" si="1"/>
        <v>2.8824133301745204E-2</v>
      </c>
      <c r="H11" s="77">
        <v>3.4052991708099369E-2</v>
      </c>
      <c r="I11" s="77">
        <f t="shared" si="2"/>
        <v>3.4052991708099369E-2</v>
      </c>
      <c r="J11" s="76">
        <f>分析係数表!G14</f>
        <v>0.16710182767624021</v>
      </c>
      <c r="K11" s="78">
        <f t="shared" si="3"/>
        <v>5.6903171522672573E-3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投入係数表!AG12</f>
        <v>1.1055831951354339E-3</v>
      </c>
      <c r="E12" s="77">
        <f t="shared" si="0"/>
        <v>0.11055831951354339</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投入係数表!AG13</f>
        <v>5.5279159756771695E-4</v>
      </c>
      <c r="E13" s="77">
        <f t="shared" si="0"/>
        <v>5.5279159756771695E-2</v>
      </c>
      <c r="F13" s="76">
        <f>分析係数表!C16</f>
        <v>5.1379638439581488E-3</v>
      </c>
      <c r="G13" s="77">
        <f t="shared" si="1"/>
        <v>2.8402232415467932E-4</v>
      </c>
      <c r="H13" s="77">
        <v>5.312742282612622E-4</v>
      </c>
      <c r="I13" s="77">
        <f t="shared" si="2"/>
        <v>5.312742282612622E-4</v>
      </c>
      <c r="J13" s="76">
        <f>分析係数表!G16</f>
        <v>3.5087719298245612E-2</v>
      </c>
      <c r="K13" s="78">
        <f t="shared" si="3"/>
        <v>1.8641200991623234E-5</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投入係数表!AG14</f>
        <v>3.3167495854063019E-3</v>
      </c>
      <c r="E14" s="77">
        <f t="shared" si="0"/>
        <v>0.33167495854063017</v>
      </c>
      <c r="F14" s="76">
        <f>分析係数表!C17</f>
        <v>2.2792022792023081E-3</v>
      </c>
      <c r="G14" s="77">
        <f t="shared" si="1"/>
        <v>7.5595432146013529E-4</v>
      </c>
      <c r="H14" s="77">
        <v>1.0140139644558442E-3</v>
      </c>
      <c r="I14" s="77">
        <f t="shared" si="2"/>
        <v>1.0140139644558442E-3</v>
      </c>
      <c r="J14" s="76">
        <f>分析係数表!G17</f>
        <v>0.25</v>
      </c>
      <c r="K14" s="78">
        <f t="shared" si="3"/>
        <v>2.5350349111396105E-4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投入係数表!AG15</f>
        <v>0</v>
      </c>
      <c r="E15" s="77">
        <f t="shared" si="0"/>
        <v>0</v>
      </c>
      <c r="F15" s="76">
        <f>分析係数表!C18</f>
        <v>7.5999999999999956E-2</v>
      </c>
      <c r="G15" s="77">
        <f t="shared" si="1"/>
        <v>0</v>
      </c>
      <c r="H15" s="77">
        <v>4.0329148336791425E-3</v>
      </c>
      <c r="I15" s="77">
        <f t="shared" si="2"/>
        <v>4.0329148336791425E-3</v>
      </c>
      <c r="J15" s="76">
        <f>分析係数表!G18</f>
        <v>0.21407624633431085</v>
      </c>
      <c r="K15" s="78">
        <f t="shared" si="3"/>
        <v>8.6335126937999243E-4</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投入係数表!AG16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投入係数表!AG17</f>
        <v>0</v>
      </c>
      <c r="E17" s="77">
        <f t="shared" si="0"/>
        <v>0</v>
      </c>
      <c r="F17" s="76">
        <f>分析係数表!C20</f>
        <v>1.5625E-2</v>
      </c>
      <c r="G17" s="77">
        <f t="shared" si="1"/>
        <v>0</v>
      </c>
      <c r="H17" s="77">
        <v>2.2375104478693458E-4</v>
      </c>
      <c r="I17" s="77">
        <f t="shared" si="2"/>
        <v>2.2375104478693458E-4</v>
      </c>
      <c r="J17" s="76">
        <f>分析係数表!G20</f>
        <v>9.7560975609756101E-2</v>
      </c>
      <c r="K17" s="78">
        <f t="shared" si="3"/>
        <v>2.1829370223115569E-5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投入係数表!AG18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投入係数表!AG19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投入係数表!AG21</f>
        <v>0</v>
      </c>
      <c r="E21" s="77">
        <f t="shared" si="0"/>
        <v>0</v>
      </c>
      <c r="F21" s="76">
        <f>分析係数表!C24</f>
        <v>4.0407358738501986E-2</v>
      </c>
      <c r="G21" s="77">
        <f t="shared" si="1"/>
        <v>0</v>
      </c>
      <c r="H21" s="77">
        <v>1.2888104150221261E-3</v>
      </c>
      <c r="I21" s="77">
        <f t="shared" si="2"/>
        <v>1.2888104150221261E-3</v>
      </c>
      <c r="J21" s="76">
        <f>分析係数表!G24</f>
        <v>0.2107843137254902</v>
      </c>
      <c r="K21" s="78">
        <f t="shared" si="3"/>
        <v>2.7166101885270306E-4</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投入係数表!AG22</f>
        <v>2.7639579878385848E-3</v>
      </c>
      <c r="E22" s="77">
        <f t="shared" si="0"/>
        <v>0.2763957987838585</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投入係数表!AG23</f>
        <v>5.5279159756771695E-4</v>
      </c>
      <c r="E23" s="77">
        <f t="shared" si="0"/>
        <v>5.5279159756771695E-2</v>
      </c>
      <c r="F23" s="76">
        <f>分析係数表!C26</f>
        <v>4.2648253452477469E-3</v>
      </c>
      <c r="G23" s="77">
        <f t="shared" si="1"/>
        <v>2.3575596159467919E-4</v>
      </c>
      <c r="H23" s="77">
        <v>4.7800940272948111E-4</v>
      </c>
      <c r="I23" s="77">
        <f t="shared" si="2"/>
        <v>4.7800940272948111E-4</v>
      </c>
      <c r="J23" s="76">
        <f>分析係数表!G26</f>
        <v>0.19858156028368795</v>
      </c>
      <c r="K23" s="78">
        <f t="shared" si="3"/>
        <v>9.492385302429413E-5</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投入係数表!AG24</f>
        <v>0</v>
      </c>
      <c r="E24" s="77">
        <f t="shared" si="0"/>
        <v>0</v>
      </c>
      <c r="F24" s="76">
        <f>分析係数表!C27</f>
        <v>3.8520801232666546E-4</v>
      </c>
      <c r="G24" s="77">
        <f t="shared" si="1"/>
        <v>0</v>
      </c>
      <c r="H24" s="77">
        <v>3.8505114640313545E-6</v>
      </c>
      <c r="I24" s="77">
        <f t="shared" si="2"/>
        <v>3.8505114640313545E-6</v>
      </c>
      <c r="J24" s="76">
        <f>分析係数表!G27</f>
        <v>0.2857142857142857</v>
      </c>
      <c r="K24" s="78">
        <f t="shared" si="3"/>
        <v>1.1001461325803869E-6</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投入係数表!AG25</f>
        <v>0</v>
      </c>
      <c r="E25" s="77">
        <f t="shared" si="0"/>
        <v>0</v>
      </c>
      <c r="F25" s="76">
        <f>分析係数表!C28</f>
        <v>1.1124845488257318E-3</v>
      </c>
      <c r="G25" s="77">
        <f t="shared" si="1"/>
        <v>0</v>
      </c>
      <c r="H25" s="77">
        <v>2.319396558527799E-4</v>
      </c>
      <c r="I25" s="77">
        <f t="shared" si="2"/>
        <v>2.319396558527799E-4</v>
      </c>
      <c r="J25" s="76">
        <f>分析係数表!G28</f>
        <v>0.13043478260869565</v>
      </c>
      <c r="K25" s="78">
        <f t="shared" si="3"/>
        <v>3.0252998589493028E-5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投入係数表!AG26</f>
        <v>1.3266998341625208E-2</v>
      </c>
      <c r="E26" s="77">
        <f t="shared" si="0"/>
        <v>1.3266998341625207</v>
      </c>
      <c r="F26" s="76">
        <f>分析係数表!C29</f>
        <v>9.1216979002032073E-2</v>
      </c>
      <c r="G26" s="77">
        <f t="shared" si="1"/>
        <v>0.12101755091480208</v>
      </c>
      <c r="H26" s="77">
        <v>0.13112859825399595</v>
      </c>
      <c r="I26" s="77">
        <f t="shared" si="2"/>
        <v>0.13112859825399595</v>
      </c>
      <c r="J26" s="76">
        <f>分析係数表!G29</f>
        <v>0.26186291739894552</v>
      </c>
      <c r="K26" s="78">
        <f t="shared" si="3"/>
        <v>3.4337717293225649E-2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投入係数表!AG27</f>
        <v>7.1862907683803209E-3</v>
      </c>
      <c r="E27" s="77">
        <f t="shared" si="0"/>
        <v>0.71862907683803212</v>
      </c>
      <c r="F27" s="76">
        <f>分析係数表!C30</f>
        <v>1</v>
      </c>
      <c r="G27" s="77">
        <f t="shared" si="1"/>
        <v>0.71862907683803212</v>
      </c>
      <c r="H27" s="77">
        <v>0.77065062437416554</v>
      </c>
      <c r="I27" s="77">
        <f t="shared" si="2"/>
        <v>0.77065062437416554</v>
      </c>
      <c r="J27" s="76">
        <f>分析係数表!G30</f>
        <v>0.34464954175809992</v>
      </c>
      <c r="K27" s="78">
        <f t="shared" si="3"/>
        <v>0.26560438454614976</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投入係数表!AG28</f>
        <v>3.869541182974019E-3</v>
      </c>
      <c r="E28" s="77">
        <f t="shared" si="0"/>
        <v>0.38695411829740189</v>
      </c>
      <c r="F28" s="76">
        <f>分析係数表!C31</f>
        <v>5.9431818181818197E-2</v>
      </c>
      <c r="G28" s="77">
        <f t="shared" si="1"/>
        <v>2.2997386803356959E-2</v>
      </c>
      <c r="H28" s="77">
        <v>3.0596716884430889E-2</v>
      </c>
      <c r="I28" s="77">
        <f t="shared" si="2"/>
        <v>3.0596716884430889E-2</v>
      </c>
      <c r="J28" s="76">
        <f>分析係数表!G31</f>
        <v>6.9182389937106917E-2</v>
      </c>
      <c r="K28" s="78">
        <f t="shared" si="3"/>
        <v>2.1167539982939608E-3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投入係数表!AG29</f>
        <v>0</v>
      </c>
      <c r="E29" s="77">
        <f t="shared" si="0"/>
        <v>0</v>
      </c>
      <c r="F29" s="76">
        <f>分析係数表!C32</f>
        <v>1</v>
      </c>
      <c r="G29" s="77">
        <f t="shared" si="1"/>
        <v>0</v>
      </c>
      <c r="H29" s="77">
        <v>2.4659229607316042E-2</v>
      </c>
      <c r="I29" s="77">
        <f t="shared" si="2"/>
        <v>2.4659229607316042E-2</v>
      </c>
      <c r="J29" s="76">
        <f>分析係数表!G32</f>
        <v>0.14024946759963491</v>
      </c>
      <c r="K29" s="78">
        <f t="shared" si="3"/>
        <v>3.4584438238432292E-3</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投入係数表!AG30</f>
        <v>3.3167495854063019E-3</v>
      </c>
      <c r="E30" s="77">
        <f t="shared" si="0"/>
        <v>0.33167495854063017</v>
      </c>
      <c r="F30" s="76">
        <f>分析係数表!C33</f>
        <v>0.54794520547945202</v>
      </c>
      <c r="G30" s="77">
        <f t="shared" si="1"/>
        <v>0.18173970330993433</v>
      </c>
      <c r="H30" s="77">
        <v>0.19823663687910101</v>
      </c>
      <c r="I30" s="77">
        <f t="shared" si="2"/>
        <v>0.19823663687910101</v>
      </c>
      <c r="J30" s="76">
        <f>分析係数表!G33</f>
        <v>0.50575815738963537</v>
      </c>
      <c r="K30" s="78">
        <f t="shared" si="3"/>
        <v>0.10025979619509236</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投入係数表!AG31</f>
        <v>9.3974571586511891E-3</v>
      </c>
      <c r="E31" s="77">
        <f t="shared" si="0"/>
        <v>0.9397457158651189</v>
      </c>
      <c r="F31" s="76">
        <f>分析係数表!C34</f>
        <v>0.2272625743700124</v>
      </c>
      <c r="G31" s="77">
        <f t="shared" si="1"/>
        <v>0.21356903064069713</v>
      </c>
      <c r="H31" s="77">
        <v>0.29872681570210446</v>
      </c>
      <c r="I31" s="77">
        <f t="shared" si="2"/>
        <v>0.29872681570210446</v>
      </c>
      <c r="J31" s="76">
        <f>分析係数表!G34</f>
        <v>0.42497416653070103</v>
      </c>
      <c r="K31" s="78">
        <f t="shared" si="3"/>
        <v>0.12695117952337218</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投入係数表!AG32</f>
        <v>4.4223327805417356E-3</v>
      </c>
      <c r="E32" s="77">
        <f t="shared" si="0"/>
        <v>0.44223327805417356</v>
      </c>
      <c r="F32" s="76">
        <f>分析係数表!C35</f>
        <v>0.52232854864433809</v>
      </c>
      <c r="G32" s="77">
        <f t="shared" si="1"/>
        <v>0.23099106628826449</v>
      </c>
      <c r="H32" s="77">
        <v>0.36510978891788098</v>
      </c>
      <c r="I32" s="77">
        <f t="shared" si="2"/>
        <v>0.36510978891788098</v>
      </c>
      <c r="J32" s="76">
        <f>分析係数表!G35</f>
        <v>0.31374764595103577</v>
      </c>
      <c r="K32" s="78">
        <f t="shared" si="3"/>
        <v>0.11455233678666472</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投入係数表!AG33</f>
        <v>1.824212271973466E-2</v>
      </c>
      <c r="E33" s="77">
        <f t="shared" si="0"/>
        <v>1.8242122719734661</v>
      </c>
      <c r="F33" s="76">
        <f>分析係数表!C36</f>
        <v>0.98115915135770393</v>
      </c>
      <c r="G33" s="77">
        <f t="shared" si="1"/>
        <v>1.7898425646657949</v>
      </c>
      <c r="H33" s="77">
        <v>1.9462594155160273</v>
      </c>
      <c r="I33" s="77">
        <f t="shared" si="2"/>
        <v>1.9462594155160273</v>
      </c>
      <c r="J33" s="76">
        <f>分析係数表!G36</f>
        <v>4.5900594498961549E-2</v>
      </c>
      <c r="K33" s="78">
        <f t="shared" si="3"/>
        <v>8.9334464221387078E-2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投入係数表!AG34</f>
        <v>1.3266998341625208E-2</v>
      </c>
      <c r="E34" s="77">
        <f t="shared" si="0"/>
        <v>1.3266998341625207</v>
      </c>
      <c r="F34" s="76">
        <f>分析係数表!C37</f>
        <v>0.19750348498289194</v>
      </c>
      <c r="G34" s="77">
        <f t="shared" si="1"/>
        <v>0.26202784077332264</v>
      </c>
      <c r="H34" s="77">
        <v>0.30318249240530154</v>
      </c>
      <c r="I34" s="77">
        <f t="shared" si="2"/>
        <v>0.30318249240530154</v>
      </c>
      <c r="J34" s="76">
        <f>分析係数表!G37</f>
        <v>0.41491057198512482</v>
      </c>
      <c r="K34" s="78">
        <f t="shared" si="3"/>
        <v>0.12579362133975944</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75">
        <f>最終需要_まとめ!C36</f>
        <v>100</v>
      </c>
      <c r="D35" s="76">
        <f>投入係数表!AG35</f>
        <v>0.2470978441127695</v>
      </c>
      <c r="E35" s="77">
        <f t="shared" si="0"/>
        <v>24.709784411276949</v>
      </c>
      <c r="F35" s="76">
        <f>分析係数表!C38</f>
        <v>8.1861043469250272E-2</v>
      </c>
      <c r="G35" s="77">
        <f t="shared" si="1"/>
        <v>2.022768735807345</v>
      </c>
      <c r="H35" s="77">
        <v>2.090873336208229</v>
      </c>
      <c r="I35" s="77">
        <f t="shared" si="2"/>
        <v>102.09087333620823</v>
      </c>
      <c r="J35" s="76">
        <f>分析係数表!G38</f>
        <v>0.21669430624654507</v>
      </c>
      <c r="K35" s="78">
        <f t="shared" si="3"/>
        <v>22.122510971693547</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90"/>
      <c r="D36" s="76">
        <f>投入係数表!AG36</f>
        <v>0</v>
      </c>
      <c r="E36" s="77">
        <f t="shared" si="0"/>
        <v>0</v>
      </c>
      <c r="F36" s="76">
        <f>分析係数表!C39</f>
        <v>1</v>
      </c>
      <c r="G36" s="77">
        <f t="shared" si="1"/>
        <v>0</v>
      </c>
      <c r="H36" s="77">
        <v>1.3039354956585519E-2</v>
      </c>
      <c r="I36" s="77">
        <f t="shared" si="2"/>
        <v>1.3039354956585519E-2</v>
      </c>
      <c r="J36" s="76">
        <f>分析係数表!G39</f>
        <v>0.35499471899494134</v>
      </c>
      <c r="K36" s="78">
        <f t="shared" si="3"/>
        <v>4.6289021486883714E-3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投入係数表!AG37</f>
        <v>1.658374792703151E-3</v>
      </c>
      <c r="E37" s="77">
        <f t="shared" si="0"/>
        <v>0.16583747927031509</v>
      </c>
      <c r="F37" s="76">
        <f>分析係数表!C40</f>
        <v>0.69354724715527594</v>
      </c>
      <c r="G37" s="77">
        <f t="shared" si="1"/>
        <v>0.11501612722309716</v>
      </c>
      <c r="H37" s="77">
        <v>0.11894461953566543</v>
      </c>
      <c r="I37" s="77">
        <f t="shared" si="2"/>
        <v>0.11894461953566543</v>
      </c>
      <c r="J37" s="76">
        <f>分析係数表!G40</f>
        <v>0.52329545454545456</v>
      </c>
      <c r="K37" s="78">
        <f t="shared" si="3"/>
        <v>6.2243178745652196E-2</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投入係数表!AG38</f>
        <v>5.5279159756771695E-4</v>
      </c>
      <c r="E38" s="77">
        <f t="shared" si="0"/>
        <v>5.5279159756771695E-2</v>
      </c>
      <c r="F38" s="76">
        <f>分析係数表!C41</f>
        <v>0.69803111327175493</v>
      </c>
      <c r="G38" s="77">
        <f t="shared" si="1"/>
        <v>3.8586573425746541E-2</v>
      </c>
      <c r="H38" s="77">
        <v>4.0645879945189652E-2</v>
      </c>
      <c r="I38" s="77">
        <f t="shared" si="2"/>
        <v>4.0645879945189652E-2</v>
      </c>
      <c r="J38" s="76">
        <f>分析係数表!G41</f>
        <v>0.44754320687137045</v>
      </c>
      <c r="K38" s="78">
        <f t="shared" si="3"/>
        <v>1.8190787456778899E-2</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投入係数表!AG39</f>
        <v>1.1055831951354339E-3</v>
      </c>
      <c r="E39" s="77">
        <f>$C$35*D39</f>
        <v>0.11055831951354339</v>
      </c>
      <c r="F39" s="76">
        <f>分析係数表!C42</f>
        <v>0.43862762496302865</v>
      </c>
      <c r="G39" s="77">
        <f>E39*F39</f>
        <v>4.8493933108129203E-2</v>
      </c>
      <c r="H39" s="77">
        <v>5.7619737190668541E-2</v>
      </c>
      <c r="I39" s="77">
        <f>C39+H39</f>
        <v>5.7619737190668541E-2</v>
      </c>
      <c r="J39" s="76">
        <f>分析係数表!G42</f>
        <v>0.48527443105756357</v>
      </c>
      <c r="K39" s="78">
        <f>I39*J39</f>
        <v>2.7961385182888012E-2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投入係数表!AG40</f>
        <v>0.15809839690436706</v>
      </c>
      <c r="E40" s="77">
        <f>$C$35*D40</f>
        <v>15.809839690436705</v>
      </c>
      <c r="F40" s="76">
        <f>分析係数表!C43</f>
        <v>0.43024422883907665</v>
      </c>
      <c r="G40" s="77">
        <f>E40*F40</f>
        <v>6.8020922856813666</v>
      </c>
      <c r="H40" s="77">
        <v>7.5370476171869809</v>
      </c>
      <c r="I40" s="77">
        <f>C40+H40</f>
        <v>7.5370476171869809</v>
      </c>
      <c r="J40" s="76">
        <f>分析係数表!G43</f>
        <v>0.39930052034462166</v>
      </c>
      <c r="K40" s="78">
        <f>I40*J40</f>
        <v>3.0095470354049523</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投入係数表!AG41</f>
        <v>2.7086788280818133E-2</v>
      </c>
      <c r="E41" s="77">
        <f>$C$35*D41</f>
        <v>2.7086788280818133</v>
      </c>
      <c r="F41" s="76">
        <f>分析係数表!C44</f>
        <v>0.29950430472214973</v>
      </c>
      <c r="G41" s="77">
        <f>E41*F41</f>
        <v>0.81126096912025081</v>
      </c>
      <c r="H41" s="77">
        <v>0.83509972446590164</v>
      </c>
      <c r="I41" s="77">
        <f>C41+H41</f>
        <v>0.83509972446590164</v>
      </c>
      <c r="J41" s="76">
        <f>分析係数表!G44</f>
        <v>0.27139093052281238</v>
      </c>
      <c r="K41" s="78">
        <f>I41*J41</f>
        <v>0.22663849130214528</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投入係数表!AG42</f>
        <v>5.5279159756771695E-4</v>
      </c>
      <c r="E42" s="77">
        <f>$C$35*D42</f>
        <v>5.5279159756771695E-2</v>
      </c>
      <c r="F42" s="76">
        <f>分析係数表!C45</f>
        <v>1</v>
      </c>
      <c r="G42" s="77">
        <f>E42*F42</f>
        <v>5.5279159756771695E-2</v>
      </c>
      <c r="H42" s="77">
        <v>6.3185931936699247E-2</v>
      </c>
      <c r="I42" s="77">
        <f>C42+H42</f>
        <v>6.3185931936699247E-2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投入係数表!AG43</f>
        <v>8.291873963515755E-3</v>
      </c>
      <c r="E43" s="77">
        <f>$C$35*D43</f>
        <v>0.82918739635157546</v>
      </c>
      <c r="F43" s="76">
        <f>分析係数表!C46</f>
        <v>7.53047011027278E-2</v>
      </c>
      <c r="G43" s="77">
        <f>E43*F43</f>
        <v>6.2441709040404476E-2</v>
      </c>
      <c r="H43" s="77">
        <v>6.9188414055351741E-2</v>
      </c>
      <c r="I43" s="77">
        <f>C43+H43</f>
        <v>6.9188414055351741E-2</v>
      </c>
      <c r="J43" s="76">
        <f>分析係数表!G46</f>
        <v>9.6153846153846159E-3</v>
      </c>
      <c r="K43" s="78">
        <f>I43*J43</f>
        <v>6.6527321207068986E-4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投入係数表!AG44</f>
        <v>0.53454947484798232</v>
      </c>
      <c r="E44" s="91">
        <f>SUM(E5:E43)</f>
        <v>53.45494748479824</v>
      </c>
      <c r="F44" s="92">
        <f>分析係数表!C47</f>
        <v>0.46353553090755517</v>
      </c>
      <c r="G44" s="91">
        <f>SUM(G5:G43)</f>
        <v>13.526853579306271</v>
      </c>
      <c r="H44" s="91">
        <f>SUM(H5:H43)</f>
        <v>14.938142864937083</v>
      </c>
      <c r="I44" s="91">
        <f>SUM(I5:I43)</f>
        <v>114.93814286493709</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289</v>
      </c>
      <c r="S2" s="3" t="s">
        <v>153</v>
      </c>
      <c r="U2" s="64" t="s">
        <v>210</v>
      </c>
      <c r="W2" s="3" t="s">
        <v>130</v>
      </c>
      <c r="Y2" s="3" t="s">
        <v>154</v>
      </c>
    </row>
    <row r="3" spans="1:25" ht="44" x14ac:dyDescent="0.2">
      <c r="B3" s="65"/>
      <c r="C3" s="66" t="s">
        <v>228</v>
      </c>
      <c r="D3" s="66" t="s">
        <v>231</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5.5589526933125801E-5</v>
      </c>
      <c r="E5" s="77">
        <f t="shared" ref="E5:E38" si="0">$C$36*D5</f>
        <v>5.5589526933125799E-3</v>
      </c>
      <c r="F5" s="76">
        <f>分析係数表!C8</f>
        <v>0</v>
      </c>
      <c r="G5" s="77">
        <f t="shared" ref="G5:G38" si="1">E5*F5</f>
        <v>0</v>
      </c>
      <c r="H5" s="77">
        <f t="array" ref="H5:H43">MMULT(逆行列係数!C5:AO43,'32'!G5:G43)</f>
        <v>0</v>
      </c>
      <c r="I5" s="77">
        <f t="shared" ref="I5:I38" si="2">C5+H5</f>
        <v>0</v>
      </c>
      <c r="J5" s="76" t="e">
        <f>分析係数表!G8</f>
        <v>#DIV/0!</v>
      </c>
      <c r="K5" s="78" t="e">
        <f t="shared" ref="K5:K38" si="3">I5*J5</f>
        <v>#DIV/0!</v>
      </c>
      <c r="L5" s="79" t="s">
        <v>188</v>
      </c>
      <c r="M5" s="80" t="s">
        <v>188</v>
      </c>
      <c r="N5" s="81">
        <f>分析係数表!H8</f>
        <v>9.9662803258108775E-3</v>
      </c>
      <c r="O5" s="82" t="e">
        <f t="shared" ref="O5:O43" si="4">$M$44*N5</f>
        <v>#DIV/0!</v>
      </c>
      <c r="P5" s="76">
        <f>分析係数表!C8</f>
        <v>0</v>
      </c>
      <c r="Q5" s="82" t="e">
        <f t="shared" ref="Q5:Q38" si="5">O5*P5</f>
        <v>#DIV/0!</v>
      </c>
      <c r="R5" s="83" t="e">
        <f t="array" ref="R5:R43">MMULT(逆行列係数!C5:AO43,'32'!Q5:Q43)</f>
        <v>#DIV/0!</v>
      </c>
      <c r="S5" s="84" t="e">
        <f t="shared" ref="S5:S38" si="6">I5+R5</f>
        <v>#DIV/0!</v>
      </c>
      <c r="T5" s="85" t="e">
        <f>分析係数表!F8</f>
        <v>#DIV/0!</v>
      </c>
      <c r="U5" s="86" t="e">
        <f t="shared" ref="U5:U38" si="7">S5*T5</f>
        <v>#DIV/0!</v>
      </c>
      <c r="V5" s="87" t="e">
        <f>分析係数表!D8</f>
        <v>#DIV/0!</v>
      </c>
      <c r="W5" s="88" t="e">
        <f t="shared" ref="W5:W38" si="8">ROUND(S5*V5,0)</f>
        <v>#DIV/0!</v>
      </c>
      <c r="X5" s="76" t="e">
        <f>分析係数表!E8</f>
        <v>#DIV/0!</v>
      </c>
      <c r="Y5" s="89" t="e">
        <f t="shared" ref="Y5:Y38" si="9">ROUND(S5*X5,0)</f>
        <v>#DIV/0!</v>
      </c>
    </row>
    <row r="6" spans="1:25" x14ac:dyDescent="0.2">
      <c r="A6" s="6" t="s">
        <v>220</v>
      </c>
      <c r="B6" s="5" t="s">
        <v>266</v>
      </c>
      <c r="C6" s="90"/>
      <c r="D6" s="76">
        <f>投入係数表!AH6</f>
        <v>0</v>
      </c>
      <c r="E6" s="77">
        <f t="shared" si="0"/>
        <v>0</v>
      </c>
      <c r="F6" s="76">
        <f>分析係数表!C9</f>
        <v>7.8534031413612593E-2</v>
      </c>
      <c r="G6" s="77">
        <f t="shared" si="1"/>
        <v>0</v>
      </c>
      <c r="H6" s="77">
        <v>1.172327762529919E-5</v>
      </c>
      <c r="I6" s="77">
        <f t="shared" si="2"/>
        <v>1.172327762529919E-5</v>
      </c>
      <c r="J6" s="76">
        <f>分析係数表!G9</f>
        <v>0.3125</v>
      </c>
      <c r="K6" s="78">
        <f t="shared" si="3"/>
        <v>3.663524257905997E-6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88" t="e">
        <f t="shared" si="8"/>
        <v>#DIV/0!</v>
      </c>
      <c r="X6" s="76">
        <f>分析係数表!E9</f>
        <v>0</v>
      </c>
      <c r="Y6" s="89" t="e">
        <f t="shared" si="9"/>
        <v>#DIV/0!</v>
      </c>
    </row>
    <row r="7" spans="1:25" x14ac:dyDescent="0.2">
      <c r="A7" s="6" t="s">
        <v>221</v>
      </c>
      <c r="B7" s="5" t="s">
        <v>267</v>
      </c>
      <c r="C7" s="90"/>
      <c r="D7" s="76">
        <f>投入係数表!AH7</f>
        <v>0</v>
      </c>
      <c r="E7" s="77">
        <f t="shared" si="0"/>
        <v>0</v>
      </c>
      <c r="F7" s="76">
        <f>分析係数表!C10</f>
        <v>9.7664543524416114E-2</v>
      </c>
      <c r="G7" s="77">
        <f t="shared" si="1"/>
        <v>0</v>
      </c>
      <c r="H7" s="77">
        <v>9.4545234802191427E-5</v>
      </c>
      <c r="I7" s="77">
        <f t="shared" si="2"/>
        <v>9.4545234802191427E-5</v>
      </c>
      <c r="J7" s="76">
        <f>分析係数表!G10</f>
        <v>0.17857142857142858</v>
      </c>
      <c r="K7" s="78">
        <f t="shared" si="3"/>
        <v>1.688307764324847E-5</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88" t="e">
        <f t="shared" si="8"/>
        <v>#DIV/0!</v>
      </c>
      <c r="X7" s="76">
        <f>分析係数表!E10</f>
        <v>0</v>
      </c>
      <c r="Y7" s="89" t="e">
        <f t="shared" si="9"/>
        <v>#DIV/0!</v>
      </c>
    </row>
    <row r="8" spans="1:25" x14ac:dyDescent="0.2">
      <c r="A8" s="6" t="s">
        <v>222</v>
      </c>
      <c r="B8" s="5" t="s">
        <v>27</v>
      </c>
      <c r="C8" s="90"/>
      <c r="D8" s="76">
        <f>投入係数表!AH8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88" t="e">
        <f t="shared" si="8"/>
        <v>#DIV/0!</v>
      </c>
      <c r="X8" s="76">
        <f>分析係数表!E11</f>
        <v>0</v>
      </c>
      <c r="Y8" s="89" t="e">
        <f t="shared" si="9"/>
        <v>#DIV/0!</v>
      </c>
    </row>
    <row r="9" spans="1:25" x14ac:dyDescent="0.2">
      <c r="A9" s="6" t="s">
        <v>223</v>
      </c>
      <c r="B9" s="5" t="s">
        <v>191</v>
      </c>
      <c r="C9" s="90"/>
      <c r="D9" s="76">
        <f>投入係数表!AH9</f>
        <v>3.3353716159875479E-4</v>
      </c>
      <c r="E9" s="77">
        <f t="shared" si="0"/>
        <v>3.3353716159875479E-2</v>
      </c>
      <c r="F9" s="76">
        <f>分析係数表!C12</f>
        <v>9.4611575134895265E-3</v>
      </c>
      <c r="G9" s="77">
        <f t="shared" si="1"/>
        <v>3.1556476224880293E-4</v>
      </c>
      <c r="H9" s="77">
        <v>3.5245666366764267E-4</v>
      </c>
      <c r="I9" s="77">
        <f t="shared" si="2"/>
        <v>3.5245666366764267E-4</v>
      </c>
      <c r="J9" s="76">
        <f>分析係数表!G12</f>
        <v>0.14399999999999999</v>
      </c>
      <c r="K9" s="78">
        <f t="shared" si="3"/>
        <v>5.0753759568140542E-5</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88" t="e">
        <f t="shared" si="8"/>
        <v>#DIV/0!</v>
      </c>
      <c r="X9" s="76">
        <f>分析係数表!E12</f>
        <v>0.11630769230769231</v>
      </c>
      <c r="Y9" s="89" t="e">
        <f t="shared" si="9"/>
        <v>#DIV/0!</v>
      </c>
    </row>
    <row r="10" spans="1:25" x14ac:dyDescent="0.2">
      <c r="A10" s="6" t="s">
        <v>224</v>
      </c>
      <c r="B10" s="5" t="s">
        <v>28</v>
      </c>
      <c r="C10" s="90"/>
      <c r="D10" s="76">
        <f>投入係数表!AH10</f>
        <v>3.335371615987548E-3</v>
      </c>
      <c r="E10" s="77">
        <f t="shared" si="0"/>
        <v>0.33353716159875479</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88" t="e">
        <f t="shared" si="8"/>
        <v>#DIV/0!</v>
      </c>
      <c r="X10" s="76">
        <f>分析係数表!E13</f>
        <v>0.67010309278350511</v>
      </c>
      <c r="Y10" s="89" t="e">
        <f t="shared" si="9"/>
        <v>#DIV/0!</v>
      </c>
    </row>
    <row r="11" spans="1:25" x14ac:dyDescent="0.2">
      <c r="A11" s="6" t="s">
        <v>225</v>
      </c>
      <c r="B11" s="5" t="s">
        <v>268</v>
      </c>
      <c r="C11" s="90"/>
      <c r="D11" s="76">
        <f>投入係数表!AH11</f>
        <v>1.3341486463950192E-3</v>
      </c>
      <c r="E11" s="77">
        <f t="shared" si="0"/>
        <v>0.13341486463950192</v>
      </c>
      <c r="F11" s="76">
        <f>分析係数表!C14</f>
        <v>3.724489795918362E-2</v>
      </c>
      <c r="G11" s="77">
        <f t="shared" si="1"/>
        <v>4.9690230197365444E-3</v>
      </c>
      <c r="H11" s="77">
        <v>9.3205206722646768E-3</v>
      </c>
      <c r="I11" s="77">
        <f t="shared" si="2"/>
        <v>9.3205206722646768E-3</v>
      </c>
      <c r="J11" s="76">
        <f>分析係数表!G14</f>
        <v>0.16710182767624021</v>
      </c>
      <c r="K11" s="78">
        <f t="shared" si="3"/>
        <v>1.5574760392296067E-3</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88" t="e">
        <f t="shared" si="8"/>
        <v>#DIV/0!</v>
      </c>
      <c r="X11" s="76">
        <f>分析係数表!E14</f>
        <v>1.5665796344647518E-2</v>
      </c>
      <c r="Y11" s="89" t="e">
        <f t="shared" si="9"/>
        <v>#DIV/0!</v>
      </c>
    </row>
    <row r="12" spans="1:25" x14ac:dyDescent="0.2">
      <c r="A12" s="6" t="s">
        <v>226</v>
      </c>
      <c r="B12" s="5" t="s">
        <v>29</v>
      </c>
      <c r="C12" s="90"/>
      <c r="D12" s="76">
        <f>投入係数表!AH12</f>
        <v>9.4502195786313862E-4</v>
      </c>
      <c r="E12" s="77">
        <f t="shared" si="0"/>
        <v>9.4502195786313858E-2</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88" t="e">
        <f t="shared" si="8"/>
        <v>#DIV/0!</v>
      </c>
      <c r="X12" s="76">
        <f>分析係数表!E15</f>
        <v>6.1728395061728392E-2</v>
      </c>
      <c r="Y12" s="89" t="e">
        <f t="shared" si="9"/>
        <v>#DIV/0!</v>
      </c>
    </row>
    <row r="13" spans="1:25" x14ac:dyDescent="0.2">
      <c r="A13" s="6" t="s">
        <v>227</v>
      </c>
      <c r="B13" s="5" t="s">
        <v>30</v>
      </c>
      <c r="C13" s="90"/>
      <c r="D13" s="76">
        <f>投入係数表!AH13</f>
        <v>1.0784368225026405E-2</v>
      </c>
      <c r="E13" s="77">
        <f t="shared" si="0"/>
        <v>1.0784368225026404</v>
      </c>
      <c r="F13" s="76">
        <f>分析係数表!C16</f>
        <v>5.1379638439581488E-3</v>
      </c>
      <c r="G13" s="77">
        <f t="shared" si="1"/>
        <v>5.540969402011678E-3</v>
      </c>
      <c r="H13" s="77">
        <v>5.8792225385658715E-3</v>
      </c>
      <c r="I13" s="77">
        <f t="shared" si="2"/>
        <v>5.8792225385658715E-3</v>
      </c>
      <c r="J13" s="76">
        <f>分析係数表!G16</f>
        <v>3.5087719298245612E-2</v>
      </c>
      <c r="K13" s="78">
        <f t="shared" si="3"/>
        <v>2.0628851012511828E-4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88" t="e">
        <f t="shared" si="8"/>
        <v>#DIV/0!</v>
      </c>
      <c r="X13" s="76">
        <f>分析係数表!E16</f>
        <v>0</v>
      </c>
      <c r="Y13" s="89" t="e">
        <f t="shared" si="9"/>
        <v>#DIV/0!</v>
      </c>
    </row>
    <row r="14" spans="1:25" x14ac:dyDescent="0.2">
      <c r="A14" s="6" t="s">
        <v>2</v>
      </c>
      <c r="B14" s="5" t="s">
        <v>364</v>
      </c>
      <c r="C14" s="90"/>
      <c r="D14" s="76">
        <f>投入係数表!AH14</f>
        <v>1.9456334426594031E-3</v>
      </c>
      <c r="E14" s="77">
        <f t="shared" si="0"/>
        <v>0.1945633442659403</v>
      </c>
      <c r="F14" s="76">
        <f>分析係数表!C17</f>
        <v>2.2792022792023081E-3</v>
      </c>
      <c r="G14" s="77">
        <f t="shared" si="1"/>
        <v>4.4344921770015446E-4</v>
      </c>
      <c r="H14" s="77">
        <v>6.954865164462222E-4</v>
      </c>
      <c r="I14" s="77">
        <f t="shared" si="2"/>
        <v>6.954865164462222E-4</v>
      </c>
      <c r="J14" s="76">
        <f>分析係数表!G17</f>
        <v>0.25</v>
      </c>
      <c r="K14" s="78">
        <f t="shared" si="3"/>
        <v>1.7387162911155555E-4</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88" t="e">
        <f t="shared" si="8"/>
        <v>#DIV/0!</v>
      </c>
      <c r="X14" s="76">
        <f>分析係数表!E17</f>
        <v>0.63888888888888884</v>
      </c>
      <c r="Y14" s="89" t="e">
        <f t="shared" si="9"/>
        <v>#DIV/0!</v>
      </c>
    </row>
    <row r="15" spans="1:25" x14ac:dyDescent="0.2">
      <c r="A15" s="6" t="s">
        <v>3</v>
      </c>
      <c r="B15" s="5" t="s">
        <v>31</v>
      </c>
      <c r="C15" s="90"/>
      <c r="D15" s="76">
        <f>投入係数表!AH15</f>
        <v>2.223581077325032E-4</v>
      </c>
      <c r="E15" s="77">
        <f t="shared" si="0"/>
        <v>2.223581077325032E-2</v>
      </c>
      <c r="F15" s="76">
        <f>分析係数表!C18</f>
        <v>7.5999999999999956E-2</v>
      </c>
      <c r="G15" s="77">
        <f t="shared" si="1"/>
        <v>1.6899216187670233E-3</v>
      </c>
      <c r="H15" s="77">
        <v>6.0789316730123256E-3</v>
      </c>
      <c r="I15" s="77">
        <f t="shared" si="2"/>
        <v>6.0789316730123256E-3</v>
      </c>
      <c r="J15" s="76">
        <f>分析係数表!G18</f>
        <v>0.21407624633431085</v>
      </c>
      <c r="K15" s="78">
        <f t="shared" si="3"/>
        <v>1.301354874281231E-3</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88" t="e">
        <f t="shared" si="8"/>
        <v>#DIV/0!</v>
      </c>
      <c r="X15" s="76">
        <f>分析係数表!E18</f>
        <v>2.6392961876832845E-2</v>
      </c>
      <c r="Y15" s="89" t="e">
        <f t="shared" si="9"/>
        <v>#DIV/0!</v>
      </c>
    </row>
    <row r="16" spans="1:25" x14ac:dyDescent="0.2">
      <c r="A16" s="6" t="s">
        <v>4</v>
      </c>
      <c r="B16" s="5" t="s">
        <v>32</v>
      </c>
      <c r="C16" s="90"/>
      <c r="D16" s="76">
        <f>投入係数表!AH16</f>
        <v>5.5589526933125801E-5</v>
      </c>
      <c r="E16" s="77">
        <f t="shared" si="0"/>
        <v>5.5589526933125799E-3</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88" t="e">
        <f t="shared" si="8"/>
        <v>#DIV/0!</v>
      </c>
      <c r="X16" s="76">
        <f>分析係数表!E19</f>
        <v>0</v>
      </c>
      <c r="Y16" s="89" t="e">
        <f t="shared" si="9"/>
        <v>#DIV/0!</v>
      </c>
    </row>
    <row r="17" spans="1:25" x14ac:dyDescent="0.2">
      <c r="A17" s="6" t="s">
        <v>5</v>
      </c>
      <c r="B17" s="5" t="s">
        <v>33</v>
      </c>
      <c r="C17" s="90"/>
      <c r="D17" s="76">
        <f>投入係数表!AH17</f>
        <v>2.223581077325032E-4</v>
      </c>
      <c r="E17" s="77">
        <f t="shared" si="0"/>
        <v>2.223581077325032E-2</v>
      </c>
      <c r="F17" s="76">
        <f>分析係数表!C20</f>
        <v>1.5625E-2</v>
      </c>
      <c r="G17" s="77">
        <f t="shared" si="1"/>
        <v>3.4743454333203624E-4</v>
      </c>
      <c r="H17" s="77">
        <v>5.5522660807010081E-4</v>
      </c>
      <c r="I17" s="77">
        <f t="shared" si="2"/>
        <v>5.5522660807010081E-4</v>
      </c>
      <c r="J17" s="76">
        <f>分析係数表!G20</f>
        <v>9.7560975609756101E-2</v>
      </c>
      <c r="K17" s="78">
        <f t="shared" si="3"/>
        <v>5.4168449567814718E-5</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88" t="e">
        <f t="shared" si="8"/>
        <v>#DIV/0!</v>
      </c>
      <c r="X17" s="76">
        <f>分析係数表!E20</f>
        <v>9.7560975609756101E-2</v>
      </c>
      <c r="Y17" s="89" t="e">
        <f t="shared" si="9"/>
        <v>#DIV/0!</v>
      </c>
    </row>
    <row r="18" spans="1:25" x14ac:dyDescent="0.2">
      <c r="A18" s="6" t="s">
        <v>6</v>
      </c>
      <c r="B18" s="5" t="s">
        <v>34</v>
      </c>
      <c r="C18" s="90"/>
      <c r="D18" s="76">
        <f>投入係数表!AH18</f>
        <v>4.4471621546500638E-3</v>
      </c>
      <c r="E18" s="77">
        <f t="shared" si="0"/>
        <v>0.44471621546500639</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88" t="e">
        <f t="shared" si="8"/>
        <v>#DIV/0!</v>
      </c>
      <c r="X18" s="76">
        <f>分析係数表!E21</f>
        <v>0.4</v>
      </c>
      <c r="Y18" s="89" t="e">
        <f t="shared" si="9"/>
        <v>#DIV/0!</v>
      </c>
    </row>
    <row r="19" spans="1:25" x14ac:dyDescent="0.2">
      <c r="A19" s="6" t="s">
        <v>7</v>
      </c>
      <c r="B19" s="5" t="s">
        <v>269</v>
      </c>
      <c r="C19" s="90"/>
      <c r="D19" s="76">
        <f>投入係数表!AH19</f>
        <v>3.3353716159875479E-4</v>
      </c>
      <c r="E19" s="77">
        <f t="shared" si="0"/>
        <v>3.3353716159875479E-2</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88" t="e">
        <f t="shared" si="8"/>
        <v>#DIV/0!</v>
      </c>
      <c r="X19" s="76">
        <f>分析係数表!E22</f>
        <v>3.4</v>
      </c>
      <c r="Y19" s="89" t="e">
        <f t="shared" si="9"/>
        <v>#DIV/0!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88" t="e">
        <f t="shared" si="8"/>
        <v>#DIV/0!</v>
      </c>
      <c r="X20" s="76">
        <f>分析係数表!E23</f>
        <v>0.4</v>
      </c>
      <c r="Y20" s="89" t="e">
        <f t="shared" si="9"/>
        <v>#DIV/0!</v>
      </c>
    </row>
    <row r="21" spans="1:25" x14ac:dyDescent="0.2">
      <c r="A21" s="6" t="s">
        <v>9</v>
      </c>
      <c r="B21" s="5" t="s">
        <v>271</v>
      </c>
      <c r="C21" s="90"/>
      <c r="D21" s="76">
        <f>投入係数表!AH21</f>
        <v>3.2241925621212964E-3</v>
      </c>
      <c r="E21" s="77">
        <f t="shared" si="0"/>
        <v>0.32241925621212963</v>
      </c>
      <c r="F21" s="76">
        <f>分析係数表!C24</f>
        <v>4.0407358738501986E-2</v>
      </c>
      <c r="G21" s="77">
        <f t="shared" si="1"/>
        <v>1.3028110549964507E-2</v>
      </c>
      <c r="H21" s="77">
        <v>1.3849998636507837E-2</v>
      </c>
      <c r="I21" s="77">
        <f t="shared" si="2"/>
        <v>1.3849998636507837E-2</v>
      </c>
      <c r="J21" s="76">
        <f>分析係数表!G24</f>
        <v>0.2107843137254902</v>
      </c>
      <c r="K21" s="78">
        <f t="shared" si="3"/>
        <v>2.9193624576952792E-3</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88" t="e">
        <f t="shared" si="8"/>
        <v>#DIV/0!</v>
      </c>
      <c r="X21" s="76">
        <f>分析係数表!E24</f>
        <v>0.25490196078431371</v>
      </c>
      <c r="Y21" s="89" t="e">
        <f t="shared" si="9"/>
        <v>#DIV/0!</v>
      </c>
    </row>
    <row r="22" spans="1:25" x14ac:dyDescent="0.2">
      <c r="A22" s="6" t="s">
        <v>10</v>
      </c>
      <c r="B22" s="5" t="s">
        <v>272</v>
      </c>
      <c r="C22" s="90"/>
      <c r="D22" s="76">
        <f>投入係数表!AH22</f>
        <v>2.2235810773250319E-3</v>
      </c>
      <c r="E22" s="77">
        <f t="shared" si="0"/>
        <v>0.2223581077325032</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88" t="e">
        <f t="shared" si="8"/>
        <v>#DIV/0!</v>
      </c>
      <c r="X22" s="76">
        <f>分析係数表!E25</f>
        <v>1</v>
      </c>
      <c r="Y22" s="89" t="e">
        <f t="shared" si="9"/>
        <v>#DIV/0!</v>
      </c>
    </row>
    <row r="23" spans="1:25" x14ac:dyDescent="0.2">
      <c r="A23" s="6" t="s">
        <v>11</v>
      </c>
      <c r="B23" s="5" t="s">
        <v>35</v>
      </c>
      <c r="C23" s="90"/>
      <c r="D23" s="76">
        <f>投入係数表!AH23</f>
        <v>1.8344543887931514E-3</v>
      </c>
      <c r="E23" s="77">
        <f t="shared" si="0"/>
        <v>0.18344543887931514</v>
      </c>
      <c r="F23" s="76">
        <f>分析係数表!C26</f>
        <v>4.2648253452477469E-3</v>
      </c>
      <c r="G23" s="77">
        <f t="shared" si="1"/>
        <v>7.8236275720259965E-4</v>
      </c>
      <c r="H23" s="77">
        <v>9.4056494822112257E-4</v>
      </c>
      <c r="I23" s="77">
        <f t="shared" si="2"/>
        <v>9.4056494822112257E-4</v>
      </c>
      <c r="J23" s="76">
        <f>分析係数表!G26</f>
        <v>0.19858156028368795</v>
      </c>
      <c r="K23" s="78">
        <f t="shared" si="3"/>
        <v>1.8677885496589668E-4</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88" t="e">
        <f t="shared" si="8"/>
        <v>#DIV/0!</v>
      </c>
      <c r="X23" s="76">
        <f>分析係数表!E26</f>
        <v>0.21985815602836881</v>
      </c>
      <c r="Y23" s="89" t="e">
        <f t="shared" si="9"/>
        <v>#DIV/0!</v>
      </c>
    </row>
    <row r="24" spans="1:25" x14ac:dyDescent="0.2">
      <c r="A24" s="6" t="s">
        <v>12</v>
      </c>
      <c r="B24" s="5" t="s">
        <v>365</v>
      </c>
      <c r="C24" s="90"/>
      <c r="D24" s="76">
        <f>投入係数表!AH24</f>
        <v>1.667685807993774E-3</v>
      </c>
      <c r="E24" s="77">
        <f t="shared" si="0"/>
        <v>0.1667685807993774</v>
      </c>
      <c r="F24" s="76">
        <f>分析係数表!C27</f>
        <v>3.8520801232666546E-4</v>
      </c>
      <c r="G24" s="77">
        <f t="shared" si="1"/>
        <v>6.424059352826707E-5</v>
      </c>
      <c r="H24" s="77">
        <v>6.6788300573418136E-5</v>
      </c>
      <c r="I24" s="77">
        <f t="shared" si="2"/>
        <v>6.6788300573418136E-5</v>
      </c>
      <c r="J24" s="76">
        <f>分析係数表!G27</f>
        <v>0.2857142857142857</v>
      </c>
      <c r="K24" s="78">
        <f t="shared" si="3"/>
        <v>1.908237159240518E-5</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88" t="e">
        <f t="shared" si="8"/>
        <v>#DIV/0!</v>
      </c>
      <c r="X24" s="76">
        <f>分析係数表!E27</f>
        <v>0</v>
      </c>
      <c r="Y24" s="89" t="e">
        <f t="shared" si="9"/>
        <v>#DIV/0!</v>
      </c>
    </row>
    <row r="25" spans="1:25" x14ac:dyDescent="0.2">
      <c r="A25" s="6" t="s">
        <v>13</v>
      </c>
      <c r="B25" s="5" t="s">
        <v>192</v>
      </c>
      <c r="C25" s="90"/>
      <c r="D25" s="76">
        <f>投入係数表!AH25</f>
        <v>5.5033631663794543E-3</v>
      </c>
      <c r="E25" s="77">
        <f t="shared" si="0"/>
        <v>0.55033631663794547</v>
      </c>
      <c r="F25" s="76">
        <f>分析係数表!C28</f>
        <v>1.1124845488257318E-3</v>
      </c>
      <c r="G25" s="77">
        <f t="shared" si="1"/>
        <v>6.122406489173798E-4</v>
      </c>
      <c r="H25" s="77">
        <v>7.5452078505985638E-4</v>
      </c>
      <c r="I25" s="77">
        <f t="shared" si="2"/>
        <v>7.5452078505985638E-4</v>
      </c>
      <c r="J25" s="76">
        <f>分析係数表!G28</f>
        <v>0.13043478260869565</v>
      </c>
      <c r="K25" s="78">
        <f t="shared" si="3"/>
        <v>9.8415754573024736E-5</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88" t="e">
        <f t="shared" si="8"/>
        <v>#DIV/0!</v>
      </c>
      <c r="X25" s="76">
        <f>分析係数表!E28</f>
        <v>0.14130434782608695</v>
      </c>
      <c r="Y25" s="89" t="e">
        <f t="shared" si="9"/>
        <v>#DIV/0!</v>
      </c>
    </row>
    <row r="26" spans="1:25" x14ac:dyDescent="0.2">
      <c r="A26" s="6" t="s">
        <v>14</v>
      </c>
      <c r="B26" s="5" t="s">
        <v>50</v>
      </c>
      <c r="C26" s="90"/>
      <c r="D26" s="76">
        <f>投入係数表!AH26</f>
        <v>8.9499138362332531E-3</v>
      </c>
      <c r="E26" s="77">
        <f t="shared" si="0"/>
        <v>0.89499138362332531</v>
      </c>
      <c r="F26" s="76">
        <f>分析係数表!C29</f>
        <v>9.1216979002032073E-2</v>
      </c>
      <c r="G26" s="77">
        <f t="shared" si="1"/>
        <v>8.1638410246968496E-2</v>
      </c>
      <c r="H26" s="77">
        <v>8.9063074640743992E-2</v>
      </c>
      <c r="I26" s="77">
        <f t="shared" si="2"/>
        <v>8.9063074640743992E-2</v>
      </c>
      <c r="J26" s="76">
        <f>分析係数表!G29</f>
        <v>0.26186291739894552</v>
      </c>
      <c r="K26" s="78">
        <f t="shared" si="3"/>
        <v>2.3322316557945262E-2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88" t="e">
        <f t="shared" si="8"/>
        <v>#DIV/0!</v>
      </c>
      <c r="X26" s="76">
        <f>分析係数表!E29</f>
        <v>0.10017574692442882</v>
      </c>
      <c r="Y26" s="89" t="e">
        <f t="shared" si="9"/>
        <v>#DIV/0!</v>
      </c>
    </row>
    <row r="27" spans="1:25" x14ac:dyDescent="0.2">
      <c r="A27" s="6" t="s">
        <v>15</v>
      </c>
      <c r="B27" s="5" t="s">
        <v>36</v>
      </c>
      <c r="C27" s="90"/>
      <c r="D27" s="76">
        <f>投入係数表!AH27</f>
        <v>8.2272499861026187E-3</v>
      </c>
      <c r="E27" s="77">
        <f t="shared" si="0"/>
        <v>0.82272499861026183</v>
      </c>
      <c r="F27" s="76">
        <f>分析係数表!C30</f>
        <v>1</v>
      </c>
      <c r="G27" s="77">
        <f t="shared" si="1"/>
        <v>0.82272499861026183</v>
      </c>
      <c r="H27" s="77">
        <v>0.86154378902086726</v>
      </c>
      <c r="I27" s="77">
        <f t="shared" si="2"/>
        <v>0.86154378902086726</v>
      </c>
      <c r="J27" s="76">
        <f>分析係数表!G30</f>
        <v>0.34464954175809992</v>
      </c>
      <c r="K27" s="78">
        <f t="shared" si="3"/>
        <v>0.296930672090579</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88" t="e">
        <f t="shared" si="8"/>
        <v>#DIV/0!</v>
      </c>
      <c r="X27" s="76">
        <f>分析係数表!E30</f>
        <v>8.7001419904479155E-2</v>
      </c>
      <c r="Y27" s="89" t="e">
        <f t="shared" si="9"/>
        <v>#DIV/0!</v>
      </c>
    </row>
    <row r="28" spans="1:25" x14ac:dyDescent="0.2">
      <c r="A28" s="6" t="s">
        <v>16</v>
      </c>
      <c r="B28" s="5" t="s">
        <v>193</v>
      </c>
      <c r="C28" s="90"/>
      <c r="D28" s="76">
        <f>投入係数表!AH28</f>
        <v>1.2118516871421424E-2</v>
      </c>
      <c r="E28" s="77">
        <f t="shared" si="0"/>
        <v>1.2118516871421423</v>
      </c>
      <c r="F28" s="76">
        <f>分析係数表!C31</f>
        <v>5.9431818181818197E-2</v>
      </c>
      <c r="G28" s="77">
        <f t="shared" si="1"/>
        <v>7.2022549133561431E-2</v>
      </c>
      <c r="H28" s="77">
        <v>8.3470985876370071E-2</v>
      </c>
      <c r="I28" s="77">
        <f t="shared" si="2"/>
        <v>8.3470985876370071E-2</v>
      </c>
      <c r="J28" s="76">
        <f>分析係数表!G31</f>
        <v>6.9182389937106917E-2</v>
      </c>
      <c r="K28" s="78">
        <f t="shared" si="3"/>
        <v>5.7747222933337786E-3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88" t="e">
        <f t="shared" si="8"/>
        <v>#DIV/0!</v>
      </c>
      <c r="X28" s="76">
        <f>分析係数表!E31</f>
        <v>1.10062893081761E-2</v>
      </c>
      <c r="Y28" s="89" t="e">
        <f t="shared" si="9"/>
        <v>#DIV/0!</v>
      </c>
    </row>
    <row r="29" spans="1:25" x14ac:dyDescent="0.2">
      <c r="A29" s="6" t="s">
        <v>17</v>
      </c>
      <c r="B29" s="5" t="s">
        <v>273</v>
      </c>
      <c r="C29" s="90"/>
      <c r="D29" s="76">
        <f>投入係数表!AH29</f>
        <v>4.0024459391850573E-3</v>
      </c>
      <c r="E29" s="77">
        <f t="shared" si="0"/>
        <v>0.40024459391850575</v>
      </c>
      <c r="F29" s="76">
        <f>分析係数表!C32</f>
        <v>1</v>
      </c>
      <c r="G29" s="77">
        <f t="shared" si="1"/>
        <v>0.40024459391850575</v>
      </c>
      <c r="H29" s="77">
        <v>0.46711356359258732</v>
      </c>
      <c r="I29" s="77">
        <f t="shared" si="2"/>
        <v>0.46711356359258732</v>
      </c>
      <c r="J29" s="76">
        <f>分析係数表!G32</f>
        <v>0.14024946759963491</v>
      </c>
      <c r="K29" s="78">
        <f t="shared" si="3"/>
        <v>6.5512428602428577E-2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88" t="e">
        <f t="shared" si="8"/>
        <v>#DIV/0!</v>
      </c>
      <c r="X29" s="76">
        <f>分析係数表!E32</f>
        <v>2.9510191664131429E-2</v>
      </c>
      <c r="Y29" s="89" t="e">
        <f t="shared" si="9"/>
        <v>#DIV/0!</v>
      </c>
    </row>
    <row r="30" spans="1:25" x14ac:dyDescent="0.2">
      <c r="A30" s="6" t="s">
        <v>18</v>
      </c>
      <c r="B30" s="5" t="s">
        <v>274</v>
      </c>
      <c r="C30" s="90"/>
      <c r="D30" s="76">
        <f>投入係数表!AH30</f>
        <v>2.751681583189727E-2</v>
      </c>
      <c r="E30" s="77">
        <f t="shared" si="0"/>
        <v>2.7516815831897268</v>
      </c>
      <c r="F30" s="76">
        <f>分析係数表!C33</f>
        <v>0.54794520547945202</v>
      </c>
      <c r="G30" s="77">
        <f t="shared" si="1"/>
        <v>1.5077707305149186</v>
      </c>
      <c r="H30" s="77">
        <v>1.5155788093400597</v>
      </c>
      <c r="I30" s="77">
        <f t="shared" si="2"/>
        <v>1.5155788093400597</v>
      </c>
      <c r="J30" s="76">
        <f>分析係数表!G33</f>
        <v>0.50575815738963537</v>
      </c>
      <c r="K30" s="78">
        <f t="shared" si="3"/>
        <v>0.76651634599060614</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88" t="e">
        <f t="shared" si="8"/>
        <v>#DIV/0!</v>
      </c>
      <c r="X30" s="76">
        <f>分析係数表!E33</f>
        <v>9.5969289827255277E-2</v>
      </c>
      <c r="Y30" s="89" t="e">
        <f t="shared" si="9"/>
        <v>#DIV/0!</v>
      </c>
    </row>
    <row r="31" spans="1:25" x14ac:dyDescent="0.2">
      <c r="A31" s="6" t="s">
        <v>19</v>
      </c>
      <c r="B31" s="5" t="s">
        <v>275</v>
      </c>
      <c r="C31" s="90"/>
      <c r="D31" s="76">
        <f>投入係数表!AH31</f>
        <v>9.9505253210295172E-3</v>
      </c>
      <c r="E31" s="77">
        <f t="shared" si="0"/>
        <v>0.99505253210295175</v>
      </c>
      <c r="F31" s="76">
        <f>分析係数表!C34</f>
        <v>0.2272625743700124</v>
      </c>
      <c r="G31" s="77">
        <f t="shared" si="1"/>
        <v>0.22613820007911623</v>
      </c>
      <c r="H31" s="77">
        <v>0.28595453555821154</v>
      </c>
      <c r="I31" s="77">
        <f t="shared" si="2"/>
        <v>0.28595453555821154</v>
      </c>
      <c r="J31" s="76">
        <f>分析係数表!G34</f>
        <v>0.42497416653070103</v>
      </c>
      <c r="K31" s="78">
        <f t="shared" si="3"/>
        <v>0.12152329041452466</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88" t="e">
        <f t="shared" si="8"/>
        <v>#DIV/0!</v>
      </c>
      <c r="X31" s="76">
        <f>分析係数表!E34</f>
        <v>0.21101865448414642</v>
      </c>
      <c r="Y31" s="89" t="e">
        <f t="shared" si="9"/>
        <v>#DIV/0!</v>
      </c>
    </row>
    <row r="32" spans="1:25" x14ac:dyDescent="0.2">
      <c r="A32" s="6" t="s">
        <v>20</v>
      </c>
      <c r="B32" s="5" t="s">
        <v>37</v>
      </c>
      <c r="C32" s="90"/>
      <c r="D32" s="76">
        <f>投入係数表!AH32</f>
        <v>2.1179609761520928E-2</v>
      </c>
      <c r="E32" s="77">
        <f t="shared" si="0"/>
        <v>2.117960976152093</v>
      </c>
      <c r="F32" s="76">
        <f>分析係数表!C35</f>
        <v>0.52232854864433809</v>
      </c>
      <c r="G32" s="77">
        <f t="shared" si="1"/>
        <v>1.1062714827588682</v>
      </c>
      <c r="H32" s="77">
        <v>1.2007128442615862</v>
      </c>
      <c r="I32" s="77">
        <f t="shared" si="2"/>
        <v>1.2007128442615862</v>
      </c>
      <c r="J32" s="76">
        <f>分析係数表!G35</f>
        <v>0.31374764595103577</v>
      </c>
      <c r="K32" s="78">
        <f t="shared" si="3"/>
        <v>0.37672082835024528</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88" t="e">
        <f t="shared" si="8"/>
        <v>#DIV/0!</v>
      </c>
      <c r="X32" s="76">
        <f>分析係数表!E35</f>
        <v>5.3634651600753293E-2</v>
      </c>
      <c r="Y32" s="89" t="e">
        <f t="shared" si="9"/>
        <v>#DIV/0!</v>
      </c>
    </row>
    <row r="33" spans="1:25" x14ac:dyDescent="0.2">
      <c r="A33" s="6" t="s">
        <v>21</v>
      </c>
      <c r="B33" s="5" t="s">
        <v>38</v>
      </c>
      <c r="C33" s="90"/>
      <c r="D33" s="76">
        <f>投入係数表!AH33</f>
        <v>1.6120962810606482E-3</v>
      </c>
      <c r="E33" s="77">
        <f t="shared" si="0"/>
        <v>0.16120962810606482</v>
      </c>
      <c r="F33" s="76">
        <f>分析係数表!C36</f>
        <v>0.98115915135770393</v>
      </c>
      <c r="G33" s="77">
        <f t="shared" si="1"/>
        <v>0.15817230190323761</v>
      </c>
      <c r="H33" s="77">
        <v>0.23095288372299147</v>
      </c>
      <c r="I33" s="77">
        <f t="shared" si="2"/>
        <v>0.23095288372299147</v>
      </c>
      <c r="J33" s="76">
        <f>分析係数表!G36</f>
        <v>4.5900594498961549E-2</v>
      </c>
      <c r="K33" s="78">
        <f t="shared" si="3"/>
        <v>1.0600874664134849E-2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88" t="e">
        <f t="shared" si="8"/>
        <v>#DIV/0!</v>
      </c>
      <c r="X33" s="76">
        <f>分析係数表!E36</f>
        <v>1.0186701245041263E-2</v>
      </c>
      <c r="Y33" s="89" t="e">
        <f t="shared" si="9"/>
        <v>#DIV/0!</v>
      </c>
    </row>
    <row r="34" spans="1:25" x14ac:dyDescent="0.2">
      <c r="A34" s="6" t="s">
        <v>22</v>
      </c>
      <c r="B34" s="5" t="s">
        <v>377</v>
      </c>
      <c r="C34" s="90"/>
      <c r="D34" s="76">
        <f>投入係数表!AH34</f>
        <v>2.3458780365779086E-2</v>
      </c>
      <c r="E34" s="77">
        <f t="shared" si="0"/>
        <v>2.3458780365779086</v>
      </c>
      <c r="F34" s="76">
        <f>分析係数表!C37</f>
        <v>0.19750348498289194</v>
      </c>
      <c r="G34" s="77">
        <f t="shared" si="1"/>
        <v>0.46331908756896101</v>
      </c>
      <c r="H34" s="77">
        <v>0.51040081755327593</v>
      </c>
      <c r="I34" s="77">
        <f t="shared" si="2"/>
        <v>0.51040081755327593</v>
      </c>
      <c r="J34" s="76">
        <f>分析係数表!G37</f>
        <v>0.41491057198512482</v>
      </c>
      <c r="K34" s="78">
        <f t="shared" si="3"/>
        <v>0.21177069515270505</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88" t="e">
        <f t="shared" si="8"/>
        <v>#DIV/0!</v>
      </c>
      <c r="X34" s="76">
        <f>分析係数表!E37</f>
        <v>0.12519922082521692</v>
      </c>
      <c r="Y34" s="89" t="e">
        <f t="shared" si="9"/>
        <v>#DIV/0!</v>
      </c>
    </row>
    <row r="35" spans="1:25" x14ac:dyDescent="0.2">
      <c r="A35" s="6" t="s">
        <v>23</v>
      </c>
      <c r="B35" s="5" t="s">
        <v>194</v>
      </c>
      <c r="C35" s="90"/>
      <c r="D35" s="76">
        <f>投入係数表!AH35</f>
        <v>3.0629829340152317E-2</v>
      </c>
      <c r="E35" s="77">
        <f t="shared" si="0"/>
        <v>3.0629829340152317</v>
      </c>
      <c r="F35" s="76">
        <f>分析係数表!C38</f>
        <v>8.1861043469250272E-2</v>
      </c>
      <c r="G35" s="77">
        <f t="shared" si="1"/>
        <v>0.25073897910699261</v>
      </c>
      <c r="H35" s="77">
        <v>0.27877020477351838</v>
      </c>
      <c r="I35" s="77">
        <f t="shared" si="2"/>
        <v>0.27877020477351838</v>
      </c>
      <c r="J35" s="76">
        <f>分析係数表!G38</f>
        <v>0.21669430624654507</v>
      </c>
      <c r="K35" s="78">
        <f t="shared" si="3"/>
        <v>6.0407916125604873E-2</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88" t="e">
        <f t="shared" si="8"/>
        <v>#DIV/0!</v>
      </c>
      <c r="X35" s="76">
        <f>分析係数表!E38</f>
        <v>0.12880044223327805</v>
      </c>
      <c r="Y35" s="89" t="e">
        <f t="shared" si="9"/>
        <v>#DIV/0!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6.8541058626767851E-3</v>
      </c>
      <c r="I36" s="77">
        <f t="shared" si="2"/>
        <v>100.00685410586267</v>
      </c>
      <c r="J36" s="76">
        <f>分析係数表!G39</f>
        <v>0.35499471899494134</v>
      </c>
      <c r="K36" s="78">
        <f t="shared" si="3"/>
        <v>35.501905070878813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88" t="e">
        <f t="shared" si="8"/>
        <v>#DIV/0!</v>
      </c>
      <c r="X36" s="76">
        <f>分析係数表!E39</f>
        <v>8.1549836010895549E-2</v>
      </c>
      <c r="Y36" s="89" t="e">
        <f t="shared" si="9"/>
        <v>#DIV/0!</v>
      </c>
    </row>
    <row r="37" spans="1:25" x14ac:dyDescent="0.2">
      <c r="A37" s="6" t="s">
        <v>25</v>
      </c>
      <c r="B37" s="5" t="s">
        <v>40</v>
      </c>
      <c r="C37" s="90"/>
      <c r="D37" s="76">
        <f>投入係数表!AH37</f>
        <v>1.667685807993774E-4</v>
      </c>
      <c r="E37" s="77">
        <f t="shared" si="0"/>
        <v>1.667685807993774E-2</v>
      </c>
      <c r="F37" s="76">
        <f>分析係数表!C40</f>
        <v>0.69354724715527594</v>
      </c>
      <c r="G37" s="77">
        <f t="shared" si="1"/>
        <v>1.1566189012540039E-2</v>
      </c>
      <c r="H37" s="77">
        <v>1.3383369065475667E-2</v>
      </c>
      <c r="I37" s="77">
        <f t="shared" si="2"/>
        <v>1.3383369065475667E-2</v>
      </c>
      <c r="J37" s="76">
        <f>分析係数表!G40</f>
        <v>0.52329545454545456</v>
      </c>
      <c r="K37" s="78">
        <f t="shared" si="3"/>
        <v>7.003456198467665E-3</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88" t="e">
        <f t="shared" si="8"/>
        <v>#DIV/0!</v>
      </c>
      <c r="X37" s="76">
        <f>分析係数表!E40</f>
        <v>8.1107954545454539E-2</v>
      </c>
      <c r="Y37" s="89" t="e">
        <f t="shared" si="9"/>
        <v>#DIV/0!</v>
      </c>
    </row>
    <row r="38" spans="1:25" x14ac:dyDescent="0.2">
      <c r="A38" s="6" t="s">
        <v>26</v>
      </c>
      <c r="B38" s="5" t="s">
        <v>277</v>
      </c>
      <c r="C38" s="90"/>
      <c r="D38" s="76">
        <f>投入係数表!AH38</f>
        <v>5.5589526933125801E-5</v>
      </c>
      <c r="E38" s="77">
        <f t="shared" si="0"/>
        <v>5.5589526933125799E-3</v>
      </c>
      <c r="F38" s="76">
        <f>分析係数表!C41</f>
        <v>0.69803111327175493</v>
      </c>
      <c r="G38" s="77">
        <f t="shared" si="1"/>
        <v>3.8803219371380008E-3</v>
      </c>
      <c r="H38" s="77">
        <v>4.7227334370845133E-3</v>
      </c>
      <c r="I38" s="77">
        <f t="shared" si="2"/>
        <v>4.7227334370845133E-3</v>
      </c>
      <c r="J38" s="76">
        <f>分析係数表!G41</f>
        <v>0.44754320687137045</v>
      </c>
      <c r="K38" s="78">
        <f t="shared" si="3"/>
        <v>2.1136272676314529E-3</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88" t="e">
        <f t="shared" si="8"/>
        <v>#DIV/0!</v>
      </c>
      <c r="X38" s="76">
        <f>分析係数表!E41</f>
        <v>0.13645373300413813</v>
      </c>
      <c r="Y38" s="89" t="e">
        <f t="shared" si="9"/>
        <v>#DIV/0!</v>
      </c>
    </row>
    <row r="39" spans="1:25" x14ac:dyDescent="0.2">
      <c r="A39" s="6" t="s">
        <v>51</v>
      </c>
      <c r="B39" s="5" t="s">
        <v>367</v>
      </c>
      <c r="C39" s="90"/>
      <c r="D39" s="76">
        <f>投入係数表!AH39</f>
        <v>0</v>
      </c>
      <c r="E39" s="77">
        <f>$C$36*D39</f>
        <v>0</v>
      </c>
      <c r="F39" s="76">
        <f>分析係数表!C42</f>
        <v>0.43862762496302865</v>
      </c>
      <c r="G39" s="77">
        <f>E39*F39</f>
        <v>0</v>
      </c>
      <c r="H39" s="77">
        <v>8.944216304900705E-3</v>
      </c>
      <c r="I39" s="77">
        <f>C39+H39</f>
        <v>8.944216304900705E-3</v>
      </c>
      <c r="J39" s="76">
        <f>分析係数表!G42</f>
        <v>0.48527443105756357</v>
      </c>
      <c r="K39" s="78">
        <f>I39*J39</f>
        <v>4.3403994786164728E-3</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投入係数表!AH40</f>
        <v>9.2223025182055704E-2</v>
      </c>
      <c r="E40" s="77">
        <f>$C$36*D40</f>
        <v>9.22230251820557</v>
      </c>
      <c r="F40" s="76">
        <f>分析係数表!C43</f>
        <v>0.43024422883907665</v>
      </c>
      <c r="G40" s="77">
        <f>E40*F40</f>
        <v>3.96784243506603</v>
      </c>
      <c r="H40" s="77">
        <v>4.4629839857271838</v>
      </c>
      <c r="I40" s="77">
        <f>C40+H40</f>
        <v>4.4629839857271838</v>
      </c>
      <c r="J40" s="76">
        <f>分析係数表!G43</f>
        <v>0.39930052034462166</v>
      </c>
      <c r="K40" s="78">
        <f>I40*J40</f>
        <v>1.782071827790578</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投入係数表!AH41</f>
        <v>4.4471621546500641E-4</v>
      </c>
      <c r="E41" s="77">
        <f>$C$36*D41</f>
        <v>4.4471621546500639E-2</v>
      </c>
      <c r="F41" s="76">
        <f>分析係数表!C44</f>
        <v>0.29950430472214973</v>
      </c>
      <c r="G41" s="77">
        <f>E41*F41</f>
        <v>1.3319442091151247E-2</v>
      </c>
      <c r="H41" s="77">
        <v>1.7584502298742092E-2</v>
      </c>
      <c r="I41" s="77">
        <f>C41+H41</f>
        <v>1.7584502298742092E-2</v>
      </c>
      <c r="J41" s="76">
        <f>分析係数表!G44</f>
        <v>0.27139093052281238</v>
      </c>
      <c r="K41" s="78">
        <f>I41*J41</f>
        <v>4.7722744416361495E-3</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投入係数表!AH42</f>
        <v>9.4502195786313862E-4</v>
      </c>
      <c r="E42" s="77">
        <f>$C$36*D42</f>
        <v>9.4502195786313858E-2</v>
      </c>
      <c r="F42" s="76">
        <f>分析係数表!C45</f>
        <v>1</v>
      </c>
      <c r="G42" s="77">
        <f>E42*F42</f>
        <v>9.4502195786313858E-2</v>
      </c>
      <c r="H42" s="77">
        <v>0.10123146316678512</v>
      </c>
      <c r="I42" s="77">
        <f>C42+H42</f>
        <v>0.10123146316678512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投入係数表!AH43</f>
        <v>3.8356773583856801E-3</v>
      </c>
      <c r="E43" s="77">
        <f>$C$36*D43</f>
        <v>0.38356773583856801</v>
      </c>
      <c r="F43" s="76">
        <f>分析係数表!C46</f>
        <v>7.53047011027278E-2</v>
      </c>
      <c r="G43" s="77">
        <f>E43*F43</f>
        <v>2.8884453699973417E-2</v>
      </c>
      <c r="H43" s="77">
        <v>3.6368724985631921E-2</v>
      </c>
      <c r="I43" s="77">
        <f>C43+H43</f>
        <v>3.6368724985631921E-2</v>
      </c>
      <c r="J43" s="76">
        <f>分析係数表!G46</f>
        <v>9.6153846153846159E-3</v>
      </c>
      <c r="K43" s="78">
        <f>I43*J43</f>
        <v>3.4969927870799925E-4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投入係数表!AH44</f>
        <v>0.28378453499360723</v>
      </c>
      <c r="E44" s="91">
        <f>SUM(E5:E43)</f>
        <v>28.37845349936072</v>
      </c>
      <c r="F44" s="92">
        <f>分析係数表!C47</f>
        <v>0.46353553090755517</v>
      </c>
      <c r="G44" s="91">
        <f>SUM(G5:G43)</f>
        <v>9.2368296885479477</v>
      </c>
      <c r="H44" s="91">
        <f>SUM(H5:H43)</f>
        <v>10.214234595043509</v>
      </c>
      <c r="I44" s="91">
        <f>SUM(I5:I43)</f>
        <v>110.21423459504351</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288</v>
      </c>
      <c r="S2" s="3" t="s">
        <v>153</v>
      </c>
      <c r="U2" s="64" t="s">
        <v>210</v>
      </c>
      <c r="W2" s="3" t="s">
        <v>130</v>
      </c>
      <c r="Y2" s="3" t="s">
        <v>154</v>
      </c>
    </row>
    <row r="3" spans="1:25" ht="44" x14ac:dyDescent="0.2">
      <c r="B3" s="65"/>
      <c r="C3" s="66" t="s">
        <v>228</v>
      </c>
      <c r="D3" s="66" t="s">
        <v>230</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2.2253787878787879E-3</v>
      </c>
      <c r="E5" s="77">
        <f>$C$37*D5</f>
        <v>0.22253787878787878</v>
      </c>
      <c r="F5" s="76">
        <f>分析係数表!C8</f>
        <v>0</v>
      </c>
      <c r="G5" s="77">
        <f t="shared" ref="G5:G38" si="0">E5*F5</f>
        <v>0</v>
      </c>
      <c r="H5" s="77">
        <f t="array" ref="H5:H43">MMULT(逆行列係数!C5:AO43,'33'!G5:G43)</f>
        <v>0</v>
      </c>
      <c r="I5" s="77">
        <f t="shared" ref="I5:I38" si="1">C5+H5</f>
        <v>0</v>
      </c>
      <c r="J5" s="76" t="e">
        <f>分析係数表!G8</f>
        <v>#DIV/0!</v>
      </c>
      <c r="K5" s="78" t="e">
        <f t="shared" ref="K5:K38" si="2">I5*J5</f>
        <v>#DIV/0!</v>
      </c>
      <c r="L5" s="79" t="s">
        <v>188</v>
      </c>
      <c r="M5" s="80" t="s">
        <v>188</v>
      </c>
      <c r="N5" s="81">
        <f>分析係数表!H8</f>
        <v>9.9662803258108775E-3</v>
      </c>
      <c r="O5" s="82" t="e">
        <f t="shared" ref="O5:O43" si="3">$M$44*N5</f>
        <v>#DIV/0!</v>
      </c>
      <c r="P5" s="76">
        <f>分析係数表!C8</f>
        <v>0</v>
      </c>
      <c r="Q5" s="82" t="e">
        <f t="shared" ref="Q5:Q38" si="4">O5*P5</f>
        <v>#DIV/0!</v>
      </c>
      <c r="R5" s="83" t="e">
        <f t="array" ref="R5:R43">MMULT(逆行列係数!C5:AO43,'33'!Q5:Q43)</f>
        <v>#DIV/0!</v>
      </c>
      <c r="S5" s="84" t="e">
        <f t="shared" ref="S5:S38" si="5">I5+R5</f>
        <v>#DIV/0!</v>
      </c>
      <c r="T5" s="85" t="e">
        <f>分析係数表!F8</f>
        <v>#DIV/0!</v>
      </c>
      <c r="U5" s="86" t="e">
        <f t="shared" ref="U5:U38" si="6">S5*T5</f>
        <v>#DIV/0!</v>
      </c>
      <c r="V5" s="87" t="e">
        <f>分析係数表!D8</f>
        <v>#DIV/0!</v>
      </c>
      <c r="W5" s="88" t="e">
        <f t="shared" ref="W5:W38" si="7">ROUND(S5*V5,0)</f>
        <v>#DIV/0!</v>
      </c>
      <c r="X5" s="76" t="e">
        <f>分析係数表!E8</f>
        <v>#DIV/0!</v>
      </c>
      <c r="Y5" s="89" t="e">
        <f t="shared" ref="Y5:Y38" si="8">ROUND(S5*X5,0)</f>
        <v>#DIV/0!</v>
      </c>
    </row>
    <row r="6" spans="1:25" x14ac:dyDescent="0.2">
      <c r="A6" s="6" t="s">
        <v>220</v>
      </c>
      <c r="B6" s="5" t="s">
        <v>266</v>
      </c>
      <c r="C6" s="90"/>
      <c r="D6" s="76">
        <f>投入係数表!AI6</f>
        <v>4.7348484848484848E-5</v>
      </c>
      <c r="E6" s="77">
        <f t="shared" ref="E6:E43" si="9">$C$37*D6</f>
        <v>4.734848484848485E-3</v>
      </c>
      <c r="F6" s="76">
        <f>分析係数表!C9</f>
        <v>7.8534031413612593E-2</v>
      </c>
      <c r="G6" s="77">
        <f t="shared" si="0"/>
        <v>3.7184673964778692E-4</v>
      </c>
      <c r="H6" s="77">
        <v>4.2059807428052693E-4</v>
      </c>
      <c r="I6" s="77">
        <f t="shared" si="1"/>
        <v>4.2059807428052693E-4</v>
      </c>
      <c r="J6" s="76">
        <f>分析係数表!G9</f>
        <v>0.3125</v>
      </c>
      <c r="K6" s="78">
        <f t="shared" si="2"/>
        <v>1.3143689821266467E-4</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88" t="e">
        <f t="shared" si="7"/>
        <v>#DIV/0!</v>
      </c>
      <c r="X6" s="76">
        <f>分析係数表!E9</f>
        <v>0</v>
      </c>
      <c r="Y6" s="89" t="e">
        <f t="shared" si="8"/>
        <v>#DIV/0!</v>
      </c>
    </row>
    <row r="7" spans="1:25" x14ac:dyDescent="0.2">
      <c r="A7" s="6" t="s">
        <v>221</v>
      </c>
      <c r="B7" s="5" t="s">
        <v>267</v>
      </c>
      <c r="C7" s="90"/>
      <c r="D7" s="76">
        <f>投入係数表!AI7</f>
        <v>4.7348484848484848E-5</v>
      </c>
      <c r="E7" s="77">
        <f t="shared" si="9"/>
        <v>4.734848484848485E-3</v>
      </c>
      <c r="F7" s="76">
        <f>分析係数表!C10</f>
        <v>9.7664543524416114E-2</v>
      </c>
      <c r="G7" s="77">
        <f t="shared" si="0"/>
        <v>4.6242681593000053E-4</v>
      </c>
      <c r="H7" s="77">
        <v>6.9957374836397386E-4</v>
      </c>
      <c r="I7" s="77">
        <f t="shared" si="1"/>
        <v>6.9957374836397386E-4</v>
      </c>
      <c r="J7" s="76">
        <f>分析係数表!G10</f>
        <v>0.17857142857142858</v>
      </c>
      <c r="K7" s="78">
        <f t="shared" si="2"/>
        <v>1.2492388363642392E-4</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88" t="e">
        <f t="shared" si="7"/>
        <v>#DIV/0!</v>
      </c>
      <c r="X7" s="76">
        <f>分析係数表!E10</f>
        <v>0</v>
      </c>
      <c r="Y7" s="89" t="e">
        <f t="shared" si="8"/>
        <v>#DIV/0!</v>
      </c>
    </row>
    <row r="8" spans="1:25" x14ac:dyDescent="0.2">
      <c r="A8" s="6" t="s">
        <v>222</v>
      </c>
      <c r="B8" s="5" t="s">
        <v>27</v>
      </c>
      <c r="C8" s="90"/>
      <c r="D8" s="76">
        <f>投入係数表!AI8</f>
        <v>4.7348484848484848E-5</v>
      </c>
      <c r="E8" s="77">
        <f t="shared" si="9"/>
        <v>4.734848484848485E-3</v>
      </c>
      <c r="F8" s="76">
        <f>分析係数表!C11</f>
        <v>0</v>
      </c>
      <c r="G8" s="77">
        <f t="shared" si="0"/>
        <v>0</v>
      </c>
      <c r="H8" s="77">
        <v>0</v>
      </c>
      <c r="I8" s="77">
        <f t="shared" si="1"/>
        <v>0</v>
      </c>
      <c r="J8" s="76">
        <f>分析係数表!G11</f>
        <v>1</v>
      </c>
      <c r="K8" s="78">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88" t="e">
        <f t="shared" si="7"/>
        <v>#DIV/0!</v>
      </c>
      <c r="X8" s="76">
        <f>分析係数表!E11</f>
        <v>0</v>
      </c>
      <c r="Y8" s="89" t="e">
        <f t="shared" si="8"/>
        <v>#DIV/0!</v>
      </c>
    </row>
    <row r="9" spans="1:25" x14ac:dyDescent="0.2">
      <c r="A9" s="6" t="s">
        <v>223</v>
      </c>
      <c r="B9" s="5" t="s">
        <v>191</v>
      </c>
      <c r="C9" s="90"/>
      <c r="D9" s="76">
        <f>投入係数表!AI9</f>
        <v>6.1079545454545458E-3</v>
      </c>
      <c r="E9" s="77">
        <f t="shared" si="9"/>
        <v>0.61079545454545459</v>
      </c>
      <c r="F9" s="76">
        <f>分析係数表!C12</f>
        <v>9.4611575134895265E-3</v>
      </c>
      <c r="G9" s="77">
        <f t="shared" si="0"/>
        <v>5.7788320039779779E-3</v>
      </c>
      <c r="H9" s="77">
        <v>5.9680499277462865E-3</v>
      </c>
      <c r="I9" s="77">
        <f t="shared" si="1"/>
        <v>5.9680499277462865E-3</v>
      </c>
      <c r="J9" s="76">
        <f>分析係数表!G12</f>
        <v>0.14399999999999999</v>
      </c>
      <c r="K9" s="78">
        <f t="shared" si="2"/>
        <v>8.5939918959546514E-4</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88" t="e">
        <f t="shared" si="7"/>
        <v>#DIV/0!</v>
      </c>
      <c r="X9" s="76">
        <f>分析係数表!E12</f>
        <v>0.11630769230769231</v>
      </c>
      <c r="Y9" s="89" t="e">
        <f t="shared" si="8"/>
        <v>#DIV/0!</v>
      </c>
    </row>
    <row r="10" spans="1:25" x14ac:dyDescent="0.2">
      <c r="A10" s="6" t="s">
        <v>224</v>
      </c>
      <c r="B10" s="5" t="s">
        <v>28</v>
      </c>
      <c r="C10" s="90"/>
      <c r="D10" s="76">
        <f>投入係数表!AI10</f>
        <v>4.734848484848485E-4</v>
      </c>
      <c r="E10" s="77">
        <f t="shared" si="9"/>
        <v>4.7348484848484848E-2</v>
      </c>
      <c r="F10" s="76">
        <f>分析係数表!C13</f>
        <v>0</v>
      </c>
      <c r="G10" s="77">
        <f t="shared" si="0"/>
        <v>0</v>
      </c>
      <c r="H10" s="77">
        <v>0</v>
      </c>
      <c r="I10" s="77">
        <f t="shared" si="1"/>
        <v>0</v>
      </c>
      <c r="J10" s="76">
        <f>分析係数表!G13</f>
        <v>0.24742268041237114</v>
      </c>
      <c r="K10" s="78">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88" t="e">
        <f t="shared" si="7"/>
        <v>#DIV/0!</v>
      </c>
      <c r="X10" s="76">
        <f>分析係数表!E13</f>
        <v>0.67010309278350511</v>
      </c>
      <c r="Y10" s="89" t="e">
        <f t="shared" si="8"/>
        <v>#DIV/0!</v>
      </c>
    </row>
    <row r="11" spans="1:25" x14ac:dyDescent="0.2">
      <c r="A11" s="6" t="s">
        <v>225</v>
      </c>
      <c r="B11" s="5" t="s">
        <v>268</v>
      </c>
      <c r="C11" s="90"/>
      <c r="D11" s="76">
        <f>投入係数表!AI11</f>
        <v>7.0075757575757576E-3</v>
      </c>
      <c r="E11" s="77">
        <f t="shared" si="9"/>
        <v>0.7007575757575758</v>
      </c>
      <c r="F11" s="76">
        <f>分析係数表!C14</f>
        <v>3.724489795918362E-2</v>
      </c>
      <c r="G11" s="77">
        <f t="shared" si="0"/>
        <v>2.6099644403215796E-2</v>
      </c>
      <c r="H11" s="77">
        <v>3.0826596132893468E-2</v>
      </c>
      <c r="I11" s="77">
        <f t="shared" si="1"/>
        <v>3.0826596132893468E-2</v>
      </c>
      <c r="J11" s="76">
        <f>分析係数表!G14</f>
        <v>0.16710182767624021</v>
      </c>
      <c r="K11" s="78">
        <f t="shared" si="2"/>
        <v>5.1511805548438176E-3</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88" t="e">
        <f t="shared" si="7"/>
        <v>#DIV/0!</v>
      </c>
      <c r="X11" s="76">
        <f>分析係数表!E14</f>
        <v>1.5665796344647518E-2</v>
      </c>
      <c r="Y11" s="89" t="e">
        <f t="shared" si="8"/>
        <v>#DIV/0!</v>
      </c>
    </row>
    <row r="12" spans="1:25" x14ac:dyDescent="0.2">
      <c r="A12" s="6" t="s">
        <v>226</v>
      </c>
      <c r="B12" s="5" t="s">
        <v>29</v>
      </c>
      <c r="C12" s="90"/>
      <c r="D12" s="76">
        <f>投入係数表!AI12</f>
        <v>8.3806818181818184E-3</v>
      </c>
      <c r="E12" s="77">
        <f t="shared" si="9"/>
        <v>0.83806818181818188</v>
      </c>
      <c r="F12" s="76">
        <f>分析係数表!C15</f>
        <v>0</v>
      </c>
      <c r="G12" s="77">
        <f t="shared" si="0"/>
        <v>0</v>
      </c>
      <c r="H12" s="77">
        <v>0</v>
      </c>
      <c r="I12" s="77">
        <f t="shared" si="1"/>
        <v>0</v>
      </c>
      <c r="J12" s="76">
        <f>分析係数表!G15</f>
        <v>9.5754290876242099E-2</v>
      </c>
      <c r="K12" s="78">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88" t="e">
        <f t="shared" si="7"/>
        <v>#DIV/0!</v>
      </c>
      <c r="X12" s="76">
        <f>分析係数表!E15</f>
        <v>6.1728395061728392E-2</v>
      </c>
      <c r="Y12" s="89" t="e">
        <f t="shared" si="8"/>
        <v>#DIV/0!</v>
      </c>
    </row>
    <row r="13" spans="1:25" x14ac:dyDescent="0.2">
      <c r="A13" s="6" t="s">
        <v>227</v>
      </c>
      <c r="B13" s="5" t="s">
        <v>30</v>
      </c>
      <c r="C13" s="90"/>
      <c r="D13" s="76">
        <f>投入係数表!AI13</f>
        <v>3.5984848484848487E-3</v>
      </c>
      <c r="E13" s="77">
        <f t="shared" si="9"/>
        <v>0.35984848484848486</v>
      </c>
      <c r="F13" s="76">
        <f>分析係数表!C16</f>
        <v>5.1379638439581488E-3</v>
      </c>
      <c r="G13" s="77">
        <f t="shared" si="0"/>
        <v>1.8488885044546368E-3</v>
      </c>
      <c r="H13" s="77">
        <v>2.1229325253326711E-3</v>
      </c>
      <c r="I13" s="77">
        <f t="shared" si="1"/>
        <v>2.1229325253326711E-3</v>
      </c>
      <c r="J13" s="76">
        <f>分析係数表!G16</f>
        <v>3.5087719298245612E-2</v>
      </c>
      <c r="K13" s="78">
        <f t="shared" si="2"/>
        <v>7.4488860537988451E-5</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88" t="e">
        <f t="shared" si="7"/>
        <v>#DIV/0!</v>
      </c>
      <c r="X13" s="76">
        <f>分析係数表!E16</f>
        <v>0</v>
      </c>
      <c r="Y13" s="89" t="e">
        <f t="shared" si="8"/>
        <v>#DIV/0!</v>
      </c>
    </row>
    <row r="14" spans="1:25" x14ac:dyDescent="0.2">
      <c r="A14" s="6" t="s">
        <v>2</v>
      </c>
      <c r="B14" s="5" t="s">
        <v>364</v>
      </c>
      <c r="C14" s="90"/>
      <c r="D14" s="76">
        <f>投入係数表!AI14</f>
        <v>4.024621212121212E-3</v>
      </c>
      <c r="E14" s="77">
        <f t="shared" si="9"/>
        <v>0.40246212121212122</v>
      </c>
      <c r="F14" s="76">
        <f>分析係数表!C17</f>
        <v>2.2792022792023081E-3</v>
      </c>
      <c r="G14" s="77">
        <f t="shared" si="0"/>
        <v>9.1729258395926224E-4</v>
      </c>
      <c r="H14" s="77">
        <v>1.1655504659451152E-3</v>
      </c>
      <c r="I14" s="77">
        <f t="shared" si="1"/>
        <v>1.1655504659451152E-3</v>
      </c>
      <c r="J14" s="76">
        <f>分析係数表!G17</f>
        <v>0.25</v>
      </c>
      <c r="K14" s="78">
        <f t="shared" si="2"/>
        <v>2.9138761648627879E-4</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88" t="e">
        <f t="shared" si="7"/>
        <v>#DIV/0!</v>
      </c>
      <c r="X14" s="76">
        <f>分析係数表!E17</f>
        <v>0.63888888888888884</v>
      </c>
      <c r="Y14" s="89" t="e">
        <f t="shared" si="8"/>
        <v>#DIV/0!</v>
      </c>
    </row>
    <row r="15" spans="1:25" x14ac:dyDescent="0.2">
      <c r="A15" s="6" t="s">
        <v>3</v>
      </c>
      <c r="B15" s="5" t="s">
        <v>31</v>
      </c>
      <c r="C15" s="90"/>
      <c r="D15" s="76">
        <f>投入係数表!AI15</f>
        <v>1.9412878787878787E-3</v>
      </c>
      <c r="E15" s="77">
        <f t="shared" si="9"/>
        <v>0.19412878787878787</v>
      </c>
      <c r="F15" s="76">
        <f>分析係数表!C18</f>
        <v>7.5999999999999956E-2</v>
      </c>
      <c r="G15" s="77">
        <f t="shared" si="0"/>
        <v>1.475378787878787E-2</v>
      </c>
      <c r="H15" s="77">
        <v>1.8385069932442575E-2</v>
      </c>
      <c r="I15" s="77">
        <f t="shared" si="1"/>
        <v>1.8385069932442575E-2</v>
      </c>
      <c r="J15" s="76">
        <f>分析係数表!G18</f>
        <v>0.21407624633431085</v>
      </c>
      <c r="K15" s="78">
        <f t="shared" si="2"/>
        <v>3.9358067597311088E-3</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88" t="e">
        <f t="shared" si="7"/>
        <v>#DIV/0!</v>
      </c>
      <c r="X15" s="76">
        <f>分析係数表!E18</f>
        <v>2.6392961876832845E-2</v>
      </c>
      <c r="Y15" s="89" t="e">
        <f t="shared" si="8"/>
        <v>#DIV/0!</v>
      </c>
    </row>
    <row r="16" spans="1:25" x14ac:dyDescent="0.2">
      <c r="A16" s="6" t="s">
        <v>4</v>
      </c>
      <c r="B16" s="5" t="s">
        <v>32</v>
      </c>
      <c r="C16" s="90"/>
      <c r="D16" s="76">
        <f>投入係数表!AI16</f>
        <v>0</v>
      </c>
      <c r="E16" s="77">
        <f t="shared" si="9"/>
        <v>0</v>
      </c>
      <c r="F16" s="76">
        <f>分析係数表!C19</f>
        <v>0</v>
      </c>
      <c r="G16" s="77">
        <f t="shared" si="0"/>
        <v>0</v>
      </c>
      <c r="H16" s="77">
        <v>0</v>
      </c>
      <c r="I16" s="77">
        <f t="shared" si="1"/>
        <v>0</v>
      </c>
      <c r="J16" s="76">
        <f>分析係数表!G19</f>
        <v>0</v>
      </c>
      <c r="K16" s="78">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88" t="e">
        <f t="shared" si="7"/>
        <v>#DIV/0!</v>
      </c>
      <c r="X16" s="76">
        <f>分析係数表!E19</f>
        <v>0</v>
      </c>
      <c r="Y16" s="89" t="e">
        <f t="shared" si="8"/>
        <v>#DIV/0!</v>
      </c>
    </row>
    <row r="17" spans="1:25" x14ac:dyDescent="0.2">
      <c r="A17" s="6" t="s">
        <v>5</v>
      </c>
      <c r="B17" s="5" t="s">
        <v>33</v>
      </c>
      <c r="C17" s="90"/>
      <c r="D17" s="76">
        <f>投入係数表!AI17</f>
        <v>9.4696969696969697E-5</v>
      </c>
      <c r="E17" s="77">
        <f t="shared" si="9"/>
        <v>9.46969696969697E-3</v>
      </c>
      <c r="F17" s="76">
        <f>分析係数表!C20</f>
        <v>1.5625E-2</v>
      </c>
      <c r="G17" s="77">
        <f t="shared" si="0"/>
        <v>1.4796401515151516E-4</v>
      </c>
      <c r="H17" s="77">
        <v>3.4187504435820851E-4</v>
      </c>
      <c r="I17" s="77">
        <f t="shared" si="1"/>
        <v>3.4187504435820851E-4</v>
      </c>
      <c r="J17" s="76">
        <f>分析係数表!G20</f>
        <v>9.7560975609756101E-2</v>
      </c>
      <c r="K17" s="78">
        <f t="shared" si="2"/>
        <v>3.3353662864215466E-5</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88" t="e">
        <f t="shared" si="7"/>
        <v>#DIV/0!</v>
      </c>
      <c r="X17" s="76">
        <f>分析係数表!E20</f>
        <v>9.7560975609756101E-2</v>
      </c>
      <c r="Y17" s="89" t="e">
        <f t="shared" si="8"/>
        <v>#DIV/0!</v>
      </c>
    </row>
    <row r="18" spans="1:25" x14ac:dyDescent="0.2">
      <c r="A18" s="6" t="s">
        <v>6</v>
      </c>
      <c r="B18" s="5" t="s">
        <v>34</v>
      </c>
      <c r="C18" s="90"/>
      <c r="D18" s="76">
        <f>投入係数表!AI18</f>
        <v>1.8939393939393939E-4</v>
      </c>
      <c r="E18" s="77">
        <f t="shared" si="9"/>
        <v>1.893939393939394E-2</v>
      </c>
      <c r="F18" s="76">
        <f>分析係数表!C21</f>
        <v>0</v>
      </c>
      <c r="G18" s="77">
        <f t="shared" si="0"/>
        <v>0</v>
      </c>
      <c r="H18" s="77">
        <v>0</v>
      </c>
      <c r="I18" s="77">
        <f t="shared" si="1"/>
        <v>0</v>
      </c>
      <c r="J18" s="76">
        <f>分析係数表!G21</f>
        <v>0.3</v>
      </c>
      <c r="K18" s="78">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88" t="e">
        <f t="shared" si="7"/>
        <v>#DIV/0!</v>
      </c>
      <c r="X18" s="76">
        <f>分析係数表!E21</f>
        <v>0.4</v>
      </c>
      <c r="Y18" s="89" t="e">
        <f t="shared" si="8"/>
        <v>#DIV/0!</v>
      </c>
    </row>
    <row r="19" spans="1:25" x14ac:dyDescent="0.2">
      <c r="A19" s="6" t="s">
        <v>7</v>
      </c>
      <c r="B19" s="5" t="s">
        <v>269</v>
      </c>
      <c r="C19" s="90"/>
      <c r="D19" s="76">
        <f>投入係数表!AI19</f>
        <v>0</v>
      </c>
      <c r="E19" s="77">
        <f t="shared" si="9"/>
        <v>0</v>
      </c>
      <c r="F19" s="76">
        <f>分析係数表!C22</f>
        <v>0</v>
      </c>
      <c r="G19" s="77">
        <f t="shared" si="0"/>
        <v>0</v>
      </c>
      <c r="H19" s="77">
        <v>0</v>
      </c>
      <c r="I19" s="77">
        <f t="shared" si="1"/>
        <v>0</v>
      </c>
      <c r="J19" s="76">
        <f>分析係数表!G22</f>
        <v>0.2</v>
      </c>
      <c r="K19" s="78">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88" t="e">
        <f t="shared" si="7"/>
        <v>#DIV/0!</v>
      </c>
      <c r="X19" s="76">
        <f>分析係数表!E22</f>
        <v>3.4</v>
      </c>
      <c r="Y19" s="89" t="e">
        <f t="shared" si="8"/>
        <v>#DIV/0!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0.23333333333333334</v>
      </c>
      <c r="K20" s="78">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88" t="e">
        <f t="shared" si="7"/>
        <v>#DIV/0!</v>
      </c>
      <c r="X20" s="76">
        <f>分析係数表!E23</f>
        <v>0.4</v>
      </c>
      <c r="Y20" s="89" t="e">
        <f t="shared" si="8"/>
        <v>#DIV/0!</v>
      </c>
    </row>
    <row r="21" spans="1:25" x14ac:dyDescent="0.2">
      <c r="A21" s="6" t="s">
        <v>9</v>
      </c>
      <c r="B21" s="5" t="s">
        <v>271</v>
      </c>
      <c r="C21" s="90"/>
      <c r="D21" s="76">
        <f>投入係数表!AI21</f>
        <v>0</v>
      </c>
      <c r="E21" s="77">
        <f t="shared" si="9"/>
        <v>0</v>
      </c>
      <c r="F21" s="76">
        <f>分析係数表!C24</f>
        <v>4.0407358738501986E-2</v>
      </c>
      <c r="G21" s="77">
        <f t="shared" si="0"/>
        <v>0</v>
      </c>
      <c r="H21" s="77">
        <v>6.4835309149262278E-4</v>
      </c>
      <c r="I21" s="77">
        <f t="shared" si="1"/>
        <v>6.4835309149262278E-4</v>
      </c>
      <c r="J21" s="76">
        <f>分析係数表!G24</f>
        <v>0.2107843137254902</v>
      </c>
      <c r="K21" s="78">
        <f t="shared" si="2"/>
        <v>1.3666266144207246E-4</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88" t="e">
        <f t="shared" si="7"/>
        <v>#DIV/0!</v>
      </c>
      <c r="X21" s="76">
        <f>分析係数表!E24</f>
        <v>0.25490196078431371</v>
      </c>
      <c r="Y21" s="89" t="e">
        <f t="shared" si="8"/>
        <v>#DIV/0!</v>
      </c>
    </row>
    <row r="22" spans="1:25" x14ac:dyDescent="0.2">
      <c r="A22" s="6" t="s">
        <v>10</v>
      </c>
      <c r="B22" s="5" t="s">
        <v>272</v>
      </c>
      <c r="C22" s="90"/>
      <c r="D22" s="76">
        <f>投入係数表!AI22</f>
        <v>1.5625000000000001E-3</v>
      </c>
      <c r="E22" s="77">
        <f t="shared" si="9"/>
        <v>0.15625</v>
      </c>
      <c r="F22" s="76">
        <f>分析係数表!C25</f>
        <v>0</v>
      </c>
      <c r="G22" s="77">
        <f t="shared" si="0"/>
        <v>0</v>
      </c>
      <c r="H22" s="77">
        <v>0</v>
      </c>
      <c r="I22" s="77">
        <f t="shared" si="1"/>
        <v>0</v>
      </c>
      <c r="J22" s="76">
        <f>分析係数表!G25</f>
        <v>0.2857142857142857</v>
      </c>
      <c r="K22" s="78">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88" t="e">
        <f t="shared" si="7"/>
        <v>#DIV/0!</v>
      </c>
      <c r="X22" s="76">
        <f>分析係数表!E25</f>
        <v>1</v>
      </c>
      <c r="Y22" s="89" t="e">
        <f t="shared" si="8"/>
        <v>#DIV/0!</v>
      </c>
    </row>
    <row r="23" spans="1:25" x14ac:dyDescent="0.2">
      <c r="A23" s="6" t="s">
        <v>11</v>
      </c>
      <c r="B23" s="5" t="s">
        <v>35</v>
      </c>
      <c r="C23" s="90"/>
      <c r="D23" s="76">
        <f>投入係数表!AI23</f>
        <v>5.2083333333333333E-4</v>
      </c>
      <c r="E23" s="77">
        <f t="shared" si="9"/>
        <v>5.2083333333333336E-2</v>
      </c>
      <c r="F23" s="76">
        <f>分析係数表!C26</f>
        <v>4.2648253452477469E-3</v>
      </c>
      <c r="G23" s="77">
        <f t="shared" si="0"/>
        <v>2.2212632006498684E-4</v>
      </c>
      <c r="H23" s="77">
        <v>3.4492849749999095E-4</v>
      </c>
      <c r="I23" s="77">
        <f t="shared" si="1"/>
        <v>3.4492849749999095E-4</v>
      </c>
      <c r="J23" s="76">
        <f>分析係数表!G26</f>
        <v>0.19858156028368795</v>
      </c>
      <c r="K23" s="78">
        <f t="shared" si="2"/>
        <v>6.8496439219856357E-5</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88" t="e">
        <f t="shared" si="7"/>
        <v>#DIV/0!</v>
      </c>
      <c r="X23" s="76">
        <f>分析係数表!E26</f>
        <v>0.21985815602836881</v>
      </c>
      <c r="Y23" s="89" t="e">
        <f t="shared" si="8"/>
        <v>#DIV/0!</v>
      </c>
    </row>
    <row r="24" spans="1:25" x14ac:dyDescent="0.2">
      <c r="A24" s="6" t="s">
        <v>12</v>
      </c>
      <c r="B24" s="5" t="s">
        <v>365</v>
      </c>
      <c r="C24" s="90"/>
      <c r="D24" s="76">
        <f>投入係数表!AI24</f>
        <v>9.4696969696969697E-5</v>
      </c>
      <c r="E24" s="77">
        <f t="shared" si="9"/>
        <v>9.46969696969697E-3</v>
      </c>
      <c r="F24" s="76">
        <f>分析係数表!C27</f>
        <v>3.8520801232666546E-4</v>
      </c>
      <c r="G24" s="77">
        <f t="shared" si="0"/>
        <v>3.6478031470328171E-6</v>
      </c>
      <c r="H24" s="77">
        <v>5.6332397565292418E-6</v>
      </c>
      <c r="I24" s="77">
        <f t="shared" si="1"/>
        <v>5.6332397565292418E-6</v>
      </c>
      <c r="J24" s="76">
        <f>分析係数表!G27</f>
        <v>0.2857142857142857</v>
      </c>
      <c r="K24" s="78">
        <f t="shared" si="2"/>
        <v>1.609497073294069E-6</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88" t="e">
        <f t="shared" si="7"/>
        <v>#DIV/0!</v>
      </c>
      <c r="X24" s="76">
        <f>分析係数表!E27</f>
        <v>0</v>
      </c>
      <c r="Y24" s="89" t="e">
        <f t="shared" si="8"/>
        <v>#DIV/0!</v>
      </c>
    </row>
    <row r="25" spans="1:25" x14ac:dyDescent="0.2">
      <c r="A25" s="6" t="s">
        <v>13</v>
      </c>
      <c r="B25" s="5" t="s">
        <v>192</v>
      </c>
      <c r="C25" s="90"/>
      <c r="D25" s="76">
        <f>投入係数表!AI25</f>
        <v>9.4696969696969697E-5</v>
      </c>
      <c r="E25" s="77">
        <f t="shared" si="9"/>
        <v>9.46969696969697E-3</v>
      </c>
      <c r="F25" s="76">
        <f>分析係数表!C28</f>
        <v>1.1124845488257318E-3</v>
      </c>
      <c r="G25" s="77">
        <f t="shared" si="0"/>
        <v>1.0534891560849734E-5</v>
      </c>
      <c r="H25" s="77">
        <v>1.199546995061204E-4</v>
      </c>
      <c r="I25" s="77">
        <f t="shared" si="1"/>
        <v>1.199546995061204E-4</v>
      </c>
      <c r="J25" s="76">
        <f>分析係数表!G28</f>
        <v>0.13043478260869565</v>
      </c>
      <c r="K25" s="78">
        <f t="shared" si="2"/>
        <v>1.5646265152972226E-5</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88" t="e">
        <f t="shared" si="7"/>
        <v>#DIV/0!</v>
      </c>
      <c r="X25" s="76">
        <f>分析係数表!E28</f>
        <v>0.14130434782608695</v>
      </c>
      <c r="Y25" s="89" t="e">
        <f t="shared" si="8"/>
        <v>#DIV/0!</v>
      </c>
    </row>
    <row r="26" spans="1:25" x14ac:dyDescent="0.2">
      <c r="A26" s="6" t="s">
        <v>14</v>
      </c>
      <c r="B26" s="5" t="s">
        <v>50</v>
      </c>
      <c r="C26" s="90"/>
      <c r="D26" s="76">
        <f>投入係数表!AI26</f>
        <v>1.8229166666666668E-2</v>
      </c>
      <c r="E26" s="77">
        <f t="shared" si="9"/>
        <v>1.8229166666666667</v>
      </c>
      <c r="F26" s="76">
        <f>分析係数表!C29</f>
        <v>9.1216979002032073E-2</v>
      </c>
      <c r="G26" s="77">
        <f t="shared" si="0"/>
        <v>0.16628095130578763</v>
      </c>
      <c r="H26" s="77">
        <v>0.17307670312758827</v>
      </c>
      <c r="I26" s="77">
        <f t="shared" si="1"/>
        <v>0.17307670312758827</v>
      </c>
      <c r="J26" s="76">
        <f>分析係数表!G29</f>
        <v>0.26186291739894552</v>
      </c>
      <c r="K26" s="78">
        <f t="shared" si="2"/>
        <v>4.532237041478146E-2</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88" t="e">
        <f t="shared" si="7"/>
        <v>#DIV/0!</v>
      </c>
      <c r="X26" s="76">
        <f>分析係数表!E29</f>
        <v>0.10017574692442882</v>
      </c>
      <c r="Y26" s="89" t="e">
        <f t="shared" si="8"/>
        <v>#DIV/0!</v>
      </c>
    </row>
    <row r="27" spans="1:25" x14ac:dyDescent="0.2">
      <c r="A27" s="6" t="s">
        <v>15</v>
      </c>
      <c r="B27" s="5" t="s">
        <v>36</v>
      </c>
      <c r="C27" s="90"/>
      <c r="D27" s="76">
        <f>投入係数表!AI27</f>
        <v>5.7765151515151514E-3</v>
      </c>
      <c r="E27" s="77">
        <f t="shared" si="9"/>
        <v>0.57765151515151514</v>
      </c>
      <c r="F27" s="76">
        <f>分析係数表!C30</f>
        <v>1</v>
      </c>
      <c r="G27" s="77">
        <f t="shared" si="0"/>
        <v>0.57765151515151514</v>
      </c>
      <c r="H27" s="77">
        <v>0.63303575780492327</v>
      </c>
      <c r="I27" s="77">
        <f t="shared" si="1"/>
        <v>0.63303575780492327</v>
      </c>
      <c r="J27" s="76">
        <f>分析係数表!G30</f>
        <v>0.34464954175809992</v>
      </c>
      <c r="K27" s="78">
        <f t="shared" si="2"/>
        <v>0.21817548384395832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88" t="e">
        <f t="shared" si="7"/>
        <v>#DIV/0!</v>
      </c>
      <c r="X27" s="76">
        <f>分析係数表!E30</f>
        <v>8.7001419904479155E-2</v>
      </c>
      <c r="Y27" s="89" t="e">
        <f t="shared" si="8"/>
        <v>#DIV/0!</v>
      </c>
    </row>
    <row r="28" spans="1:25" x14ac:dyDescent="0.2">
      <c r="A28" s="6" t="s">
        <v>16</v>
      </c>
      <c r="B28" s="5" t="s">
        <v>193</v>
      </c>
      <c r="C28" s="90"/>
      <c r="D28" s="76">
        <f>投入係数表!AI28</f>
        <v>2.0265151515151514E-2</v>
      </c>
      <c r="E28" s="77">
        <f t="shared" si="9"/>
        <v>2.0265151515151514</v>
      </c>
      <c r="F28" s="76">
        <f>分析係数表!C31</f>
        <v>5.9431818181818197E-2</v>
      </c>
      <c r="G28" s="77">
        <f t="shared" si="0"/>
        <v>0.12043948002754823</v>
      </c>
      <c r="H28" s="77">
        <v>0.12805718280942735</v>
      </c>
      <c r="I28" s="77">
        <f t="shared" si="1"/>
        <v>0.12805718280942735</v>
      </c>
      <c r="J28" s="76">
        <f>分析係数表!G31</f>
        <v>6.9182389937106917E-2</v>
      </c>
      <c r="K28" s="78">
        <f t="shared" si="2"/>
        <v>8.8593019553691883E-3</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88" t="e">
        <f t="shared" si="7"/>
        <v>#DIV/0!</v>
      </c>
      <c r="X28" s="76">
        <f>分析係数表!E31</f>
        <v>1.10062893081761E-2</v>
      </c>
      <c r="Y28" s="89" t="e">
        <f t="shared" si="8"/>
        <v>#DIV/0!</v>
      </c>
    </row>
    <row r="29" spans="1:25" x14ac:dyDescent="0.2">
      <c r="A29" s="6" t="s">
        <v>17</v>
      </c>
      <c r="B29" s="5" t="s">
        <v>273</v>
      </c>
      <c r="C29" s="90"/>
      <c r="D29" s="76">
        <f>投入係数表!AI29</f>
        <v>9.46969696969697E-3</v>
      </c>
      <c r="E29" s="77">
        <f t="shared" si="9"/>
        <v>0.94696969696969702</v>
      </c>
      <c r="F29" s="76">
        <f>分析係数表!C32</f>
        <v>1</v>
      </c>
      <c r="G29" s="77">
        <f t="shared" si="0"/>
        <v>0.94696969696969702</v>
      </c>
      <c r="H29" s="77">
        <v>1.0558108690768697</v>
      </c>
      <c r="I29" s="77">
        <f t="shared" si="1"/>
        <v>1.0558108690768697</v>
      </c>
      <c r="J29" s="76">
        <f>分析係数表!G32</f>
        <v>0.14024946759963491</v>
      </c>
      <c r="K29" s="78">
        <f t="shared" si="2"/>
        <v>0.14807691227393882</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88" t="e">
        <f t="shared" si="7"/>
        <v>#DIV/0!</v>
      </c>
      <c r="X29" s="76">
        <f>分析係数表!E32</f>
        <v>2.9510191664131429E-2</v>
      </c>
      <c r="Y29" s="89" t="e">
        <f t="shared" si="8"/>
        <v>#DIV/0!</v>
      </c>
    </row>
    <row r="30" spans="1:25" x14ac:dyDescent="0.2">
      <c r="A30" s="6" t="s">
        <v>18</v>
      </c>
      <c r="B30" s="5" t="s">
        <v>274</v>
      </c>
      <c r="C30" s="90"/>
      <c r="D30" s="76">
        <f>投入係数表!AI30</f>
        <v>4.971590909090909E-3</v>
      </c>
      <c r="E30" s="77">
        <f t="shared" si="9"/>
        <v>0.49715909090909088</v>
      </c>
      <c r="F30" s="76">
        <f>分析係数表!C33</f>
        <v>0.54794520547945202</v>
      </c>
      <c r="G30" s="77">
        <f t="shared" si="0"/>
        <v>0.27241594022415938</v>
      </c>
      <c r="H30" s="77">
        <v>0.28039669734832395</v>
      </c>
      <c r="I30" s="77">
        <f t="shared" si="1"/>
        <v>0.28039669734832395</v>
      </c>
      <c r="J30" s="76">
        <f>分析係数表!G33</f>
        <v>0.50575815738963537</v>
      </c>
      <c r="K30" s="78">
        <f t="shared" si="2"/>
        <v>0.14181291698902759</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88" t="e">
        <f t="shared" si="7"/>
        <v>#DIV/0!</v>
      </c>
      <c r="X30" s="76">
        <f>分析係数表!E33</f>
        <v>9.5969289827255277E-2</v>
      </c>
      <c r="Y30" s="89" t="e">
        <f t="shared" si="8"/>
        <v>#DIV/0!</v>
      </c>
    </row>
    <row r="31" spans="1:25" x14ac:dyDescent="0.2">
      <c r="A31" s="6" t="s">
        <v>19</v>
      </c>
      <c r="B31" s="5" t="s">
        <v>275</v>
      </c>
      <c r="C31" s="90"/>
      <c r="D31" s="76">
        <f>投入係数表!AI31</f>
        <v>2.0170454545454547E-2</v>
      </c>
      <c r="E31" s="77">
        <f t="shared" si="9"/>
        <v>2.0170454545454546</v>
      </c>
      <c r="F31" s="76">
        <f>分析係数表!C34</f>
        <v>0.2272625743700124</v>
      </c>
      <c r="G31" s="77">
        <f t="shared" si="0"/>
        <v>0.45839894262133185</v>
      </c>
      <c r="H31" s="77">
        <v>0.51835219471827776</v>
      </c>
      <c r="I31" s="77">
        <f t="shared" si="1"/>
        <v>0.51835219471827776</v>
      </c>
      <c r="J31" s="76">
        <f>分析係数表!G34</f>
        <v>0.42497416653070103</v>
      </c>
      <c r="K31" s="78">
        <f t="shared" si="2"/>
        <v>0.22028629191975974</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88" t="e">
        <f t="shared" si="7"/>
        <v>#DIV/0!</v>
      </c>
      <c r="X31" s="76">
        <f>分析係数表!E34</f>
        <v>0.21101865448414642</v>
      </c>
      <c r="Y31" s="89" t="e">
        <f t="shared" si="8"/>
        <v>#DIV/0!</v>
      </c>
    </row>
    <row r="32" spans="1:25" x14ac:dyDescent="0.2">
      <c r="A32" s="6" t="s">
        <v>20</v>
      </c>
      <c r="B32" s="5" t="s">
        <v>37</v>
      </c>
      <c r="C32" s="90"/>
      <c r="D32" s="76">
        <f>投入係数表!AI32</f>
        <v>7.4337121212121214E-3</v>
      </c>
      <c r="E32" s="77">
        <f t="shared" si="9"/>
        <v>0.74337121212121215</v>
      </c>
      <c r="F32" s="76">
        <f>分析係数表!C35</f>
        <v>0.52232854864433809</v>
      </c>
      <c r="G32" s="77">
        <f t="shared" si="0"/>
        <v>0.38828400633125515</v>
      </c>
      <c r="H32" s="77">
        <v>0.47337009451248402</v>
      </c>
      <c r="I32" s="77">
        <f t="shared" si="1"/>
        <v>0.47337009451248402</v>
      </c>
      <c r="J32" s="76">
        <f>分析係数表!G35</f>
        <v>0.31374764595103577</v>
      </c>
      <c r="K32" s="78">
        <f t="shared" si="2"/>
        <v>0.14851875281691118</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88" t="e">
        <f t="shared" si="7"/>
        <v>#DIV/0!</v>
      </c>
      <c r="X32" s="76">
        <f>分析係数表!E35</f>
        <v>5.3634651600753293E-2</v>
      </c>
      <c r="Y32" s="89" t="e">
        <f t="shared" si="8"/>
        <v>#DIV/0!</v>
      </c>
    </row>
    <row r="33" spans="1:25" x14ac:dyDescent="0.2">
      <c r="A33" s="6" t="s">
        <v>21</v>
      </c>
      <c r="B33" s="5" t="s">
        <v>38</v>
      </c>
      <c r="C33" s="90"/>
      <c r="D33" s="76">
        <f>投入係数表!AI33</f>
        <v>6.3446969696969698E-3</v>
      </c>
      <c r="E33" s="77">
        <f t="shared" si="9"/>
        <v>0.63446969696969702</v>
      </c>
      <c r="F33" s="76">
        <f>分析係数表!C36</f>
        <v>0.98115915135770393</v>
      </c>
      <c r="G33" s="77">
        <f t="shared" si="0"/>
        <v>0.62251574944096755</v>
      </c>
      <c r="H33" s="77">
        <v>0.69636452249725067</v>
      </c>
      <c r="I33" s="77">
        <f t="shared" si="1"/>
        <v>0.69636452249725067</v>
      </c>
      <c r="J33" s="76">
        <f>分析係数表!G36</f>
        <v>4.5900594498961549E-2</v>
      </c>
      <c r="K33" s="78">
        <f t="shared" si="2"/>
        <v>3.1963545570609292E-2</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88" t="e">
        <f t="shared" si="7"/>
        <v>#DIV/0!</v>
      </c>
      <c r="X33" s="76">
        <f>分析係数表!E36</f>
        <v>1.0186701245041263E-2</v>
      </c>
      <c r="Y33" s="89" t="e">
        <f t="shared" si="8"/>
        <v>#DIV/0!</v>
      </c>
    </row>
    <row r="34" spans="1:25" x14ac:dyDescent="0.2">
      <c r="A34" s="6" t="s">
        <v>22</v>
      </c>
      <c r="B34" s="5" t="s">
        <v>377</v>
      </c>
      <c r="C34" s="90"/>
      <c r="D34" s="76">
        <f>投入係数表!AI34</f>
        <v>1.8797348484848486E-2</v>
      </c>
      <c r="E34" s="77">
        <f t="shared" si="9"/>
        <v>1.8797348484848486</v>
      </c>
      <c r="F34" s="76">
        <f>分析係数表!C37</f>
        <v>0.19750348498289194</v>
      </c>
      <c r="G34" s="77">
        <f t="shared" si="0"/>
        <v>0.37125418341954597</v>
      </c>
      <c r="H34" s="77">
        <v>0.40704963886622492</v>
      </c>
      <c r="I34" s="77">
        <f t="shared" si="1"/>
        <v>0.40704963886622492</v>
      </c>
      <c r="J34" s="76">
        <f>分析係数表!G37</f>
        <v>0.41491057198512482</v>
      </c>
      <c r="K34" s="78">
        <f t="shared" si="2"/>
        <v>0.16888919848832387</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88" t="e">
        <f t="shared" si="7"/>
        <v>#DIV/0!</v>
      </c>
      <c r="X34" s="76">
        <f>分析係数表!E37</f>
        <v>0.12519922082521692</v>
      </c>
      <c r="Y34" s="89" t="e">
        <f t="shared" si="8"/>
        <v>#DIV/0!</v>
      </c>
    </row>
    <row r="35" spans="1:25" x14ac:dyDescent="0.2">
      <c r="A35" s="6" t="s">
        <v>23</v>
      </c>
      <c r="B35" s="5" t="s">
        <v>194</v>
      </c>
      <c r="C35" s="90"/>
      <c r="D35" s="76">
        <f>投入係数表!AI35</f>
        <v>2.8787878787878789E-2</v>
      </c>
      <c r="E35" s="77">
        <f t="shared" si="9"/>
        <v>2.8787878787878789</v>
      </c>
      <c r="F35" s="76">
        <f>分析係数表!C38</f>
        <v>8.1861043469250272E-2</v>
      </c>
      <c r="G35" s="77">
        <f t="shared" si="0"/>
        <v>0.23566057968420534</v>
      </c>
      <c r="H35" s="77">
        <v>0.25972481246646484</v>
      </c>
      <c r="I35" s="77">
        <f t="shared" si="1"/>
        <v>0.25972481246646484</v>
      </c>
      <c r="J35" s="76">
        <f>分析係数表!G38</f>
        <v>0.21669430624654507</v>
      </c>
      <c r="K35" s="78">
        <f t="shared" si="2"/>
        <v>5.628088805243462E-2</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88" t="e">
        <f t="shared" si="7"/>
        <v>#DIV/0!</v>
      </c>
      <c r="X35" s="76">
        <f>分析係数表!E38</f>
        <v>0.12880044223327805</v>
      </c>
      <c r="Y35" s="89" t="e">
        <f t="shared" si="8"/>
        <v>#DIV/0!</v>
      </c>
    </row>
    <row r="36" spans="1:25" x14ac:dyDescent="0.2">
      <c r="A36" s="6" t="s">
        <v>24</v>
      </c>
      <c r="B36" s="5" t="s">
        <v>39</v>
      </c>
      <c r="C36" s="90"/>
      <c r="D36" s="76">
        <f>投入係数表!AI36</f>
        <v>0</v>
      </c>
      <c r="E36" s="77">
        <f t="shared" si="9"/>
        <v>0</v>
      </c>
      <c r="F36" s="76">
        <f>分析係数表!C39</f>
        <v>1</v>
      </c>
      <c r="G36" s="77">
        <f t="shared" si="0"/>
        <v>0</v>
      </c>
      <c r="H36" s="77">
        <v>2.1256740884714177E-2</v>
      </c>
      <c r="I36" s="77">
        <f t="shared" si="1"/>
        <v>2.1256740884714177E-2</v>
      </c>
      <c r="J36" s="76">
        <f>分析係数表!G39</f>
        <v>0.35499471899494134</v>
      </c>
      <c r="K36" s="78">
        <f t="shared" si="2"/>
        <v>7.5460307571173901E-3</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88" t="e">
        <f t="shared" si="7"/>
        <v>#DIV/0!</v>
      </c>
      <c r="X36" s="76">
        <f>分析係数表!E39</f>
        <v>8.1549836010895549E-2</v>
      </c>
      <c r="Y36" s="89" t="e">
        <f t="shared" si="8"/>
        <v>#DIV/0!</v>
      </c>
    </row>
    <row r="37" spans="1:25" x14ac:dyDescent="0.2">
      <c r="A37" s="6" t="s">
        <v>25</v>
      </c>
      <c r="B37" s="5" t="s">
        <v>40</v>
      </c>
      <c r="C37" s="75">
        <f>最終需要_まとめ!C38</f>
        <v>100</v>
      </c>
      <c r="D37" s="76">
        <f>投入係数表!AI37</f>
        <v>0</v>
      </c>
      <c r="E37" s="77">
        <f t="shared" si="9"/>
        <v>0</v>
      </c>
      <c r="F37" s="76">
        <f>分析係数表!C40</f>
        <v>0.69354724715527594</v>
      </c>
      <c r="G37" s="77">
        <f t="shared" si="0"/>
        <v>0</v>
      </c>
      <c r="H37" s="77">
        <v>1.4167600342561545E-3</v>
      </c>
      <c r="I37" s="77">
        <f t="shared" si="1"/>
        <v>100.00141676003426</v>
      </c>
      <c r="J37" s="76">
        <f>分析係数表!G40</f>
        <v>0.52329545454545456</v>
      </c>
      <c r="K37" s="78">
        <f t="shared" si="2"/>
        <v>52.330286838631565</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88" t="e">
        <f t="shared" si="7"/>
        <v>#DIV/0!</v>
      </c>
      <c r="X37" s="76">
        <f>分析係数表!E40</f>
        <v>8.1107954545454539E-2</v>
      </c>
      <c r="Y37" s="89" t="e">
        <f t="shared" si="8"/>
        <v>#DIV/0!</v>
      </c>
    </row>
    <row r="38" spans="1:25" x14ac:dyDescent="0.2">
      <c r="A38" s="6" t="s">
        <v>26</v>
      </c>
      <c r="B38" s="5" t="s">
        <v>277</v>
      </c>
      <c r="C38" s="90"/>
      <c r="D38" s="76">
        <f>投入係数表!AI38</f>
        <v>0</v>
      </c>
      <c r="E38" s="77">
        <f t="shared" si="9"/>
        <v>0</v>
      </c>
      <c r="F38" s="76">
        <f>分析係数表!C41</f>
        <v>0.69803111327175493</v>
      </c>
      <c r="G38" s="77">
        <f t="shared" si="0"/>
        <v>0</v>
      </c>
      <c r="H38" s="77">
        <v>8.2078069138609791E-4</v>
      </c>
      <c r="I38" s="77">
        <f t="shared" si="1"/>
        <v>8.2078069138609791E-4</v>
      </c>
      <c r="J38" s="76">
        <f>分析係数表!G41</f>
        <v>0.44754320687137045</v>
      </c>
      <c r="K38" s="78">
        <f t="shared" si="2"/>
        <v>3.673348227610349E-4</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88" t="e">
        <f t="shared" si="7"/>
        <v>#DIV/0!</v>
      </c>
      <c r="X38" s="76">
        <f>分析係数表!E41</f>
        <v>0.13645373300413813</v>
      </c>
      <c r="Y38" s="89" t="e">
        <f t="shared" si="8"/>
        <v>#DIV/0!</v>
      </c>
    </row>
    <row r="39" spans="1:25" x14ac:dyDescent="0.2">
      <c r="A39" s="6" t="s">
        <v>51</v>
      </c>
      <c r="B39" s="5" t="s">
        <v>367</v>
      </c>
      <c r="C39" s="90"/>
      <c r="D39" s="76">
        <f>投入係数表!AI39</f>
        <v>1.9886363636363634E-3</v>
      </c>
      <c r="E39" s="77">
        <f t="shared" si="9"/>
        <v>0.19886363636363635</v>
      </c>
      <c r="F39" s="76">
        <f>分析係数表!C42</f>
        <v>0.43862762496302865</v>
      </c>
      <c r="G39" s="77">
        <f>E39*F39</f>
        <v>8.7227084509693187E-2</v>
      </c>
      <c r="H39" s="77">
        <v>9.6129364869222814E-2</v>
      </c>
      <c r="I39" s="77">
        <f>C39+H39</f>
        <v>9.6129364869222814E-2</v>
      </c>
      <c r="J39" s="76">
        <f>分析係数表!G42</f>
        <v>0.48527443105756357</v>
      </c>
      <c r="K39" s="78">
        <f>I39*J39</f>
        <v>4.6649122844837042E-2</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76">
        <f>投入係数表!AI40</f>
        <v>7.0359848484848483E-2</v>
      </c>
      <c r="E40" s="77">
        <f t="shared" si="9"/>
        <v>7.0359848484848486</v>
      </c>
      <c r="F40" s="76">
        <f>分析係数表!C43</f>
        <v>0.43024422883907665</v>
      </c>
      <c r="G40" s="77">
        <f>E40*F40</f>
        <v>3.0271918752597911</v>
      </c>
      <c r="H40" s="77">
        <v>3.4293508185513519</v>
      </c>
      <c r="I40" s="77">
        <f>C40+H40</f>
        <v>3.4293508185513519</v>
      </c>
      <c r="J40" s="76">
        <f>分析係数表!G43</f>
        <v>0.39930052034462166</v>
      </c>
      <c r="K40" s="78">
        <f>I40*J40</f>
        <v>1.3693415662918091</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90"/>
      <c r="D41" s="76">
        <f>投入係数表!AI41</f>
        <v>3.1250000000000002E-3</v>
      </c>
      <c r="E41" s="77">
        <f t="shared" si="9"/>
        <v>0.3125</v>
      </c>
      <c r="F41" s="76">
        <f>分析係数表!C44</f>
        <v>0.29950430472214973</v>
      </c>
      <c r="G41" s="77">
        <f>E41*F41</f>
        <v>9.359509522567179E-2</v>
      </c>
      <c r="H41" s="77">
        <v>9.7853706304523988E-2</v>
      </c>
      <c r="I41" s="77">
        <f>C41+H41</f>
        <v>9.7853706304523988E-2</v>
      </c>
      <c r="J41" s="76">
        <f>分析係数表!G44</f>
        <v>0.27139093052281238</v>
      </c>
      <c r="K41" s="78">
        <f>I41*J41</f>
        <v>2.6556608409090757E-2</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76">
        <f>投入係数表!AI42</f>
        <v>1.3257575757575758E-3</v>
      </c>
      <c r="E42" s="77">
        <f t="shared" si="9"/>
        <v>0.1325757575757576</v>
      </c>
      <c r="F42" s="76">
        <f>分析係数表!C45</f>
        <v>1</v>
      </c>
      <c r="G42" s="77">
        <f>E42*F42</f>
        <v>0.1325757575757576</v>
      </c>
      <c r="H42" s="77">
        <v>0.13709609842193601</v>
      </c>
      <c r="I42" s="77">
        <f>C42+H42</f>
        <v>0.13709609842193601</v>
      </c>
      <c r="J42" s="76">
        <f>分析係数表!G45</f>
        <v>0</v>
      </c>
      <c r="K42" s="78">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76">
        <f>投入係数表!AI43</f>
        <v>1.434659090909091E-2</v>
      </c>
      <c r="E43" s="77">
        <f t="shared" si="9"/>
        <v>1.4346590909090911</v>
      </c>
      <c r="F43" s="76">
        <f>分析係数表!C46</f>
        <v>7.53047011027278E-2</v>
      </c>
      <c r="G43" s="77">
        <f>E43*F43</f>
        <v>0.10803657402522029</v>
      </c>
      <c r="H43" s="77">
        <v>0.11279087000052422</v>
      </c>
      <c r="I43" s="77">
        <f>C43+H43</f>
        <v>0.11279087000052422</v>
      </c>
      <c r="J43" s="76">
        <f>分析係数表!G46</f>
        <v>9.6153846153846159E-3</v>
      </c>
      <c r="K43" s="78">
        <f>I43*J43</f>
        <v>1.0845275961588869E-3</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92">
        <f>投入係数表!AI44</f>
        <v>0.26785037878787876</v>
      </c>
      <c r="E44" s="91">
        <f>SUM(E5:E43)</f>
        <v>26.785037878787882</v>
      </c>
      <c r="F44" s="92">
        <f>分析係数表!C47</f>
        <v>0.46353553090755517</v>
      </c>
      <c r="G44" s="91">
        <f>SUM(G5:G43)</f>
        <v>7.6591144237320448</v>
      </c>
      <c r="H44" s="91">
        <f>SUM(H5:H43)</f>
        <v>8.5830027283653667</v>
      </c>
      <c r="I44" s="91">
        <f>SUM(I5:I43)</f>
        <v>108.58300272836537</v>
      </c>
      <c r="J44" s="92">
        <f>分析係数表!G47</f>
        <v>0.25736867196457208</v>
      </c>
      <c r="K44" s="93" t="e">
        <f>SUM(K5:K43)</f>
        <v>#DIV/0!</v>
      </c>
      <c r="L44" s="94">
        <f>最終需要_まとめ!$L$33</f>
        <v>0.62733333333333341</v>
      </c>
      <c r="M44" s="91" t="e">
        <f>K44*L44</f>
        <v>#DIV/0!</v>
      </c>
      <c r="N44" s="95">
        <f>分析係数表!H47</f>
        <v>1</v>
      </c>
      <c r="O44" s="109"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277</v>
      </c>
      <c r="S2" s="3" t="s">
        <v>153</v>
      </c>
      <c r="U2" s="64" t="s">
        <v>210</v>
      </c>
      <c r="W2" s="3" t="s">
        <v>130</v>
      </c>
      <c r="Y2" s="3" t="s">
        <v>154</v>
      </c>
    </row>
    <row r="3" spans="1:25" ht="44" x14ac:dyDescent="0.2">
      <c r="B3" s="65"/>
      <c r="C3" s="66" t="s">
        <v>228</v>
      </c>
      <c r="D3" s="66" t="s">
        <v>318</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1.7039329554543242E-3</v>
      </c>
      <c r="E5" s="110">
        <f>$C$38*D5</f>
        <v>0.17039329554543242</v>
      </c>
      <c r="F5" s="85">
        <f>分析係数表!C8</f>
        <v>0</v>
      </c>
      <c r="G5" s="110">
        <f t="shared" ref="G5:G38" si="0">E5*F5</f>
        <v>0</v>
      </c>
      <c r="H5" s="110">
        <f t="array" ref="H5:H43">MMULT(逆行列係数!C5:AO43,'34'!G5:G43)</f>
        <v>0</v>
      </c>
      <c r="I5" s="110">
        <f t="shared" ref="I5:I38" si="1">C5+H5</f>
        <v>0</v>
      </c>
      <c r="J5" s="85" t="e">
        <f>分析係数表!G8</f>
        <v>#DIV/0!</v>
      </c>
      <c r="K5" s="111" t="e">
        <f t="shared" ref="K5:K38" si="2">I5*J5</f>
        <v>#DIV/0!</v>
      </c>
      <c r="L5" s="79" t="s">
        <v>188</v>
      </c>
      <c r="M5" s="80" t="s">
        <v>188</v>
      </c>
      <c r="N5" s="81">
        <f>分析係数表!H8</f>
        <v>9.9662803258108775E-3</v>
      </c>
      <c r="O5" s="82" t="e">
        <f t="shared" ref="O5:O43" si="3">$M$44*N5</f>
        <v>#DIV/0!</v>
      </c>
      <c r="P5" s="76">
        <f>分析係数表!C8</f>
        <v>0</v>
      </c>
      <c r="Q5" s="82" t="e">
        <f t="shared" ref="Q5:Q38" si="4">O5*P5</f>
        <v>#DIV/0!</v>
      </c>
      <c r="R5" s="83" t="e">
        <f t="array" ref="R5:R43">MMULT(逆行列係数!C5:AO43,'34'!Q5:Q43)</f>
        <v>#DIV/0!</v>
      </c>
      <c r="S5" s="84" t="e">
        <f t="shared" ref="S5:S38" si="5">I5+R5</f>
        <v>#DIV/0!</v>
      </c>
      <c r="T5" s="85" t="e">
        <f>分析係数表!F8</f>
        <v>#DIV/0!</v>
      </c>
      <c r="U5" s="86" t="e">
        <f t="shared" ref="U5:U43" si="6">S5*T5</f>
        <v>#DIV/0!</v>
      </c>
      <c r="V5" s="87" t="e">
        <f>分析係数表!D8</f>
        <v>#DIV/0!</v>
      </c>
      <c r="W5" s="167" t="e">
        <f t="shared" ref="W5:W43" si="7">ROUND(S5*V5,0)</f>
        <v>#DIV/0!</v>
      </c>
      <c r="X5" s="76" t="e">
        <f>分析係数表!E8</f>
        <v>#DIV/0!</v>
      </c>
      <c r="Y5" s="166" t="e">
        <f t="shared" ref="Y5:Y43" si="8">ROUND(S5*X5,0)</f>
        <v>#DIV/0!</v>
      </c>
    </row>
    <row r="6" spans="1:25" x14ac:dyDescent="0.2">
      <c r="A6" s="6" t="s">
        <v>220</v>
      </c>
      <c r="B6" s="5" t="s">
        <v>266</v>
      </c>
      <c r="C6" s="90"/>
      <c r="D6" s="107">
        <f>投入係数表!AJ6</f>
        <v>3.4774141948047429E-5</v>
      </c>
      <c r="E6" s="110">
        <f t="shared" ref="E6:E43" si="9">$C$38*D6</f>
        <v>3.4774141948047429E-3</v>
      </c>
      <c r="F6" s="85">
        <f>分析係数表!C9</f>
        <v>7.8534031413612593E-2</v>
      </c>
      <c r="G6" s="110">
        <f t="shared" si="0"/>
        <v>2.7309535561293802E-4</v>
      </c>
      <c r="H6" s="110">
        <v>3.4344956860833881E-4</v>
      </c>
      <c r="I6" s="110">
        <f t="shared" si="1"/>
        <v>3.4344956860833881E-4</v>
      </c>
      <c r="J6" s="85">
        <f>分析係数表!G9</f>
        <v>0.3125</v>
      </c>
      <c r="K6" s="111">
        <f t="shared" si="2"/>
        <v>1.0732799019010588E-4</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167" t="e">
        <f t="shared" si="7"/>
        <v>#DIV/0!</v>
      </c>
      <c r="X6" s="76">
        <f>分析係数表!E9</f>
        <v>0</v>
      </c>
      <c r="Y6" s="166" t="e">
        <f t="shared" si="8"/>
        <v>#DIV/0!</v>
      </c>
    </row>
    <row r="7" spans="1:25" x14ac:dyDescent="0.2">
      <c r="A7" s="6" t="s">
        <v>221</v>
      </c>
      <c r="B7" s="5" t="s">
        <v>267</v>
      </c>
      <c r="C7" s="90"/>
      <c r="D7" s="107">
        <f>投入係数表!AJ7</f>
        <v>3.8251556142852177E-4</v>
      </c>
      <c r="E7" s="110">
        <f t="shared" si="9"/>
        <v>3.8251556142852181E-2</v>
      </c>
      <c r="F7" s="85">
        <f>分析係数表!C10</f>
        <v>9.7664543524416114E-2</v>
      </c>
      <c r="G7" s="110">
        <f t="shared" si="0"/>
        <v>3.7358207697902332E-3</v>
      </c>
      <c r="H7" s="110">
        <v>4.0591814131505678E-3</v>
      </c>
      <c r="I7" s="110">
        <f t="shared" si="1"/>
        <v>4.0591814131505678E-3</v>
      </c>
      <c r="J7" s="85">
        <f>分析係数表!G10</f>
        <v>0.17857142857142858</v>
      </c>
      <c r="K7" s="111">
        <f t="shared" si="2"/>
        <v>7.2485382377688711E-4</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167" t="e">
        <f t="shared" si="7"/>
        <v>#DIV/0!</v>
      </c>
      <c r="X7" s="76">
        <f>分析係数表!E10</f>
        <v>0</v>
      </c>
      <c r="Y7" s="166" t="e">
        <f t="shared" si="8"/>
        <v>#DIV/0!</v>
      </c>
    </row>
    <row r="8" spans="1:25" x14ac:dyDescent="0.2">
      <c r="A8" s="6" t="s">
        <v>222</v>
      </c>
      <c r="B8" s="5" t="s">
        <v>27</v>
      </c>
      <c r="C8" s="90"/>
      <c r="D8" s="107">
        <f>投入係数表!AJ8</f>
        <v>0</v>
      </c>
      <c r="E8" s="110">
        <f t="shared" si="9"/>
        <v>0</v>
      </c>
      <c r="F8" s="85">
        <f>分析係数表!C11</f>
        <v>0</v>
      </c>
      <c r="G8" s="110">
        <f t="shared" si="0"/>
        <v>0</v>
      </c>
      <c r="H8" s="110">
        <v>0</v>
      </c>
      <c r="I8" s="110">
        <f t="shared" si="1"/>
        <v>0</v>
      </c>
      <c r="J8" s="85">
        <f>分析係数表!G11</f>
        <v>1</v>
      </c>
      <c r="K8" s="111">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167" t="e">
        <f t="shared" si="7"/>
        <v>#DIV/0!</v>
      </c>
      <c r="X8" s="76">
        <f>分析係数表!E11</f>
        <v>0</v>
      </c>
      <c r="Y8" s="166" t="e">
        <f t="shared" si="8"/>
        <v>#DIV/0!</v>
      </c>
    </row>
    <row r="9" spans="1:25" x14ac:dyDescent="0.2">
      <c r="A9" s="6" t="s">
        <v>223</v>
      </c>
      <c r="B9" s="5" t="s">
        <v>191</v>
      </c>
      <c r="C9" s="90"/>
      <c r="D9" s="107">
        <f>投入係数表!AJ9</f>
        <v>6.3288938345446326E-3</v>
      </c>
      <c r="E9" s="110">
        <f t="shared" si="9"/>
        <v>0.63288938345446322</v>
      </c>
      <c r="F9" s="85">
        <f>分析係数表!C12</f>
        <v>9.4611575134895265E-3</v>
      </c>
      <c r="G9" s="110">
        <f t="shared" si="0"/>
        <v>5.9878661454779488E-3</v>
      </c>
      <c r="H9" s="110">
        <v>6.7649257824513405E-3</v>
      </c>
      <c r="I9" s="110">
        <f t="shared" si="1"/>
        <v>6.7649257824513405E-3</v>
      </c>
      <c r="J9" s="85">
        <f>分析係数表!G12</f>
        <v>0.14399999999999999</v>
      </c>
      <c r="K9" s="111">
        <f t="shared" si="2"/>
        <v>9.7414931267299297E-4</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167" t="e">
        <f t="shared" si="7"/>
        <v>#DIV/0!</v>
      </c>
      <c r="X9" s="76">
        <f>分析係数表!E12</f>
        <v>0.11630769230769231</v>
      </c>
      <c r="Y9" s="166" t="e">
        <f t="shared" si="8"/>
        <v>#DIV/0!</v>
      </c>
    </row>
    <row r="10" spans="1:25" x14ac:dyDescent="0.2">
      <c r="A10" s="6" t="s">
        <v>224</v>
      </c>
      <c r="B10" s="5" t="s">
        <v>28</v>
      </c>
      <c r="C10" s="90"/>
      <c r="D10" s="107">
        <f>投入係数表!AJ10</f>
        <v>2.7123830719476996E-3</v>
      </c>
      <c r="E10" s="110">
        <f t="shared" si="9"/>
        <v>0.27123830719476993</v>
      </c>
      <c r="F10" s="85">
        <f>分析係数表!C13</f>
        <v>0</v>
      </c>
      <c r="G10" s="110">
        <f t="shared" si="0"/>
        <v>0</v>
      </c>
      <c r="H10" s="110">
        <v>0</v>
      </c>
      <c r="I10" s="110">
        <f t="shared" si="1"/>
        <v>0</v>
      </c>
      <c r="J10" s="85">
        <f>分析係数表!G13</f>
        <v>0.24742268041237114</v>
      </c>
      <c r="K10" s="111">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167" t="e">
        <f t="shared" si="7"/>
        <v>#DIV/0!</v>
      </c>
      <c r="X10" s="76">
        <f>分析係数表!E13</f>
        <v>0.67010309278350511</v>
      </c>
      <c r="Y10" s="166" t="e">
        <f t="shared" si="8"/>
        <v>#DIV/0!</v>
      </c>
    </row>
    <row r="11" spans="1:25" x14ac:dyDescent="0.2">
      <c r="A11" s="6" t="s">
        <v>225</v>
      </c>
      <c r="B11" s="5" t="s">
        <v>268</v>
      </c>
      <c r="C11" s="90"/>
      <c r="D11" s="107">
        <f>投入係数表!AJ11</f>
        <v>3.92947804012936E-3</v>
      </c>
      <c r="E11" s="110">
        <f t="shared" si="9"/>
        <v>0.392947804012936</v>
      </c>
      <c r="F11" s="85">
        <f>分析係数表!C14</f>
        <v>3.724489795918362E-2</v>
      </c>
      <c r="G11" s="110">
        <f t="shared" si="0"/>
        <v>1.4635300863747085E-2</v>
      </c>
      <c r="H11" s="110">
        <v>1.7589179733255831E-2</v>
      </c>
      <c r="I11" s="110">
        <f t="shared" si="1"/>
        <v>1.7589179733255831E-2</v>
      </c>
      <c r="J11" s="85">
        <f>分析係数表!G14</f>
        <v>0.16710182767624021</v>
      </c>
      <c r="K11" s="111">
        <f t="shared" si="2"/>
        <v>2.9391840807529326E-3</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167" t="e">
        <f t="shared" si="7"/>
        <v>#DIV/0!</v>
      </c>
      <c r="X11" s="76">
        <f>分析係数表!E14</f>
        <v>1.5665796344647518E-2</v>
      </c>
      <c r="Y11" s="166" t="e">
        <f t="shared" si="8"/>
        <v>#DIV/0!</v>
      </c>
    </row>
    <row r="12" spans="1:25" x14ac:dyDescent="0.2">
      <c r="A12" s="6" t="s">
        <v>226</v>
      </c>
      <c r="B12" s="5" t="s">
        <v>29</v>
      </c>
      <c r="C12" s="90"/>
      <c r="D12" s="107">
        <f>投入係数表!AJ12</f>
        <v>0.17939979830997671</v>
      </c>
      <c r="E12" s="110">
        <f t="shared" si="9"/>
        <v>17.939979830997672</v>
      </c>
      <c r="F12" s="85">
        <f>分析係数表!C15</f>
        <v>0</v>
      </c>
      <c r="G12" s="110">
        <f t="shared" si="0"/>
        <v>0</v>
      </c>
      <c r="H12" s="110">
        <v>0</v>
      </c>
      <c r="I12" s="110">
        <f t="shared" si="1"/>
        <v>0</v>
      </c>
      <c r="J12" s="85">
        <f>分析係数表!G15</f>
        <v>9.5754290876242099E-2</v>
      </c>
      <c r="K12" s="111">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167" t="e">
        <f t="shared" si="7"/>
        <v>#DIV/0!</v>
      </c>
      <c r="X12" s="76">
        <f>分析係数表!E15</f>
        <v>6.1728395061728392E-2</v>
      </c>
      <c r="Y12" s="166" t="e">
        <f t="shared" si="8"/>
        <v>#DIV/0!</v>
      </c>
    </row>
    <row r="13" spans="1:25" x14ac:dyDescent="0.2">
      <c r="A13" s="6" t="s">
        <v>227</v>
      </c>
      <c r="B13" s="5" t="s">
        <v>30</v>
      </c>
      <c r="C13" s="90"/>
      <c r="D13" s="107">
        <f>投入係数表!AJ13</f>
        <v>2.2603192266230829E-3</v>
      </c>
      <c r="E13" s="110">
        <f t="shared" si="9"/>
        <v>0.22603192266230829</v>
      </c>
      <c r="F13" s="85">
        <f>分析係数表!C16</f>
        <v>5.1379638439581488E-3</v>
      </c>
      <c r="G13" s="110">
        <f t="shared" si="0"/>
        <v>1.1613438462192845E-3</v>
      </c>
      <c r="H13" s="110">
        <v>1.3563262346345355E-3</v>
      </c>
      <c r="I13" s="110">
        <f t="shared" si="1"/>
        <v>1.3563262346345355E-3</v>
      </c>
      <c r="J13" s="85">
        <f>分析係数表!G16</f>
        <v>3.5087719298245612E-2</v>
      </c>
      <c r="K13" s="111">
        <f t="shared" si="2"/>
        <v>4.7590394197702993E-5</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167" t="e">
        <f t="shared" si="7"/>
        <v>#DIV/0!</v>
      </c>
      <c r="X13" s="76">
        <f>分析係数表!E16</f>
        <v>0</v>
      </c>
      <c r="Y13" s="166" t="e">
        <f t="shared" si="8"/>
        <v>#DIV/0!</v>
      </c>
    </row>
    <row r="14" spans="1:25" x14ac:dyDescent="0.2">
      <c r="A14" s="6" t="s">
        <v>2</v>
      </c>
      <c r="B14" s="5" t="s">
        <v>364</v>
      </c>
      <c r="C14" s="90"/>
      <c r="D14" s="107">
        <f>投入係数表!AJ14</f>
        <v>2.4341899363633204E-3</v>
      </c>
      <c r="E14" s="110">
        <f t="shared" si="9"/>
        <v>0.24341899363633204</v>
      </c>
      <c r="F14" s="85">
        <f>分析係数表!C17</f>
        <v>2.2792022792023081E-3</v>
      </c>
      <c r="G14" s="110">
        <f t="shared" si="0"/>
        <v>5.5480112509706016E-4</v>
      </c>
      <c r="H14" s="110">
        <v>7.1979339871690491E-4</v>
      </c>
      <c r="I14" s="110">
        <f t="shared" si="1"/>
        <v>7.1979339871690491E-4</v>
      </c>
      <c r="J14" s="85">
        <f>分析係数表!G17</f>
        <v>0.25</v>
      </c>
      <c r="K14" s="111">
        <f t="shared" si="2"/>
        <v>1.7994834967922623E-4</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167" t="e">
        <f t="shared" si="7"/>
        <v>#DIV/0!</v>
      </c>
      <c r="X14" s="76">
        <f>分析係数表!E17</f>
        <v>0.63888888888888884</v>
      </c>
      <c r="Y14" s="166" t="e">
        <f t="shared" si="8"/>
        <v>#DIV/0!</v>
      </c>
    </row>
    <row r="15" spans="1:25" x14ac:dyDescent="0.2">
      <c r="A15" s="6" t="s">
        <v>3</v>
      </c>
      <c r="B15" s="5" t="s">
        <v>31</v>
      </c>
      <c r="C15" s="90"/>
      <c r="D15" s="107">
        <f>投入係数表!AJ15</f>
        <v>7.6503112285704355E-4</v>
      </c>
      <c r="E15" s="110">
        <f t="shared" si="9"/>
        <v>7.6503112285704361E-2</v>
      </c>
      <c r="F15" s="85">
        <f>分析係数表!C18</f>
        <v>7.5999999999999956E-2</v>
      </c>
      <c r="G15" s="110">
        <f t="shared" si="0"/>
        <v>5.8142365337135278E-3</v>
      </c>
      <c r="H15" s="110">
        <v>7.650552006043556E-3</v>
      </c>
      <c r="I15" s="110">
        <f t="shared" si="1"/>
        <v>7.650552006043556E-3</v>
      </c>
      <c r="J15" s="85">
        <f>分析係数表!G18</f>
        <v>0.21407624633431085</v>
      </c>
      <c r="K15" s="111">
        <f t="shared" si="2"/>
        <v>1.6378014558392363E-3</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167" t="e">
        <f t="shared" si="7"/>
        <v>#DIV/0!</v>
      </c>
      <c r="X15" s="76">
        <f>分析係数表!E18</f>
        <v>2.6392961876832845E-2</v>
      </c>
      <c r="Y15" s="166" t="e">
        <f t="shared" si="8"/>
        <v>#DIV/0!</v>
      </c>
    </row>
    <row r="16" spans="1:25" x14ac:dyDescent="0.2">
      <c r="A16" s="6" t="s">
        <v>4</v>
      </c>
      <c r="B16" s="5" t="s">
        <v>32</v>
      </c>
      <c r="C16" s="90"/>
      <c r="D16" s="107">
        <f>投入係数表!AJ16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167" t="e">
        <f t="shared" si="7"/>
        <v>#DIV/0!</v>
      </c>
      <c r="X16" s="76">
        <f>分析係数表!E19</f>
        <v>0</v>
      </c>
      <c r="Y16" s="166" t="e">
        <f t="shared" si="8"/>
        <v>#DIV/0!</v>
      </c>
    </row>
    <row r="17" spans="1:25" x14ac:dyDescent="0.2">
      <c r="A17" s="6" t="s">
        <v>5</v>
      </c>
      <c r="B17" s="5" t="s">
        <v>33</v>
      </c>
      <c r="C17" s="90"/>
      <c r="D17" s="107">
        <f>投入係数表!AJ17</f>
        <v>1.6691588135062767E-3</v>
      </c>
      <c r="E17" s="110">
        <f t="shared" si="9"/>
        <v>0.16691588135062768</v>
      </c>
      <c r="F17" s="85">
        <f>分析係数表!C20</f>
        <v>1.5625E-2</v>
      </c>
      <c r="G17" s="110">
        <f t="shared" si="0"/>
        <v>2.6080606461035575E-3</v>
      </c>
      <c r="H17" s="110">
        <v>2.7782006378996044E-3</v>
      </c>
      <c r="I17" s="110">
        <f t="shared" si="1"/>
        <v>2.7782006378996044E-3</v>
      </c>
      <c r="J17" s="85">
        <f>分析係数表!G20</f>
        <v>9.7560975609756101E-2</v>
      </c>
      <c r="K17" s="111">
        <f t="shared" si="2"/>
        <v>2.7104396467313217E-4</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167" t="e">
        <f t="shared" si="7"/>
        <v>#DIV/0!</v>
      </c>
      <c r="X17" s="76">
        <f>分析係数表!E20</f>
        <v>9.7560975609756101E-2</v>
      </c>
      <c r="Y17" s="166" t="e">
        <f t="shared" si="8"/>
        <v>#DIV/0!</v>
      </c>
    </row>
    <row r="18" spans="1:25" x14ac:dyDescent="0.2">
      <c r="A18" s="6" t="s">
        <v>6</v>
      </c>
      <c r="B18" s="5" t="s">
        <v>34</v>
      </c>
      <c r="C18" s="90"/>
      <c r="D18" s="107">
        <f>投入係数表!AJ18</f>
        <v>3.1296727753242688E-4</v>
      </c>
      <c r="E18" s="110">
        <f t="shared" si="9"/>
        <v>3.1296727753242687E-2</v>
      </c>
      <c r="F18" s="85">
        <f>分析係数表!C21</f>
        <v>0</v>
      </c>
      <c r="G18" s="110">
        <f t="shared" si="0"/>
        <v>0</v>
      </c>
      <c r="H18" s="110">
        <v>0</v>
      </c>
      <c r="I18" s="110">
        <f t="shared" si="1"/>
        <v>0</v>
      </c>
      <c r="J18" s="85">
        <f>分析係数表!G21</f>
        <v>0.3</v>
      </c>
      <c r="K18" s="111">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167" t="e">
        <f t="shared" si="7"/>
        <v>#DIV/0!</v>
      </c>
      <c r="X18" s="76">
        <f>分析係数表!E21</f>
        <v>0.4</v>
      </c>
      <c r="Y18" s="166" t="e">
        <f t="shared" si="8"/>
        <v>#DIV/0!</v>
      </c>
    </row>
    <row r="19" spans="1:25" x14ac:dyDescent="0.2">
      <c r="A19" s="6" t="s">
        <v>7</v>
      </c>
      <c r="B19" s="5" t="s">
        <v>269</v>
      </c>
      <c r="C19" s="90"/>
      <c r="D19" s="107">
        <f>投入係数表!AJ19</f>
        <v>0</v>
      </c>
      <c r="E19" s="110">
        <f t="shared" si="9"/>
        <v>0</v>
      </c>
      <c r="F19" s="85">
        <f>分析係数表!C22</f>
        <v>0</v>
      </c>
      <c r="G19" s="110">
        <f t="shared" si="0"/>
        <v>0</v>
      </c>
      <c r="H19" s="110">
        <v>0</v>
      </c>
      <c r="I19" s="110">
        <f t="shared" si="1"/>
        <v>0</v>
      </c>
      <c r="J19" s="85">
        <f>分析係数表!G22</f>
        <v>0.2</v>
      </c>
      <c r="K19" s="111">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167" t="e">
        <f t="shared" si="7"/>
        <v>#DIV/0!</v>
      </c>
      <c r="X19" s="76">
        <f>分析係数表!E22</f>
        <v>3.4</v>
      </c>
      <c r="Y19" s="166" t="e">
        <f t="shared" si="8"/>
        <v>#DIV/0!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0.23333333333333334</v>
      </c>
      <c r="K20" s="111">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167" t="e">
        <f t="shared" si="7"/>
        <v>#DIV/0!</v>
      </c>
      <c r="X20" s="76">
        <f>分析係数表!E23</f>
        <v>0.4</v>
      </c>
      <c r="Y20" s="166" t="e">
        <f t="shared" si="8"/>
        <v>#DIV/0!</v>
      </c>
    </row>
    <row r="21" spans="1:25" x14ac:dyDescent="0.2">
      <c r="A21" s="6" t="s">
        <v>9</v>
      </c>
      <c r="B21" s="5" t="s">
        <v>271</v>
      </c>
      <c r="C21" s="90"/>
      <c r="D21" s="107">
        <f>投入係数表!AJ21</f>
        <v>1.380533435337483E-2</v>
      </c>
      <c r="E21" s="110">
        <f t="shared" si="9"/>
        <v>1.380533435337483</v>
      </c>
      <c r="F21" s="85">
        <f>分析係数表!C24</f>
        <v>4.0407358738501986E-2</v>
      </c>
      <c r="G21" s="110">
        <f t="shared" si="0"/>
        <v>5.5783709772178211E-2</v>
      </c>
      <c r="H21" s="110">
        <v>5.7275880804119078E-2</v>
      </c>
      <c r="I21" s="110">
        <f t="shared" si="1"/>
        <v>5.7275880804119078E-2</v>
      </c>
      <c r="J21" s="85">
        <f>分析係数表!G24</f>
        <v>0.2107843137254902</v>
      </c>
      <c r="K21" s="111">
        <f t="shared" si="2"/>
        <v>1.2072857228319217E-2</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167" t="e">
        <f t="shared" si="7"/>
        <v>#DIV/0!</v>
      </c>
      <c r="X21" s="76">
        <f>分析係数表!E24</f>
        <v>0.25490196078431371</v>
      </c>
      <c r="Y21" s="166" t="e">
        <f t="shared" si="8"/>
        <v>#DIV/0!</v>
      </c>
    </row>
    <row r="22" spans="1:25" x14ac:dyDescent="0.2">
      <c r="A22" s="6" t="s">
        <v>10</v>
      </c>
      <c r="B22" s="5" t="s">
        <v>272</v>
      </c>
      <c r="C22" s="90"/>
      <c r="D22" s="107">
        <f>投入係数表!AJ22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167" t="e">
        <f t="shared" si="7"/>
        <v>#DIV/0!</v>
      </c>
      <c r="X22" s="76">
        <f>分析係数表!E25</f>
        <v>1</v>
      </c>
      <c r="Y22" s="166" t="e">
        <f t="shared" si="8"/>
        <v>#DIV/0!</v>
      </c>
    </row>
    <row r="23" spans="1:25" x14ac:dyDescent="0.2">
      <c r="A23" s="6" t="s">
        <v>11</v>
      </c>
      <c r="B23" s="5" t="s">
        <v>35</v>
      </c>
      <c r="C23" s="90"/>
      <c r="D23" s="107">
        <f>投入係数表!AJ23</f>
        <v>1.0432242584414229E-4</v>
      </c>
      <c r="E23" s="110">
        <f t="shared" si="9"/>
        <v>1.043224258441423E-2</v>
      </c>
      <c r="F23" s="85">
        <f>分析係数表!C26</f>
        <v>4.2648253452477469E-3</v>
      </c>
      <c r="G23" s="110">
        <f t="shared" si="0"/>
        <v>4.4491692581782667E-5</v>
      </c>
      <c r="H23" s="110">
        <v>1.2767751416862714E-4</v>
      </c>
      <c r="I23" s="110">
        <f t="shared" si="1"/>
        <v>1.2767751416862714E-4</v>
      </c>
      <c r="J23" s="85">
        <f>分析係数表!G26</f>
        <v>0.19858156028368795</v>
      </c>
      <c r="K23" s="111">
        <f t="shared" si="2"/>
        <v>2.5354399976748653E-5</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167" t="e">
        <f t="shared" si="7"/>
        <v>#DIV/0!</v>
      </c>
      <c r="X23" s="76">
        <f>分析係数表!E26</f>
        <v>0.21985815602836881</v>
      </c>
      <c r="Y23" s="166" t="e">
        <f t="shared" si="8"/>
        <v>#DIV/0!</v>
      </c>
    </row>
    <row r="24" spans="1:25" x14ac:dyDescent="0.2">
      <c r="A24" s="6" t="s">
        <v>12</v>
      </c>
      <c r="B24" s="5" t="s">
        <v>365</v>
      </c>
      <c r="C24" s="90"/>
      <c r="D24" s="107">
        <f>投入係数表!AJ24</f>
        <v>0</v>
      </c>
      <c r="E24" s="110">
        <f t="shared" si="9"/>
        <v>0</v>
      </c>
      <c r="F24" s="85">
        <f>分析係数表!C27</f>
        <v>3.8520801232666546E-4</v>
      </c>
      <c r="G24" s="110">
        <f t="shared" si="0"/>
        <v>0</v>
      </c>
      <c r="H24" s="110">
        <v>1.4400306080637585E-6</v>
      </c>
      <c r="I24" s="110">
        <f t="shared" si="1"/>
        <v>1.4400306080637585E-6</v>
      </c>
      <c r="J24" s="85">
        <f>分析係数表!G27</f>
        <v>0.2857142857142857</v>
      </c>
      <c r="K24" s="111">
        <f t="shared" si="2"/>
        <v>4.114373165896453E-7</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167" t="e">
        <f t="shared" si="7"/>
        <v>#DIV/0!</v>
      </c>
      <c r="X24" s="76">
        <f>分析係数表!E27</f>
        <v>0</v>
      </c>
      <c r="Y24" s="166" t="e">
        <f t="shared" si="8"/>
        <v>#DIV/0!</v>
      </c>
    </row>
    <row r="25" spans="1:25" x14ac:dyDescent="0.2">
      <c r="A25" s="6" t="s">
        <v>13</v>
      </c>
      <c r="B25" s="5" t="s">
        <v>192</v>
      </c>
      <c r="C25" s="90"/>
      <c r="D25" s="107">
        <f>投入係数表!AJ25</f>
        <v>0</v>
      </c>
      <c r="E25" s="110">
        <f t="shared" si="9"/>
        <v>0</v>
      </c>
      <c r="F25" s="85">
        <f>分析係数表!C28</f>
        <v>1.1124845488257318E-3</v>
      </c>
      <c r="G25" s="110">
        <f t="shared" si="0"/>
        <v>0</v>
      </c>
      <c r="H25" s="110">
        <v>7.4854935928759785E-5</v>
      </c>
      <c r="I25" s="110">
        <f t="shared" si="1"/>
        <v>7.4854935928759785E-5</v>
      </c>
      <c r="J25" s="85">
        <f>分析係数表!G28</f>
        <v>0.13043478260869565</v>
      </c>
      <c r="K25" s="111">
        <f t="shared" si="2"/>
        <v>9.7636872950556234E-6</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167" t="e">
        <f t="shared" si="7"/>
        <v>#DIV/0!</v>
      </c>
      <c r="X25" s="76">
        <f>分析係数表!E28</f>
        <v>0.14130434782608695</v>
      </c>
      <c r="Y25" s="166" t="e">
        <f t="shared" si="8"/>
        <v>#DIV/0!</v>
      </c>
    </row>
    <row r="26" spans="1:25" x14ac:dyDescent="0.2">
      <c r="A26" s="6" t="s">
        <v>14</v>
      </c>
      <c r="B26" s="5" t="s">
        <v>50</v>
      </c>
      <c r="C26" s="90"/>
      <c r="D26" s="107">
        <f>投入係数表!AJ26</f>
        <v>3.3730917689606009E-3</v>
      </c>
      <c r="E26" s="110">
        <f t="shared" si="9"/>
        <v>0.3373091768960601</v>
      </c>
      <c r="F26" s="85">
        <f>分析係数表!C29</f>
        <v>9.1216979002032073E-2</v>
      </c>
      <c r="G26" s="110">
        <f t="shared" si="0"/>
        <v>3.0768324106120636E-2</v>
      </c>
      <c r="H26" s="110">
        <v>3.6020470760348457E-2</v>
      </c>
      <c r="I26" s="110">
        <f t="shared" si="1"/>
        <v>3.6020470760348457E-2</v>
      </c>
      <c r="J26" s="85">
        <f>分析係数表!G29</f>
        <v>0.26186291739894552</v>
      </c>
      <c r="K26" s="111">
        <f t="shared" si="2"/>
        <v>9.4324255593882609E-3</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167" t="e">
        <f t="shared" si="7"/>
        <v>#DIV/0!</v>
      </c>
      <c r="X26" s="76">
        <f>分析係数表!E29</f>
        <v>0.10017574692442882</v>
      </c>
      <c r="Y26" s="166" t="e">
        <f t="shared" si="8"/>
        <v>#DIV/0!</v>
      </c>
    </row>
    <row r="27" spans="1:25" x14ac:dyDescent="0.2">
      <c r="A27" s="6" t="s">
        <v>15</v>
      </c>
      <c r="B27" s="5" t="s">
        <v>36</v>
      </c>
      <c r="C27" s="90"/>
      <c r="D27" s="107">
        <f>投入係数表!AJ27</f>
        <v>2.1907709427269884E-3</v>
      </c>
      <c r="E27" s="110">
        <f t="shared" si="9"/>
        <v>0.21907709427269884</v>
      </c>
      <c r="F27" s="85">
        <f>分析係数表!C30</f>
        <v>1</v>
      </c>
      <c r="G27" s="110">
        <f t="shared" si="0"/>
        <v>0.21907709427269884</v>
      </c>
      <c r="H27" s="110">
        <v>0.27155731574826808</v>
      </c>
      <c r="I27" s="110">
        <f t="shared" si="1"/>
        <v>0.27155731574826808</v>
      </c>
      <c r="J27" s="85">
        <f>分析係数表!G30</f>
        <v>0.34464954175809992</v>
      </c>
      <c r="K27" s="111">
        <f t="shared" si="2"/>
        <v>9.3592104433700238E-2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167" t="e">
        <f t="shared" si="7"/>
        <v>#DIV/0!</v>
      </c>
      <c r="X27" s="76">
        <f>分析係数表!E30</f>
        <v>8.7001419904479155E-2</v>
      </c>
      <c r="Y27" s="166" t="e">
        <f t="shared" si="8"/>
        <v>#DIV/0!</v>
      </c>
    </row>
    <row r="28" spans="1:25" x14ac:dyDescent="0.2">
      <c r="A28" s="6" t="s">
        <v>16</v>
      </c>
      <c r="B28" s="5" t="s">
        <v>193</v>
      </c>
      <c r="C28" s="90"/>
      <c r="D28" s="107">
        <f>投入係数表!AJ28</f>
        <v>1.0849532287790798E-2</v>
      </c>
      <c r="E28" s="110">
        <f t="shared" si="9"/>
        <v>1.0849532287790797</v>
      </c>
      <c r="F28" s="85">
        <f>分析係数表!C31</f>
        <v>5.9431818181818197E-2</v>
      </c>
      <c r="G28" s="110">
        <f t="shared" si="0"/>
        <v>6.4480743028574872E-2</v>
      </c>
      <c r="H28" s="110">
        <v>7.2739027627868352E-2</v>
      </c>
      <c r="I28" s="110">
        <f t="shared" si="1"/>
        <v>7.2739027627868352E-2</v>
      </c>
      <c r="J28" s="85">
        <f>分析係数表!G31</f>
        <v>6.9182389937106917E-2</v>
      </c>
      <c r="K28" s="111">
        <f t="shared" si="2"/>
        <v>5.0322597729971818E-3</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167" t="e">
        <f t="shared" si="7"/>
        <v>#DIV/0!</v>
      </c>
      <c r="X28" s="76">
        <f>分析係数表!E31</f>
        <v>1.10062893081761E-2</v>
      </c>
      <c r="Y28" s="166" t="e">
        <f t="shared" si="8"/>
        <v>#DIV/0!</v>
      </c>
    </row>
    <row r="29" spans="1:25" x14ac:dyDescent="0.2">
      <c r="A29" s="6" t="s">
        <v>17</v>
      </c>
      <c r="B29" s="5" t="s">
        <v>273</v>
      </c>
      <c r="C29" s="90"/>
      <c r="D29" s="107">
        <f>投入係数表!AJ29</f>
        <v>4.5206384532461659E-3</v>
      </c>
      <c r="E29" s="110">
        <f t="shared" si="9"/>
        <v>0.45206384532461658</v>
      </c>
      <c r="F29" s="85">
        <f>分析係数表!C32</f>
        <v>1</v>
      </c>
      <c r="G29" s="110">
        <f t="shared" si="0"/>
        <v>0.45206384532461658</v>
      </c>
      <c r="H29" s="110">
        <v>0.52115923910146189</v>
      </c>
      <c r="I29" s="110">
        <f t="shared" si="1"/>
        <v>0.52115923910146189</v>
      </c>
      <c r="J29" s="85">
        <f>分析係数表!G32</f>
        <v>0.14024946759963491</v>
      </c>
      <c r="K29" s="111">
        <f t="shared" si="2"/>
        <v>7.309230581861087E-2</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167" t="e">
        <f t="shared" si="7"/>
        <v>#DIV/0!</v>
      </c>
      <c r="X29" s="76">
        <f>分析係数表!E32</f>
        <v>2.9510191664131429E-2</v>
      </c>
      <c r="Y29" s="166" t="e">
        <f t="shared" si="8"/>
        <v>#DIV/0!</v>
      </c>
    </row>
    <row r="30" spans="1:25" x14ac:dyDescent="0.2">
      <c r="A30" s="6" t="s">
        <v>18</v>
      </c>
      <c r="B30" s="5" t="s">
        <v>274</v>
      </c>
      <c r="C30" s="90"/>
      <c r="D30" s="107">
        <f>投入係数表!AJ30</f>
        <v>3.720833188441075E-3</v>
      </c>
      <c r="E30" s="110">
        <f t="shared" si="9"/>
        <v>0.3720833188441075</v>
      </c>
      <c r="F30" s="85">
        <f>分析係数表!C33</f>
        <v>0.54794520547945202</v>
      </c>
      <c r="G30" s="110">
        <f t="shared" si="0"/>
        <v>0.20388127059951094</v>
      </c>
      <c r="H30" s="110">
        <v>0.21552065764003034</v>
      </c>
      <c r="I30" s="110">
        <f t="shared" si="1"/>
        <v>0.21552065764003034</v>
      </c>
      <c r="J30" s="85">
        <f>分析係数表!G33</f>
        <v>0.50575815738963537</v>
      </c>
      <c r="K30" s="111">
        <f t="shared" si="2"/>
        <v>0.10900133068742418</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167" t="e">
        <f t="shared" si="7"/>
        <v>#DIV/0!</v>
      </c>
      <c r="X30" s="76">
        <f>分析係数表!E33</f>
        <v>9.5969289827255277E-2</v>
      </c>
      <c r="Y30" s="166" t="e">
        <f t="shared" si="8"/>
        <v>#DIV/0!</v>
      </c>
    </row>
    <row r="31" spans="1:25" x14ac:dyDescent="0.2">
      <c r="A31" s="6" t="s">
        <v>19</v>
      </c>
      <c r="B31" s="5" t="s">
        <v>275</v>
      </c>
      <c r="C31" s="90"/>
      <c r="D31" s="107">
        <f>投入係数表!AJ31</f>
        <v>6.2176165803108807E-2</v>
      </c>
      <c r="E31" s="110">
        <f t="shared" si="9"/>
        <v>6.2176165803108807</v>
      </c>
      <c r="F31" s="85">
        <f>分析係数表!C34</f>
        <v>0.2272625743700124</v>
      </c>
      <c r="G31" s="110">
        <f t="shared" si="0"/>
        <v>1.4130315504871238</v>
      </c>
      <c r="H31" s="110">
        <v>1.4772133148230944</v>
      </c>
      <c r="I31" s="110">
        <f t="shared" si="1"/>
        <v>1.4772133148230944</v>
      </c>
      <c r="J31" s="85">
        <f>分析係数表!G34</f>
        <v>0.42497416653070103</v>
      </c>
      <c r="K31" s="111">
        <f t="shared" si="2"/>
        <v>0.62777749725499854</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167" t="e">
        <f t="shared" si="7"/>
        <v>#DIV/0!</v>
      </c>
      <c r="X31" s="76">
        <f>分析係数表!E34</f>
        <v>0.21101865448414642</v>
      </c>
      <c r="Y31" s="166" t="e">
        <f t="shared" si="8"/>
        <v>#DIV/0!</v>
      </c>
    </row>
    <row r="32" spans="1:25" x14ac:dyDescent="0.2">
      <c r="A32" s="6" t="s">
        <v>20</v>
      </c>
      <c r="B32" s="5" t="s">
        <v>37</v>
      </c>
      <c r="C32" s="90"/>
      <c r="D32" s="107">
        <f>投入係数表!AJ32</f>
        <v>7.1286990993497234E-3</v>
      </c>
      <c r="E32" s="110">
        <f t="shared" si="9"/>
        <v>0.71286990993497235</v>
      </c>
      <c r="F32" s="85">
        <f>分析係数表!C35</f>
        <v>0.52232854864433809</v>
      </c>
      <c r="G32" s="110">
        <f t="shared" si="0"/>
        <v>0.37235230542855413</v>
      </c>
      <c r="H32" s="110">
        <v>0.51080747123213155</v>
      </c>
      <c r="I32" s="110">
        <f t="shared" si="1"/>
        <v>0.51080747123213155</v>
      </c>
      <c r="J32" s="85">
        <f>分析係数表!G35</f>
        <v>0.31374764595103577</v>
      </c>
      <c r="K32" s="111">
        <f t="shared" si="2"/>
        <v>0.16026464163328269</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167" t="e">
        <f t="shared" si="7"/>
        <v>#DIV/0!</v>
      </c>
      <c r="X32" s="76">
        <f>分析係数表!E35</f>
        <v>5.3634651600753293E-2</v>
      </c>
      <c r="Y32" s="166" t="e">
        <f t="shared" si="8"/>
        <v>#DIV/0!</v>
      </c>
    </row>
    <row r="33" spans="1:25" x14ac:dyDescent="0.2">
      <c r="A33" s="6" t="s">
        <v>21</v>
      </c>
      <c r="B33" s="5" t="s">
        <v>38</v>
      </c>
      <c r="C33" s="90"/>
      <c r="D33" s="107">
        <f>投入係数表!AJ33</f>
        <v>1.9264874639218277E-2</v>
      </c>
      <c r="E33" s="110">
        <f t="shared" si="9"/>
        <v>1.9264874639218277</v>
      </c>
      <c r="F33" s="85">
        <f>分析係数表!C36</f>
        <v>0.98115915135770393</v>
      </c>
      <c r="G33" s="110">
        <f t="shared" si="0"/>
        <v>1.8901908052027958</v>
      </c>
      <c r="H33" s="110">
        <v>2.0358553858763728</v>
      </c>
      <c r="I33" s="110">
        <f t="shared" si="1"/>
        <v>2.0358553858763728</v>
      </c>
      <c r="J33" s="85">
        <f>分析係数表!G36</f>
        <v>4.5900594498961549E-2</v>
      </c>
      <c r="K33" s="111">
        <f t="shared" si="2"/>
        <v>9.3446972525638286E-2</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167" t="e">
        <f t="shared" si="7"/>
        <v>#DIV/0!</v>
      </c>
      <c r="X33" s="76">
        <f>分析係数表!E36</f>
        <v>1.0186701245041263E-2</v>
      </c>
      <c r="Y33" s="166" t="e">
        <f t="shared" si="8"/>
        <v>#DIV/0!</v>
      </c>
    </row>
    <row r="34" spans="1:25" x14ac:dyDescent="0.2">
      <c r="A34" s="6" t="s">
        <v>22</v>
      </c>
      <c r="B34" s="5" t="s">
        <v>377</v>
      </c>
      <c r="C34" s="90"/>
      <c r="D34" s="107">
        <f>投入係数表!AJ34</f>
        <v>1.2101401397920507E-2</v>
      </c>
      <c r="E34" s="110">
        <f t="shared" si="9"/>
        <v>1.2101401397920506</v>
      </c>
      <c r="F34" s="85">
        <f>分析係数表!C37</f>
        <v>0.19750348498289194</v>
      </c>
      <c r="G34" s="110">
        <f t="shared" si="0"/>
        <v>0.23900689492661403</v>
      </c>
      <c r="H34" s="110">
        <v>0.26963402549490828</v>
      </c>
      <c r="I34" s="110">
        <f t="shared" si="1"/>
        <v>0.26963402549490828</v>
      </c>
      <c r="J34" s="85">
        <f>分析係数表!G37</f>
        <v>0.41491057198512482</v>
      </c>
      <c r="K34" s="111">
        <f t="shared" si="2"/>
        <v>0.11187400774474413</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167" t="e">
        <f t="shared" si="7"/>
        <v>#DIV/0!</v>
      </c>
      <c r="X34" s="76">
        <f>分析係数表!E37</f>
        <v>0.12519922082521692</v>
      </c>
      <c r="Y34" s="166" t="e">
        <f t="shared" si="8"/>
        <v>#DIV/0!</v>
      </c>
    </row>
    <row r="35" spans="1:25" x14ac:dyDescent="0.2">
      <c r="A35" s="6" t="s">
        <v>23</v>
      </c>
      <c r="B35" s="5" t="s">
        <v>194</v>
      </c>
      <c r="C35" s="90"/>
      <c r="D35" s="107">
        <f>投入係数表!AJ35</f>
        <v>1.137114441701151E-2</v>
      </c>
      <c r="E35" s="110">
        <f t="shared" si="9"/>
        <v>1.1371144417011509</v>
      </c>
      <c r="F35" s="85">
        <f>分析係数表!C38</f>
        <v>8.1861043469250272E-2</v>
      </c>
      <c r="G35" s="110">
        <f t="shared" si="0"/>
        <v>9.3085374741610175E-2</v>
      </c>
      <c r="H35" s="110">
        <v>0.11375878925019235</v>
      </c>
      <c r="I35" s="110">
        <f t="shared" si="1"/>
        <v>0.11375878925019235</v>
      </c>
      <c r="J35" s="85">
        <f>分析係数表!G38</f>
        <v>0.21669430624654507</v>
      </c>
      <c r="K35" s="111">
        <f t="shared" si="2"/>
        <v>2.4650881916017359E-2</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167" t="e">
        <f t="shared" si="7"/>
        <v>#DIV/0!</v>
      </c>
      <c r="X35" s="76">
        <f>分析係数表!E38</f>
        <v>0.12880044223327805</v>
      </c>
      <c r="Y35" s="166" t="e">
        <f t="shared" si="8"/>
        <v>#DIV/0!</v>
      </c>
    </row>
    <row r="36" spans="1:25" x14ac:dyDescent="0.2">
      <c r="A36" s="6" t="s">
        <v>24</v>
      </c>
      <c r="B36" s="5" t="s">
        <v>39</v>
      </c>
      <c r="C36" s="90"/>
      <c r="D36" s="107">
        <f>投入係数表!AJ36</f>
        <v>0</v>
      </c>
      <c r="E36" s="110">
        <f t="shared" si="9"/>
        <v>0</v>
      </c>
      <c r="F36" s="85">
        <f>分析係数表!C39</f>
        <v>1</v>
      </c>
      <c r="G36" s="110">
        <f t="shared" si="0"/>
        <v>0</v>
      </c>
      <c r="H36" s="110">
        <v>7.2903359886005298E-3</v>
      </c>
      <c r="I36" s="110">
        <f t="shared" si="1"/>
        <v>7.2903359886005298E-3</v>
      </c>
      <c r="J36" s="85">
        <f>分析係数表!G39</f>
        <v>0.35499471899494134</v>
      </c>
      <c r="K36" s="111">
        <f t="shared" si="2"/>
        <v>2.5880307756519531E-3</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167" t="e">
        <f t="shared" si="7"/>
        <v>#DIV/0!</v>
      </c>
      <c r="X36" s="76">
        <f>分析係数表!E39</f>
        <v>8.1549836010895549E-2</v>
      </c>
      <c r="Y36" s="166" t="e">
        <f t="shared" si="8"/>
        <v>#DIV/0!</v>
      </c>
    </row>
    <row r="37" spans="1:25" x14ac:dyDescent="0.2">
      <c r="A37" s="6" t="s">
        <v>25</v>
      </c>
      <c r="B37" s="5" t="s">
        <v>40</v>
      </c>
      <c r="C37" s="90"/>
      <c r="D37" s="107">
        <f>投入係数表!AJ37</f>
        <v>1.0432242584414229E-4</v>
      </c>
      <c r="E37" s="110">
        <f t="shared" si="9"/>
        <v>1.043224258441423E-2</v>
      </c>
      <c r="F37" s="85">
        <f>分析係数表!C40</f>
        <v>0.69354724715527594</v>
      </c>
      <c r="G37" s="110">
        <f t="shared" si="0"/>
        <v>7.2352531260765308E-3</v>
      </c>
      <c r="H37" s="110">
        <v>8.3119760705460712E-3</v>
      </c>
      <c r="I37" s="110">
        <f t="shared" si="1"/>
        <v>8.3119760705460712E-3</v>
      </c>
      <c r="J37" s="85">
        <f>分析係数表!G40</f>
        <v>0.52329545454545456</v>
      </c>
      <c r="K37" s="111">
        <f t="shared" si="2"/>
        <v>4.3496192960073479E-3</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167" t="e">
        <f t="shared" si="7"/>
        <v>#DIV/0!</v>
      </c>
      <c r="X37" s="76">
        <f>分析係数表!E40</f>
        <v>8.1107954545454539E-2</v>
      </c>
      <c r="Y37" s="166" t="e">
        <f t="shared" si="8"/>
        <v>#DIV/0!</v>
      </c>
    </row>
    <row r="38" spans="1:25" x14ac:dyDescent="0.2">
      <c r="A38" s="6" t="s">
        <v>26</v>
      </c>
      <c r="B38" s="5" t="s">
        <v>277</v>
      </c>
      <c r="C38" s="75">
        <f>最終需要_まとめ!C39</f>
        <v>100</v>
      </c>
      <c r="D38" s="107">
        <f>投入係数表!AJ38</f>
        <v>2.0551517891296032E-2</v>
      </c>
      <c r="E38" s="110">
        <f t="shared" si="9"/>
        <v>2.0551517891296034</v>
      </c>
      <c r="F38" s="85">
        <f>分析係数表!C41</f>
        <v>0.69803111327175493</v>
      </c>
      <c r="G38" s="110">
        <f t="shared" si="0"/>
        <v>1.434559891308576</v>
      </c>
      <c r="H38" s="110">
        <v>1.4559189362110014</v>
      </c>
      <c r="I38" s="110">
        <f t="shared" si="1"/>
        <v>101.45591893621101</v>
      </c>
      <c r="J38" s="85">
        <f>分析係数表!G41</f>
        <v>0.44754320687137045</v>
      </c>
      <c r="K38" s="111">
        <f t="shared" si="2"/>
        <v>45.405907316793673</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167" t="e">
        <f t="shared" si="7"/>
        <v>#DIV/0!</v>
      </c>
      <c r="X38" s="76">
        <f>分析係数表!E41</f>
        <v>0.13645373300413813</v>
      </c>
      <c r="Y38" s="166" t="e">
        <f t="shared" si="8"/>
        <v>#DIV/0!</v>
      </c>
    </row>
    <row r="39" spans="1:25" x14ac:dyDescent="0.2">
      <c r="A39" s="6" t="s">
        <v>51</v>
      </c>
      <c r="B39" s="5" t="s">
        <v>367</v>
      </c>
      <c r="C39" s="90"/>
      <c r="D39" s="107">
        <f>投入係数表!AJ39</f>
        <v>1.0084501164933754E-3</v>
      </c>
      <c r="E39" s="110">
        <f t="shared" si="9"/>
        <v>0.10084501164933754</v>
      </c>
      <c r="F39" s="85">
        <f>分析係数表!C42</f>
        <v>0.43862762496302865</v>
      </c>
      <c r="G39" s="110">
        <f>E39*F39</f>
        <v>4.4233407949117884E-2</v>
      </c>
      <c r="H39" s="110">
        <v>5.0751383297347581E-2</v>
      </c>
      <c r="I39" s="110">
        <f>C39+H39</f>
        <v>5.0751383297347581E-2</v>
      </c>
      <c r="J39" s="85">
        <f>分析係数表!G42</f>
        <v>0.48527443105756357</v>
      </c>
      <c r="K39" s="111">
        <f>I39*J39</f>
        <v>2.4628348655004684E-2</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 t="shared" si="6"/>
        <v>#DIV/0!</v>
      </c>
      <c r="V39" s="87">
        <f>分析係数表!D42</f>
        <v>0.12382864792503347</v>
      </c>
      <c r="W39" s="167" t="e">
        <f t="shared" si="7"/>
        <v>#DIV/0!</v>
      </c>
      <c r="X39" s="76">
        <f>分析係数表!E42</f>
        <v>0.10910307898259705</v>
      </c>
      <c r="Y39" s="166" t="e">
        <f t="shared" si="8"/>
        <v>#DIV/0!</v>
      </c>
    </row>
    <row r="40" spans="1:25" x14ac:dyDescent="0.2">
      <c r="A40" s="6" t="s">
        <v>195</v>
      </c>
      <c r="B40" s="5" t="s">
        <v>41</v>
      </c>
      <c r="C40" s="90"/>
      <c r="D40" s="107">
        <f>投入係数表!AJ40</f>
        <v>4.6353931216747225E-2</v>
      </c>
      <c r="E40" s="110">
        <f t="shared" si="9"/>
        <v>4.6353931216747224</v>
      </c>
      <c r="F40" s="85">
        <f>分析係数表!C43</f>
        <v>0.43024422883907665</v>
      </c>
      <c r="G40" s="110">
        <f>E40*F40</f>
        <v>1.9943511390009012</v>
      </c>
      <c r="H40" s="110">
        <v>2.3446431420428651</v>
      </c>
      <c r="I40" s="110">
        <f>C40+H40</f>
        <v>2.3446431420428651</v>
      </c>
      <c r="J40" s="85">
        <f>分析係数表!G43</f>
        <v>0.39930052034462166</v>
      </c>
      <c r="K40" s="111">
        <f>I40*J40</f>
        <v>0.93621722664016471</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 t="shared" si="6"/>
        <v>#DIV/0!</v>
      </c>
      <c r="V40" s="87">
        <f>分析係数表!D43</f>
        <v>0.31015951548238507</v>
      </c>
      <c r="W40" s="167" t="e">
        <f t="shared" si="7"/>
        <v>#DIV/0!</v>
      </c>
      <c r="X40" s="76">
        <f>分析係数表!E43</f>
        <v>0.24029685234155079</v>
      </c>
      <c r="Y40" s="166" t="e">
        <f t="shared" si="8"/>
        <v>#DIV/0!</v>
      </c>
    </row>
    <row r="41" spans="1:25" x14ac:dyDescent="0.2">
      <c r="A41" s="6" t="s">
        <v>341</v>
      </c>
      <c r="B41" s="5" t="s">
        <v>42</v>
      </c>
      <c r="C41" s="90"/>
      <c r="D41" s="107">
        <f>投入係数表!AJ41</f>
        <v>1.2831658378829502E-2</v>
      </c>
      <c r="E41" s="110">
        <f t="shared" si="9"/>
        <v>1.2831658378829502</v>
      </c>
      <c r="F41" s="85">
        <f>分析係数表!C44</f>
        <v>0.29950430472214973</v>
      </c>
      <c r="G41" s="110">
        <f>E41*F41</f>
        <v>0.38431369211834771</v>
      </c>
      <c r="H41" s="110">
        <v>0.39418078624416147</v>
      </c>
      <c r="I41" s="110">
        <f>C41+H41</f>
        <v>0.39418078624416147</v>
      </c>
      <c r="J41" s="85">
        <f>分析係数表!G44</f>
        <v>0.27139093052281238</v>
      </c>
      <c r="K41" s="111">
        <f>I41*J41</f>
        <v>0.10697709037301678</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 t="shared" si="6"/>
        <v>#DIV/0!</v>
      </c>
      <c r="V41" s="87">
        <f>分析係数表!D44</f>
        <v>0.20898627097489947</v>
      </c>
      <c r="W41" s="167" t="e">
        <f t="shared" si="7"/>
        <v>#DIV/0!</v>
      </c>
      <c r="X41" s="76">
        <f>分析係数表!E44</f>
        <v>0.15998705681135303</v>
      </c>
      <c r="Y41" s="166" t="e">
        <f t="shared" si="8"/>
        <v>#DIV/0!</v>
      </c>
    </row>
    <row r="42" spans="1:25" x14ac:dyDescent="0.2">
      <c r="A42" s="6" t="s">
        <v>342</v>
      </c>
      <c r="B42" s="5" t="s">
        <v>279</v>
      </c>
      <c r="C42" s="90"/>
      <c r="D42" s="107">
        <f>投入係数表!AJ42</f>
        <v>5.9116041311680636E-4</v>
      </c>
      <c r="E42" s="110">
        <f t="shared" si="9"/>
        <v>5.9116041311680634E-2</v>
      </c>
      <c r="F42" s="85">
        <f>分析係数表!C45</f>
        <v>1</v>
      </c>
      <c r="G42" s="110">
        <f>E42*F42</f>
        <v>5.9116041311680634E-2</v>
      </c>
      <c r="H42" s="110">
        <v>6.4292557632486647E-2</v>
      </c>
      <c r="I42" s="110">
        <f>C42+H42</f>
        <v>6.4292557632486647E-2</v>
      </c>
      <c r="J42" s="85">
        <f>分析係数表!G45</f>
        <v>0</v>
      </c>
      <c r="K42" s="111">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 t="shared" si="6"/>
        <v>#DIV/0!</v>
      </c>
      <c r="V42" s="87">
        <f>分析係数表!D45</f>
        <v>0</v>
      </c>
      <c r="W42" s="167" t="e">
        <f t="shared" si="7"/>
        <v>#DIV/0!</v>
      </c>
      <c r="X42" s="76">
        <f>分析係数表!E45</f>
        <v>0</v>
      </c>
      <c r="Y42" s="166" t="e">
        <f t="shared" si="8"/>
        <v>#DIV/0!</v>
      </c>
    </row>
    <row r="43" spans="1:25" x14ac:dyDescent="0.2">
      <c r="A43" s="6" t="s">
        <v>343</v>
      </c>
      <c r="B43" s="5" t="s">
        <v>280</v>
      </c>
      <c r="C43" s="90"/>
      <c r="D43" s="107">
        <f>投入係数表!AJ43</f>
        <v>4.5206384532461659E-3</v>
      </c>
      <c r="E43" s="110">
        <f t="shared" si="9"/>
        <v>0.45206384532461658</v>
      </c>
      <c r="F43" s="85">
        <f>分析係数表!C46</f>
        <v>7.53047011027278E-2</v>
      </c>
      <c r="G43" s="110">
        <f>E43*F43</f>
        <v>3.404253275152002E-2</v>
      </c>
      <c r="H43" s="110">
        <v>3.8683415449717096E-2</v>
      </c>
      <c r="I43" s="110">
        <f>C43+H43</f>
        <v>3.8683415449717096E-2</v>
      </c>
      <c r="J43" s="85">
        <f>分析係数表!G46</f>
        <v>9.6153846153846159E-3</v>
      </c>
      <c r="K43" s="111">
        <f>I43*J43</f>
        <v>3.7195591778574133E-4</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 t="shared" si="6"/>
        <v>#DIV/0!</v>
      </c>
      <c r="V43" s="87">
        <f>分析係数表!D46</f>
        <v>2.6923076923076925E-2</v>
      </c>
      <c r="W43" s="167" t="e">
        <f t="shared" si="7"/>
        <v>#DIV/0!</v>
      </c>
      <c r="X43" s="76">
        <f>分析係数表!E46</f>
        <v>7.4999999999999997E-2</v>
      </c>
      <c r="Y43" s="166" t="e">
        <f t="shared" si="8"/>
        <v>#DIV/0!</v>
      </c>
    </row>
    <row r="44" spans="1:25" x14ac:dyDescent="0.2">
      <c r="A44" s="192">
        <v>40</v>
      </c>
      <c r="B44" s="14" t="s">
        <v>151</v>
      </c>
      <c r="C44" s="197">
        <f>SUM(C5:C43)</f>
        <v>100</v>
      </c>
      <c r="D44" s="108">
        <f>投入係数表!AJ44</f>
        <v>0.43850192996487813</v>
      </c>
      <c r="E44" s="96">
        <f>SUM(E5:E43)</f>
        <v>43.85019299648782</v>
      </c>
      <c r="F44" s="98">
        <f>分析係数表!C47</f>
        <v>0.46353553090755517</v>
      </c>
      <c r="G44" s="96">
        <f>SUM(G5:G43)</f>
        <v>9.0263888924349622</v>
      </c>
      <c r="H44" s="96">
        <f>SUM(H5:H43)</f>
        <v>9.9870796925509886</v>
      </c>
      <c r="I44" s="96">
        <f>SUM(I5:I43)</f>
        <v>109.98707969255099</v>
      </c>
      <c r="J44" s="98">
        <f>分析係数表!G47</f>
        <v>0.25736867196457208</v>
      </c>
      <c r="K44" s="112"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367</v>
      </c>
      <c r="S2" s="3" t="s">
        <v>153</v>
      </c>
      <c r="U2" s="64" t="s">
        <v>210</v>
      </c>
      <c r="W2" s="3" t="s">
        <v>130</v>
      </c>
      <c r="Y2" s="3" t="s">
        <v>154</v>
      </c>
    </row>
    <row r="3" spans="1:25" ht="44" x14ac:dyDescent="0.2">
      <c r="B3" s="65"/>
      <c r="C3" s="66" t="s">
        <v>228</v>
      </c>
      <c r="D3" s="66" t="s">
        <v>382</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2.008032128514056E-3</v>
      </c>
      <c r="E5" s="110">
        <f>$C$39*D5</f>
        <v>0.20080321285140559</v>
      </c>
      <c r="F5" s="85">
        <f>分析係数表!C8</f>
        <v>0</v>
      </c>
      <c r="G5" s="110">
        <f t="shared" ref="G5:G38" si="0">E5*F5</f>
        <v>0</v>
      </c>
      <c r="H5" s="110">
        <f t="array" ref="H5:H43">MMULT(逆行列係数!C5:AO43,'35'!G5:G43)</f>
        <v>0</v>
      </c>
      <c r="I5" s="110">
        <f t="shared" ref="I5:I38" si="1">C5+H5</f>
        <v>0</v>
      </c>
      <c r="J5" s="85" t="e">
        <f>分析係数表!G8</f>
        <v>#DIV/0!</v>
      </c>
      <c r="K5" s="111" t="e">
        <f t="shared" ref="K5:K38" si="2">I5*J5</f>
        <v>#DIV/0!</v>
      </c>
      <c r="L5" s="79" t="s">
        <v>178</v>
      </c>
      <c r="M5" s="80" t="s">
        <v>178</v>
      </c>
      <c r="N5" s="81">
        <f>分析係数表!H8</f>
        <v>9.9662803258108775E-3</v>
      </c>
      <c r="O5" s="82" t="e">
        <f t="shared" ref="O5:O43" si="3">$M$44*N5</f>
        <v>#DIV/0!</v>
      </c>
      <c r="P5" s="76">
        <f>分析係数表!C8</f>
        <v>0</v>
      </c>
      <c r="Q5" s="82" t="e">
        <f t="shared" ref="Q5:Q38" si="4">O5*P5</f>
        <v>#DIV/0!</v>
      </c>
      <c r="R5" s="83" t="e">
        <f t="array" ref="R5:R43">MMULT(逆行列係数!C5:AO43,'35'!Q5:Q43)</f>
        <v>#DIV/0!</v>
      </c>
      <c r="S5" s="84" t="e">
        <f t="shared" ref="S5:S38" si="5">I5+R5</f>
        <v>#DIV/0!</v>
      </c>
      <c r="T5" s="85" t="e">
        <f>分析係数表!F8</f>
        <v>#DIV/0!</v>
      </c>
      <c r="U5" s="86" t="e">
        <f t="shared" ref="U5:U38" si="6">S5*T5</f>
        <v>#DIV/0!</v>
      </c>
      <c r="V5" s="87" t="e">
        <f>分析係数表!D8</f>
        <v>#DIV/0!</v>
      </c>
      <c r="W5" s="167" t="e">
        <f t="shared" ref="W5:W38" si="7">ROUND(S5*V5,0)</f>
        <v>#DIV/0!</v>
      </c>
      <c r="X5" s="76" t="e">
        <f>分析係数表!E8</f>
        <v>#DIV/0!</v>
      </c>
      <c r="Y5" s="166" t="e">
        <f t="shared" ref="Y5:Y38" si="8">ROUND(S5*X5,0)</f>
        <v>#DIV/0!</v>
      </c>
    </row>
    <row r="6" spans="1:25" x14ac:dyDescent="0.2">
      <c r="A6" s="6" t="s">
        <v>220</v>
      </c>
      <c r="B6" s="5" t="s">
        <v>266</v>
      </c>
      <c r="C6" s="90"/>
      <c r="D6" s="107">
        <f>投入係数表!AK6</f>
        <v>0</v>
      </c>
      <c r="E6" s="110">
        <f t="shared" ref="E6:E43" si="9">$C$39*D6</f>
        <v>0</v>
      </c>
      <c r="F6" s="85">
        <f>分析係数表!C9</f>
        <v>7.8534031413612593E-2</v>
      </c>
      <c r="G6" s="110">
        <f t="shared" si="0"/>
        <v>0</v>
      </c>
      <c r="H6" s="110">
        <v>9.1358524015537344E-5</v>
      </c>
      <c r="I6" s="110">
        <f t="shared" si="1"/>
        <v>9.1358524015537344E-5</v>
      </c>
      <c r="J6" s="85">
        <f>分析係数表!G9</f>
        <v>0.3125</v>
      </c>
      <c r="K6" s="111">
        <f t="shared" si="2"/>
        <v>2.8549538754855419E-5</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167" t="e">
        <f t="shared" si="7"/>
        <v>#DIV/0!</v>
      </c>
      <c r="X6" s="76">
        <f>分析係数表!E9</f>
        <v>0</v>
      </c>
      <c r="Y6" s="166" t="e">
        <f t="shared" si="8"/>
        <v>#DIV/0!</v>
      </c>
    </row>
    <row r="7" spans="1:25" x14ac:dyDescent="0.2">
      <c r="A7" s="6" t="s">
        <v>221</v>
      </c>
      <c r="B7" s="5" t="s">
        <v>267</v>
      </c>
      <c r="C7" s="90"/>
      <c r="D7" s="107">
        <f>投入係数表!AK7</f>
        <v>0</v>
      </c>
      <c r="E7" s="110">
        <f t="shared" si="9"/>
        <v>0</v>
      </c>
      <c r="F7" s="85">
        <f>分析係数表!C10</f>
        <v>9.7664543524416114E-2</v>
      </c>
      <c r="G7" s="110">
        <f t="shared" si="0"/>
        <v>0</v>
      </c>
      <c r="H7" s="110">
        <v>5.0014136982248813E-4</v>
      </c>
      <c r="I7" s="110">
        <f t="shared" si="1"/>
        <v>5.0014136982248813E-4</v>
      </c>
      <c r="J7" s="85">
        <f>分析係数表!G10</f>
        <v>0.17857142857142858</v>
      </c>
      <c r="K7" s="111">
        <f t="shared" si="2"/>
        <v>8.9310958896872885E-5</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167" t="e">
        <f t="shared" si="7"/>
        <v>#DIV/0!</v>
      </c>
      <c r="X7" s="76">
        <f>分析係数表!E10</f>
        <v>0</v>
      </c>
      <c r="Y7" s="166" t="e">
        <f t="shared" si="8"/>
        <v>#DIV/0!</v>
      </c>
    </row>
    <row r="8" spans="1:25" x14ac:dyDescent="0.2">
      <c r="A8" s="6" t="s">
        <v>222</v>
      </c>
      <c r="B8" s="5" t="s">
        <v>27</v>
      </c>
      <c r="C8" s="90"/>
      <c r="D8" s="107">
        <f>投入係数表!AK8</f>
        <v>0</v>
      </c>
      <c r="E8" s="110">
        <f t="shared" si="9"/>
        <v>0</v>
      </c>
      <c r="F8" s="85">
        <f>分析係数表!C11</f>
        <v>0</v>
      </c>
      <c r="G8" s="110">
        <f t="shared" si="0"/>
        <v>0</v>
      </c>
      <c r="H8" s="110">
        <v>0</v>
      </c>
      <c r="I8" s="110">
        <f t="shared" si="1"/>
        <v>0</v>
      </c>
      <c r="J8" s="85">
        <f>分析係数表!G11</f>
        <v>1</v>
      </c>
      <c r="K8" s="111">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167" t="e">
        <f t="shared" si="7"/>
        <v>#DIV/0!</v>
      </c>
      <c r="X8" s="76">
        <f>分析係数表!E11</f>
        <v>0</v>
      </c>
      <c r="Y8" s="166" t="e">
        <f t="shared" si="8"/>
        <v>#DIV/0!</v>
      </c>
    </row>
    <row r="9" spans="1:25" x14ac:dyDescent="0.2">
      <c r="A9" s="6" t="s">
        <v>223</v>
      </c>
      <c r="B9" s="5" t="s">
        <v>191</v>
      </c>
      <c r="C9" s="90"/>
      <c r="D9" s="107">
        <f>投入係数表!AK9</f>
        <v>2.008032128514056E-3</v>
      </c>
      <c r="E9" s="110">
        <f t="shared" si="9"/>
        <v>0.20080321285140559</v>
      </c>
      <c r="F9" s="85">
        <f>分析係数表!C12</f>
        <v>9.4611575134895265E-3</v>
      </c>
      <c r="G9" s="110">
        <f t="shared" si="0"/>
        <v>1.8998308260019126E-3</v>
      </c>
      <c r="H9" s="110">
        <v>2.0713230842288907E-3</v>
      </c>
      <c r="I9" s="110">
        <f t="shared" si="1"/>
        <v>2.0713230842288907E-3</v>
      </c>
      <c r="J9" s="85">
        <f>分析係数表!G12</f>
        <v>0.14399999999999999</v>
      </c>
      <c r="K9" s="111">
        <f t="shared" si="2"/>
        <v>2.9827052412896023E-4</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167" t="e">
        <f t="shared" si="7"/>
        <v>#DIV/0!</v>
      </c>
      <c r="X9" s="76">
        <f>分析係数表!E12</f>
        <v>0.11630769230769231</v>
      </c>
      <c r="Y9" s="166" t="e">
        <f t="shared" si="8"/>
        <v>#DIV/0!</v>
      </c>
    </row>
    <row r="10" spans="1:25" x14ac:dyDescent="0.2">
      <c r="A10" s="6" t="s">
        <v>224</v>
      </c>
      <c r="B10" s="5" t="s">
        <v>28</v>
      </c>
      <c r="C10" s="90"/>
      <c r="D10" s="107">
        <f>投入係数表!AK10</f>
        <v>2.677376171352075E-2</v>
      </c>
      <c r="E10" s="110">
        <f t="shared" si="9"/>
        <v>2.677376171352075</v>
      </c>
      <c r="F10" s="85">
        <f>分析係数表!C13</f>
        <v>0</v>
      </c>
      <c r="G10" s="110">
        <f t="shared" si="0"/>
        <v>0</v>
      </c>
      <c r="H10" s="110">
        <v>0</v>
      </c>
      <c r="I10" s="110">
        <f t="shared" si="1"/>
        <v>0</v>
      </c>
      <c r="J10" s="85">
        <f>分析係数表!G13</f>
        <v>0.24742268041237114</v>
      </c>
      <c r="K10" s="111">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167" t="e">
        <f t="shared" si="7"/>
        <v>#DIV/0!</v>
      </c>
      <c r="X10" s="76">
        <f>分析係数表!E13</f>
        <v>0.67010309278350511</v>
      </c>
      <c r="Y10" s="166" t="e">
        <f t="shared" si="8"/>
        <v>#DIV/0!</v>
      </c>
    </row>
    <row r="11" spans="1:25" x14ac:dyDescent="0.2">
      <c r="A11" s="6" t="s">
        <v>225</v>
      </c>
      <c r="B11" s="5" t="s">
        <v>268</v>
      </c>
      <c r="C11" s="90"/>
      <c r="D11" s="107">
        <f>投入係数表!AK11</f>
        <v>1.9410977242302542E-2</v>
      </c>
      <c r="E11" s="110">
        <f t="shared" si="9"/>
        <v>1.9410977242302543</v>
      </c>
      <c r="F11" s="85">
        <f>分析係数表!C14</f>
        <v>3.724489795918362E-2</v>
      </c>
      <c r="G11" s="110">
        <f t="shared" si="0"/>
        <v>7.2295986667759368E-2</v>
      </c>
      <c r="H11" s="110">
        <v>7.8370144565567415E-2</v>
      </c>
      <c r="I11" s="110">
        <f t="shared" si="1"/>
        <v>7.8370144565567415E-2</v>
      </c>
      <c r="J11" s="85">
        <f>分析係数表!G14</f>
        <v>0.16710182767624021</v>
      </c>
      <c r="K11" s="111">
        <f t="shared" si="2"/>
        <v>1.3095794392157479E-2</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167" t="e">
        <f t="shared" si="7"/>
        <v>#DIV/0!</v>
      </c>
      <c r="X11" s="76">
        <f>分析係数表!E14</f>
        <v>1.5665796344647518E-2</v>
      </c>
      <c r="Y11" s="166" t="e">
        <f t="shared" si="8"/>
        <v>#DIV/0!</v>
      </c>
    </row>
    <row r="12" spans="1:25" x14ac:dyDescent="0.2">
      <c r="A12" s="6" t="s">
        <v>226</v>
      </c>
      <c r="B12" s="5" t="s">
        <v>29</v>
      </c>
      <c r="C12" s="90"/>
      <c r="D12" s="107">
        <f>投入係数表!AK12</f>
        <v>2.008032128514056E-3</v>
      </c>
      <c r="E12" s="110">
        <f t="shared" si="9"/>
        <v>0.20080321285140559</v>
      </c>
      <c r="F12" s="85">
        <f>分析係数表!C15</f>
        <v>0</v>
      </c>
      <c r="G12" s="110">
        <f t="shared" si="0"/>
        <v>0</v>
      </c>
      <c r="H12" s="110">
        <v>0</v>
      </c>
      <c r="I12" s="110">
        <f t="shared" si="1"/>
        <v>0</v>
      </c>
      <c r="J12" s="85">
        <f>分析係数表!G15</f>
        <v>9.5754290876242099E-2</v>
      </c>
      <c r="K12" s="111">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167" t="e">
        <f t="shared" si="7"/>
        <v>#DIV/0!</v>
      </c>
      <c r="X12" s="76">
        <f>分析係数表!E15</f>
        <v>6.1728395061728392E-2</v>
      </c>
      <c r="Y12" s="166" t="e">
        <f t="shared" si="8"/>
        <v>#DIV/0!</v>
      </c>
    </row>
    <row r="13" spans="1:25" x14ac:dyDescent="0.2">
      <c r="A13" s="6" t="s">
        <v>227</v>
      </c>
      <c r="B13" s="5" t="s">
        <v>30</v>
      </c>
      <c r="C13" s="90"/>
      <c r="D13" s="107">
        <f>投入係数表!AK13</f>
        <v>3.3467202141900937E-3</v>
      </c>
      <c r="E13" s="110">
        <f t="shared" si="9"/>
        <v>0.33467202141900937</v>
      </c>
      <c r="F13" s="85">
        <f>分析係数表!C16</f>
        <v>5.1379638439581488E-3</v>
      </c>
      <c r="G13" s="110">
        <f t="shared" si="0"/>
        <v>1.7195327456352573E-3</v>
      </c>
      <c r="H13" s="110">
        <v>1.9222498758551831E-3</v>
      </c>
      <c r="I13" s="110">
        <f t="shared" si="1"/>
        <v>1.9222498758551831E-3</v>
      </c>
      <c r="J13" s="85">
        <f>分析係数表!G16</f>
        <v>3.5087719298245612E-2</v>
      </c>
      <c r="K13" s="111">
        <f t="shared" si="2"/>
        <v>6.7447364065094145E-5</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167" t="e">
        <f t="shared" si="7"/>
        <v>#DIV/0!</v>
      </c>
      <c r="X13" s="76">
        <f>分析係数表!E16</f>
        <v>0</v>
      </c>
      <c r="Y13" s="166" t="e">
        <f t="shared" si="8"/>
        <v>#DIV/0!</v>
      </c>
    </row>
    <row r="14" spans="1:25" x14ac:dyDescent="0.2">
      <c r="A14" s="6" t="s">
        <v>2</v>
      </c>
      <c r="B14" s="5" t="s">
        <v>364</v>
      </c>
      <c r="C14" s="90"/>
      <c r="D14" s="107">
        <f>投入係数表!AK14</f>
        <v>8.7014725568942443E-3</v>
      </c>
      <c r="E14" s="110">
        <f t="shared" si="9"/>
        <v>0.87014725568942441</v>
      </c>
      <c r="F14" s="85">
        <f>分析係数表!C17</f>
        <v>2.2792022792023081E-3</v>
      </c>
      <c r="G14" s="110">
        <f t="shared" si="0"/>
        <v>1.9832416084089696E-3</v>
      </c>
      <c r="H14" s="110">
        <v>2.2081956577050007E-3</v>
      </c>
      <c r="I14" s="110">
        <f t="shared" si="1"/>
        <v>2.2081956577050007E-3</v>
      </c>
      <c r="J14" s="85">
        <f>分析係数表!G17</f>
        <v>0.25</v>
      </c>
      <c r="K14" s="111">
        <f t="shared" si="2"/>
        <v>5.5204891442625019E-4</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167" t="e">
        <f t="shared" si="7"/>
        <v>#DIV/0!</v>
      </c>
      <c r="X14" s="76">
        <f>分析係数表!E17</f>
        <v>0.63888888888888884</v>
      </c>
      <c r="Y14" s="166" t="e">
        <f t="shared" si="8"/>
        <v>#DIV/0!</v>
      </c>
    </row>
    <row r="15" spans="1:25" x14ac:dyDescent="0.2">
      <c r="A15" s="6" t="s">
        <v>3</v>
      </c>
      <c r="B15" s="5" t="s">
        <v>31</v>
      </c>
      <c r="C15" s="90"/>
      <c r="D15" s="107">
        <f>投入係数表!AK15</f>
        <v>6.6934404283801872E-4</v>
      </c>
      <c r="E15" s="110">
        <f t="shared" si="9"/>
        <v>6.6934404283801874E-2</v>
      </c>
      <c r="F15" s="85">
        <f>分析係数表!C18</f>
        <v>7.5999999999999956E-2</v>
      </c>
      <c r="G15" s="110">
        <f t="shared" si="0"/>
        <v>5.0870147255689391E-3</v>
      </c>
      <c r="H15" s="110">
        <v>6.8802161492583997E-3</v>
      </c>
      <c r="I15" s="110">
        <f t="shared" si="1"/>
        <v>6.8802161492583997E-3</v>
      </c>
      <c r="J15" s="85">
        <f>分析係数表!G18</f>
        <v>0.21407624633431085</v>
      </c>
      <c r="K15" s="111">
        <f t="shared" si="2"/>
        <v>1.4728908472019448E-3</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167" t="e">
        <f t="shared" si="7"/>
        <v>#DIV/0!</v>
      </c>
      <c r="X15" s="76">
        <f>分析係数表!E18</f>
        <v>2.6392961876832845E-2</v>
      </c>
      <c r="Y15" s="166" t="e">
        <f t="shared" si="8"/>
        <v>#DIV/0!</v>
      </c>
    </row>
    <row r="16" spans="1:25" x14ac:dyDescent="0.2">
      <c r="A16" s="6" t="s">
        <v>4</v>
      </c>
      <c r="B16" s="5" t="s">
        <v>32</v>
      </c>
      <c r="C16" s="90"/>
      <c r="D16" s="107">
        <f>投入係数表!AK16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167" t="e">
        <f t="shared" si="7"/>
        <v>#DIV/0!</v>
      </c>
      <c r="X16" s="76">
        <f>分析係数表!E19</f>
        <v>0</v>
      </c>
      <c r="Y16" s="166" t="e">
        <f t="shared" si="8"/>
        <v>#DIV/0!</v>
      </c>
    </row>
    <row r="17" spans="1:25" x14ac:dyDescent="0.2">
      <c r="A17" s="6" t="s">
        <v>5</v>
      </c>
      <c r="B17" s="5" t="s">
        <v>33</v>
      </c>
      <c r="C17" s="90"/>
      <c r="D17" s="107">
        <f>投入係数表!AK17</f>
        <v>0</v>
      </c>
      <c r="E17" s="110">
        <f t="shared" si="9"/>
        <v>0</v>
      </c>
      <c r="F17" s="85">
        <f>分析係数表!C20</f>
        <v>1.5625E-2</v>
      </c>
      <c r="G17" s="110">
        <f t="shared" si="0"/>
        <v>0</v>
      </c>
      <c r="H17" s="110">
        <v>2.3614074025573957E-4</v>
      </c>
      <c r="I17" s="110">
        <f t="shared" si="1"/>
        <v>2.3614074025573957E-4</v>
      </c>
      <c r="J17" s="85">
        <f>分析係数表!G20</f>
        <v>9.7560975609756101E-2</v>
      </c>
      <c r="K17" s="111">
        <f t="shared" si="2"/>
        <v>2.303812100055996E-5</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167" t="e">
        <f t="shared" si="7"/>
        <v>#DIV/0!</v>
      </c>
      <c r="X17" s="76">
        <f>分析係数表!E20</f>
        <v>9.7560975609756101E-2</v>
      </c>
      <c r="Y17" s="166" t="e">
        <f t="shared" si="8"/>
        <v>#DIV/0!</v>
      </c>
    </row>
    <row r="18" spans="1:25" x14ac:dyDescent="0.2">
      <c r="A18" s="6" t="s">
        <v>6</v>
      </c>
      <c r="B18" s="5" t="s">
        <v>34</v>
      </c>
      <c r="C18" s="90"/>
      <c r="D18" s="107">
        <f>投入係数表!AK18</f>
        <v>2.008032128514056E-3</v>
      </c>
      <c r="E18" s="110">
        <f t="shared" si="9"/>
        <v>0.20080321285140559</v>
      </c>
      <c r="F18" s="85">
        <f>分析係数表!C21</f>
        <v>0</v>
      </c>
      <c r="G18" s="110">
        <f t="shared" si="0"/>
        <v>0</v>
      </c>
      <c r="H18" s="110">
        <v>0</v>
      </c>
      <c r="I18" s="110">
        <f t="shared" si="1"/>
        <v>0</v>
      </c>
      <c r="J18" s="85">
        <f>分析係数表!G21</f>
        <v>0.3</v>
      </c>
      <c r="K18" s="111">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167" t="e">
        <f t="shared" si="7"/>
        <v>#DIV/0!</v>
      </c>
      <c r="X18" s="76">
        <f>分析係数表!E21</f>
        <v>0.4</v>
      </c>
      <c r="Y18" s="166" t="e">
        <f t="shared" si="8"/>
        <v>#DIV/0!</v>
      </c>
    </row>
    <row r="19" spans="1:25" x14ac:dyDescent="0.2">
      <c r="A19" s="6" t="s">
        <v>7</v>
      </c>
      <c r="B19" s="5" t="s">
        <v>269</v>
      </c>
      <c r="C19" s="90"/>
      <c r="D19" s="107">
        <f>投入係数表!AK19</f>
        <v>0</v>
      </c>
      <c r="E19" s="110">
        <f t="shared" si="9"/>
        <v>0</v>
      </c>
      <c r="F19" s="85">
        <f>分析係数表!C22</f>
        <v>0</v>
      </c>
      <c r="G19" s="110">
        <f t="shared" si="0"/>
        <v>0</v>
      </c>
      <c r="H19" s="110">
        <v>0</v>
      </c>
      <c r="I19" s="110">
        <f t="shared" si="1"/>
        <v>0</v>
      </c>
      <c r="J19" s="85">
        <f>分析係数表!G22</f>
        <v>0.2</v>
      </c>
      <c r="K19" s="111">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167" t="e">
        <f t="shared" si="7"/>
        <v>#DIV/0!</v>
      </c>
      <c r="X19" s="76">
        <f>分析係数表!E22</f>
        <v>3.4</v>
      </c>
      <c r="Y19" s="166" t="e">
        <f t="shared" si="8"/>
        <v>#DIV/0!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0.23333333333333334</v>
      </c>
      <c r="K20" s="111">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167" t="e">
        <f t="shared" si="7"/>
        <v>#DIV/0!</v>
      </c>
      <c r="X20" s="76">
        <f>分析係数表!E23</f>
        <v>0.4</v>
      </c>
      <c r="Y20" s="166" t="e">
        <f t="shared" si="8"/>
        <v>#DIV/0!</v>
      </c>
    </row>
    <row r="21" spans="1:25" x14ac:dyDescent="0.2">
      <c r="A21" s="6" t="s">
        <v>9</v>
      </c>
      <c r="B21" s="5" t="s">
        <v>271</v>
      </c>
      <c r="C21" s="90"/>
      <c r="D21" s="107">
        <f>投入係数表!AK21</f>
        <v>0</v>
      </c>
      <c r="E21" s="110">
        <f t="shared" si="9"/>
        <v>0</v>
      </c>
      <c r="F21" s="85">
        <f>分析係数表!C24</f>
        <v>4.0407358738501986E-2</v>
      </c>
      <c r="G21" s="110">
        <f t="shared" si="0"/>
        <v>0</v>
      </c>
      <c r="H21" s="110">
        <v>7.485834815444104E-4</v>
      </c>
      <c r="I21" s="110">
        <f t="shared" si="1"/>
        <v>7.485834815444104E-4</v>
      </c>
      <c r="J21" s="85">
        <f>分析係数表!G24</f>
        <v>0.2107843137254902</v>
      </c>
      <c r="K21" s="111">
        <f t="shared" si="2"/>
        <v>1.5778965542357669E-4</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167" t="e">
        <f t="shared" si="7"/>
        <v>#DIV/0!</v>
      </c>
      <c r="X21" s="76">
        <f>分析係数表!E24</f>
        <v>0.25490196078431371</v>
      </c>
      <c r="Y21" s="166" t="e">
        <f t="shared" si="8"/>
        <v>#DIV/0!</v>
      </c>
    </row>
    <row r="22" spans="1:25" x14ac:dyDescent="0.2">
      <c r="A22" s="6" t="s">
        <v>10</v>
      </c>
      <c r="B22" s="5" t="s">
        <v>272</v>
      </c>
      <c r="C22" s="90"/>
      <c r="D22" s="107">
        <f>投入係数表!AK22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167" t="e">
        <f t="shared" si="7"/>
        <v>#DIV/0!</v>
      </c>
      <c r="X22" s="76">
        <f>分析係数表!E25</f>
        <v>1</v>
      </c>
      <c r="Y22" s="166" t="e">
        <f t="shared" si="8"/>
        <v>#DIV/0!</v>
      </c>
    </row>
    <row r="23" spans="1:25" x14ac:dyDescent="0.2">
      <c r="A23" s="6" t="s">
        <v>11</v>
      </c>
      <c r="B23" s="5" t="s">
        <v>35</v>
      </c>
      <c r="C23" s="90"/>
      <c r="D23" s="107">
        <f>投入係数表!AK23</f>
        <v>0</v>
      </c>
      <c r="E23" s="110">
        <f t="shared" si="9"/>
        <v>0</v>
      </c>
      <c r="F23" s="85">
        <f>分析係数表!C26</f>
        <v>4.2648253452477469E-3</v>
      </c>
      <c r="G23" s="110">
        <f t="shared" si="0"/>
        <v>0</v>
      </c>
      <c r="H23" s="110">
        <v>1.2411064071226745E-4</v>
      </c>
      <c r="I23" s="110">
        <f t="shared" si="1"/>
        <v>1.2411064071226745E-4</v>
      </c>
      <c r="J23" s="85">
        <f>分析係数表!G26</f>
        <v>0.19858156028368795</v>
      </c>
      <c r="K23" s="111">
        <f t="shared" si="2"/>
        <v>2.4646084680450275E-5</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167" t="e">
        <f t="shared" si="7"/>
        <v>#DIV/0!</v>
      </c>
      <c r="X23" s="76">
        <f>分析係数表!E26</f>
        <v>0.21985815602836881</v>
      </c>
      <c r="Y23" s="166" t="e">
        <f t="shared" si="8"/>
        <v>#DIV/0!</v>
      </c>
    </row>
    <row r="24" spans="1:25" x14ac:dyDescent="0.2">
      <c r="A24" s="6" t="s">
        <v>12</v>
      </c>
      <c r="B24" s="5" t="s">
        <v>365</v>
      </c>
      <c r="C24" s="90"/>
      <c r="D24" s="107">
        <f>投入係数表!AK24</f>
        <v>0</v>
      </c>
      <c r="E24" s="110">
        <f t="shared" si="9"/>
        <v>0</v>
      </c>
      <c r="F24" s="85">
        <f>分析係数表!C27</f>
        <v>3.8520801232666546E-4</v>
      </c>
      <c r="G24" s="110">
        <f t="shared" si="0"/>
        <v>0</v>
      </c>
      <c r="H24" s="110">
        <v>2.0280157703139389E-6</v>
      </c>
      <c r="I24" s="110">
        <f t="shared" si="1"/>
        <v>2.0280157703139389E-6</v>
      </c>
      <c r="J24" s="85">
        <f>分析係数表!G27</f>
        <v>0.2857142857142857</v>
      </c>
      <c r="K24" s="111">
        <f t="shared" si="2"/>
        <v>5.7943307723255399E-7</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167" t="e">
        <f t="shared" si="7"/>
        <v>#DIV/0!</v>
      </c>
      <c r="X24" s="76">
        <f>分析係数表!E27</f>
        <v>0</v>
      </c>
      <c r="Y24" s="166" t="e">
        <f t="shared" si="8"/>
        <v>#DIV/0!</v>
      </c>
    </row>
    <row r="25" spans="1:25" x14ac:dyDescent="0.2">
      <c r="A25" s="6" t="s">
        <v>13</v>
      </c>
      <c r="B25" s="5" t="s">
        <v>192</v>
      </c>
      <c r="C25" s="90"/>
      <c r="D25" s="107">
        <f>投入係数表!AK25</f>
        <v>0</v>
      </c>
      <c r="E25" s="110">
        <f t="shared" si="9"/>
        <v>0</v>
      </c>
      <c r="F25" s="85">
        <f>分析係数表!C28</f>
        <v>1.1124845488257318E-3</v>
      </c>
      <c r="G25" s="110">
        <f t="shared" si="0"/>
        <v>0</v>
      </c>
      <c r="H25" s="110">
        <v>1.249009482893891E-4</v>
      </c>
      <c r="I25" s="110">
        <f t="shared" si="1"/>
        <v>1.249009482893891E-4</v>
      </c>
      <c r="J25" s="85">
        <f>分析係数表!G28</f>
        <v>0.13043478260869565</v>
      </c>
      <c r="K25" s="111">
        <f t="shared" si="2"/>
        <v>1.6291428037746405E-5</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167" t="e">
        <f t="shared" si="7"/>
        <v>#DIV/0!</v>
      </c>
      <c r="X25" s="76">
        <f>分析係数表!E28</f>
        <v>0.14130434782608695</v>
      </c>
      <c r="Y25" s="166" t="e">
        <f t="shared" si="8"/>
        <v>#DIV/0!</v>
      </c>
    </row>
    <row r="26" spans="1:25" x14ac:dyDescent="0.2">
      <c r="A26" s="6" t="s">
        <v>14</v>
      </c>
      <c r="B26" s="5" t="s">
        <v>50</v>
      </c>
      <c r="C26" s="90"/>
      <c r="D26" s="107">
        <f>投入係数表!AK26</f>
        <v>5.0870147255689425E-2</v>
      </c>
      <c r="E26" s="110">
        <f t="shared" si="9"/>
        <v>5.0870147255689426</v>
      </c>
      <c r="F26" s="85">
        <f>分析係数表!C29</f>
        <v>9.1216979002032073E-2</v>
      </c>
      <c r="G26" s="110">
        <f t="shared" si="0"/>
        <v>0.46402211540525018</v>
      </c>
      <c r="H26" s="110">
        <v>0.47422129024371545</v>
      </c>
      <c r="I26" s="110">
        <f t="shared" si="1"/>
        <v>0.47422129024371545</v>
      </c>
      <c r="J26" s="85">
        <f>分析係数表!G29</f>
        <v>0.26186291739894552</v>
      </c>
      <c r="K26" s="111">
        <f t="shared" si="2"/>
        <v>0.12418097055591143</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167" t="e">
        <f t="shared" si="7"/>
        <v>#DIV/0!</v>
      </c>
      <c r="X26" s="76">
        <f>分析係数表!E29</f>
        <v>0.10017574692442882</v>
      </c>
      <c r="Y26" s="166" t="e">
        <f t="shared" si="8"/>
        <v>#DIV/0!</v>
      </c>
    </row>
    <row r="27" spans="1:25" x14ac:dyDescent="0.2">
      <c r="A27" s="6" t="s">
        <v>15</v>
      </c>
      <c r="B27" s="5" t="s">
        <v>36</v>
      </c>
      <c r="C27" s="90"/>
      <c r="D27" s="107">
        <f>投入係数表!AK27</f>
        <v>2.008032128514056E-3</v>
      </c>
      <c r="E27" s="110">
        <f t="shared" si="9"/>
        <v>0.20080321285140559</v>
      </c>
      <c r="F27" s="85">
        <f>分析係数表!C30</f>
        <v>1</v>
      </c>
      <c r="G27" s="110">
        <f t="shared" si="0"/>
        <v>0.20080321285140559</v>
      </c>
      <c r="H27" s="110">
        <v>0.24531119157137216</v>
      </c>
      <c r="I27" s="110">
        <f t="shared" si="1"/>
        <v>0.24531119157137216</v>
      </c>
      <c r="J27" s="85">
        <f>分析係数表!G30</f>
        <v>0.34464954175809992</v>
      </c>
      <c r="K27" s="111">
        <f t="shared" si="2"/>
        <v>8.4546389763206872E-2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167" t="e">
        <f t="shared" si="7"/>
        <v>#DIV/0!</v>
      </c>
      <c r="X27" s="76">
        <f>分析係数表!E30</f>
        <v>8.7001419904479155E-2</v>
      </c>
      <c r="Y27" s="166" t="e">
        <f t="shared" si="8"/>
        <v>#DIV/0!</v>
      </c>
    </row>
    <row r="28" spans="1:25" x14ac:dyDescent="0.2">
      <c r="A28" s="6" t="s">
        <v>16</v>
      </c>
      <c r="B28" s="5" t="s">
        <v>193</v>
      </c>
      <c r="C28" s="90"/>
      <c r="D28" s="107">
        <f>投入係数表!AK28</f>
        <v>4.6854082998661313E-3</v>
      </c>
      <c r="E28" s="110">
        <f t="shared" si="9"/>
        <v>0.46854082998661312</v>
      </c>
      <c r="F28" s="85">
        <f>分析係数表!C31</f>
        <v>5.9431818181818197E-2</v>
      </c>
      <c r="G28" s="110">
        <f t="shared" si="0"/>
        <v>2.7846233418522583E-2</v>
      </c>
      <c r="H28" s="110">
        <v>3.3754302762484215E-2</v>
      </c>
      <c r="I28" s="110">
        <f t="shared" si="1"/>
        <v>3.3754302762484215E-2</v>
      </c>
      <c r="J28" s="85">
        <f>分析係数表!G31</f>
        <v>6.9182389937106917E-2</v>
      </c>
      <c r="K28" s="111">
        <f t="shared" si="2"/>
        <v>2.3352033357693482E-3</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167" t="e">
        <f t="shared" si="7"/>
        <v>#DIV/0!</v>
      </c>
      <c r="X28" s="76">
        <f>分析係数表!E31</f>
        <v>1.10062893081761E-2</v>
      </c>
      <c r="Y28" s="166" t="e">
        <f t="shared" si="8"/>
        <v>#DIV/0!</v>
      </c>
    </row>
    <row r="29" spans="1:25" x14ac:dyDescent="0.2">
      <c r="A29" s="6" t="s">
        <v>17</v>
      </c>
      <c r="B29" s="5" t="s">
        <v>273</v>
      </c>
      <c r="C29" s="90"/>
      <c r="D29" s="107">
        <f>投入係数表!AK29</f>
        <v>2.008032128514056E-3</v>
      </c>
      <c r="E29" s="110">
        <f t="shared" si="9"/>
        <v>0.20080321285140559</v>
      </c>
      <c r="F29" s="85">
        <f>分析係数表!C32</f>
        <v>1</v>
      </c>
      <c r="G29" s="110">
        <f t="shared" si="0"/>
        <v>0.20080321285140559</v>
      </c>
      <c r="H29" s="110">
        <v>0.23471347028485562</v>
      </c>
      <c r="I29" s="110">
        <f t="shared" si="1"/>
        <v>0.23471347028485562</v>
      </c>
      <c r="J29" s="85">
        <f>分析係数表!G32</f>
        <v>0.14024946759963491</v>
      </c>
      <c r="K29" s="111">
        <f t="shared" si="2"/>
        <v>3.2918439245913728E-2</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167" t="e">
        <f t="shared" si="7"/>
        <v>#DIV/0!</v>
      </c>
      <c r="X29" s="76">
        <f>分析係数表!E32</f>
        <v>2.9510191664131429E-2</v>
      </c>
      <c r="Y29" s="166" t="e">
        <f t="shared" si="8"/>
        <v>#DIV/0!</v>
      </c>
    </row>
    <row r="30" spans="1:25" x14ac:dyDescent="0.2">
      <c r="A30" s="6" t="s">
        <v>18</v>
      </c>
      <c r="B30" s="5" t="s">
        <v>274</v>
      </c>
      <c r="C30" s="90"/>
      <c r="D30" s="107">
        <f>投入係数表!AK30</f>
        <v>0</v>
      </c>
      <c r="E30" s="110">
        <f t="shared" si="9"/>
        <v>0</v>
      </c>
      <c r="F30" s="85">
        <f>分析係数表!C33</f>
        <v>0.54794520547945202</v>
      </c>
      <c r="G30" s="110">
        <f t="shared" si="0"/>
        <v>0</v>
      </c>
      <c r="H30" s="110">
        <v>9.7817112916902087E-3</v>
      </c>
      <c r="I30" s="110">
        <f t="shared" si="1"/>
        <v>9.7817112916902087E-3</v>
      </c>
      <c r="J30" s="85">
        <f>分析係数表!G33</f>
        <v>0.50575815738963537</v>
      </c>
      <c r="K30" s="111">
        <f t="shared" si="2"/>
        <v>4.9471802790026298E-3</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167" t="e">
        <f t="shared" si="7"/>
        <v>#DIV/0!</v>
      </c>
      <c r="X30" s="76">
        <f>分析係数表!E33</f>
        <v>9.5969289827255277E-2</v>
      </c>
      <c r="Y30" s="166" t="e">
        <f t="shared" si="8"/>
        <v>#DIV/0!</v>
      </c>
    </row>
    <row r="31" spans="1:25" x14ac:dyDescent="0.2">
      <c r="A31" s="6" t="s">
        <v>19</v>
      </c>
      <c r="B31" s="5" t="s">
        <v>275</v>
      </c>
      <c r="C31" s="90"/>
      <c r="D31" s="107">
        <f>投入係数表!AK31</f>
        <v>4.0829986613119144E-2</v>
      </c>
      <c r="E31" s="110">
        <f t="shared" si="9"/>
        <v>4.0829986613119145</v>
      </c>
      <c r="F31" s="85">
        <f>分析係数表!C34</f>
        <v>0.2272625743700124</v>
      </c>
      <c r="G31" s="110">
        <f t="shared" si="0"/>
        <v>0.9279127869190601</v>
      </c>
      <c r="H31" s="110">
        <v>0.99694853662265337</v>
      </c>
      <c r="I31" s="110">
        <f t="shared" si="1"/>
        <v>0.99694853662265337</v>
      </c>
      <c r="J31" s="85">
        <f>分析係数表!G34</f>
        <v>0.42497416653070103</v>
      </c>
      <c r="K31" s="111">
        <f t="shared" si="2"/>
        <v>0.42367737342521417</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167" t="e">
        <f t="shared" si="7"/>
        <v>#DIV/0!</v>
      </c>
      <c r="X31" s="76">
        <f>分析係数表!E34</f>
        <v>0.21101865448414642</v>
      </c>
      <c r="Y31" s="166" t="e">
        <f t="shared" si="8"/>
        <v>#DIV/0!</v>
      </c>
    </row>
    <row r="32" spans="1:25" x14ac:dyDescent="0.2">
      <c r="A32" s="6" t="s">
        <v>20</v>
      </c>
      <c r="B32" s="5" t="s">
        <v>37</v>
      </c>
      <c r="C32" s="90"/>
      <c r="D32" s="107">
        <f>投入係数表!AK32</f>
        <v>2.677376171352075E-2</v>
      </c>
      <c r="E32" s="110">
        <f t="shared" si="9"/>
        <v>2.677376171352075</v>
      </c>
      <c r="F32" s="85">
        <f>分析係数表!C35</f>
        <v>0.52232854864433809</v>
      </c>
      <c r="G32" s="110">
        <f t="shared" si="0"/>
        <v>1.398470009757264</v>
      </c>
      <c r="H32" s="110">
        <v>1.5421046876447693</v>
      </c>
      <c r="I32" s="110">
        <f t="shared" si="1"/>
        <v>1.5421046876447693</v>
      </c>
      <c r="J32" s="85">
        <f>分析係数表!G35</f>
        <v>0.31374764595103577</v>
      </c>
      <c r="K32" s="111">
        <f t="shared" si="2"/>
        <v>0.48383171555860366</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167" t="e">
        <f t="shared" si="7"/>
        <v>#DIV/0!</v>
      </c>
      <c r="X32" s="76">
        <f>分析係数表!E35</f>
        <v>5.3634651600753293E-2</v>
      </c>
      <c r="Y32" s="166" t="e">
        <f t="shared" si="8"/>
        <v>#DIV/0!</v>
      </c>
    </row>
    <row r="33" spans="1:25" x14ac:dyDescent="0.2">
      <c r="A33" s="6" t="s">
        <v>21</v>
      </c>
      <c r="B33" s="5" t="s">
        <v>38</v>
      </c>
      <c r="C33" s="90"/>
      <c r="D33" s="107">
        <f>投入係数表!AK33</f>
        <v>1.5394912985274432E-2</v>
      </c>
      <c r="E33" s="110">
        <f t="shared" si="9"/>
        <v>1.5394912985274432</v>
      </c>
      <c r="F33" s="85">
        <f>分析係数表!C36</f>
        <v>0.98115915135770393</v>
      </c>
      <c r="G33" s="110">
        <f t="shared" si="0"/>
        <v>1.5104859759857558</v>
      </c>
      <c r="H33" s="110">
        <v>1.6400429814603565</v>
      </c>
      <c r="I33" s="110">
        <f t="shared" si="1"/>
        <v>1.6400429814603565</v>
      </c>
      <c r="J33" s="85">
        <f>分析係数表!G36</f>
        <v>4.5900594498961549E-2</v>
      </c>
      <c r="K33" s="111">
        <f t="shared" si="2"/>
        <v>7.5278947852879738E-2</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167" t="e">
        <f t="shared" si="7"/>
        <v>#DIV/0!</v>
      </c>
      <c r="X33" s="76">
        <f>分析係数表!E36</f>
        <v>1.0186701245041263E-2</v>
      </c>
      <c r="Y33" s="166" t="e">
        <f t="shared" si="8"/>
        <v>#DIV/0!</v>
      </c>
    </row>
    <row r="34" spans="1:25" x14ac:dyDescent="0.2">
      <c r="A34" s="6" t="s">
        <v>22</v>
      </c>
      <c r="B34" s="5" t="s">
        <v>377</v>
      </c>
      <c r="C34" s="90"/>
      <c r="D34" s="107">
        <f>投入係数表!AK34</f>
        <v>2.677376171352075E-2</v>
      </c>
      <c r="E34" s="110">
        <f t="shared" si="9"/>
        <v>2.677376171352075</v>
      </c>
      <c r="F34" s="85">
        <f>分析係数表!C37</f>
        <v>0.19750348498289194</v>
      </c>
      <c r="G34" s="110">
        <f t="shared" si="0"/>
        <v>0.52879112445218723</v>
      </c>
      <c r="H34" s="110">
        <v>0.57630983679942394</v>
      </c>
      <c r="I34" s="110">
        <f t="shared" si="1"/>
        <v>0.57630983679942394</v>
      </c>
      <c r="J34" s="85">
        <f>分析係数表!G37</f>
        <v>0.41491057198512482</v>
      </c>
      <c r="K34" s="111">
        <f t="shared" si="2"/>
        <v>0.23911704402710293</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167" t="e">
        <f t="shared" si="7"/>
        <v>#DIV/0!</v>
      </c>
      <c r="X34" s="76">
        <f>分析係数表!E37</f>
        <v>0.12519922082521692</v>
      </c>
      <c r="Y34" s="166" t="e">
        <f t="shared" si="8"/>
        <v>#DIV/0!</v>
      </c>
    </row>
    <row r="35" spans="1:25" x14ac:dyDescent="0.2">
      <c r="A35" s="6" t="s">
        <v>23</v>
      </c>
      <c r="B35" s="5" t="s">
        <v>194</v>
      </c>
      <c r="C35" s="90"/>
      <c r="D35" s="107">
        <f>投入係数表!AK35</f>
        <v>7.2289156626506021E-2</v>
      </c>
      <c r="E35" s="110">
        <f t="shared" si="9"/>
        <v>7.2289156626506017</v>
      </c>
      <c r="F35" s="85">
        <f>分析係数表!C38</f>
        <v>8.1861043469250272E-2</v>
      </c>
      <c r="G35" s="110">
        <f t="shared" si="0"/>
        <v>0.59176657929578502</v>
      </c>
      <c r="H35" s="110">
        <v>0.62749789783101495</v>
      </c>
      <c r="I35" s="110">
        <f t="shared" si="1"/>
        <v>0.62749789783101495</v>
      </c>
      <c r="J35" s="85">
        <f>分析係数表!G38</f>
        <v>0.21669430624654507</v>
      </c>
      <c r="K35" s="111">
        <f t="shared" si="2"/>
        <v>0.13597522164165721</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167" t="e">
        <f t="shared" si="7"/>
        <v>#DIV/0!</v>
      </c>
      <c r="X35" s="76">
        <f>分析係数表!E38</f>
        <v>0.12880044223327805</v>
      </c>
      <c r="Y35" s="166" t="e">
        <f t="shared" si="8"/>
        <v>#DIV/0!</v>
      </c>
    </row>
    <row r="36" spans="1:25" x14ac:dyDescent="0.2">
      <c r="A36" s="6" t="s">
        <v>24</v>
      </c>
      <c r="B36" s="5" t="s">
        <v>39</v>
      </c>
      <c r="C36" s="90"/>
      <c r="D36" s="107">
        <f>投入係数表!AK36</f>
        <v>0</v>
      </c>
      <c r="E36" s="110">
        <f t="shared" si="9"/>
        <v>0</v>
      </c>
      <c r="F36" s="85">
        <f>分析係数表!C39</f>
        <v>1</v>
      </c>
      <c r="G36" s="110">
        <f t="shared" si="0"/>
        <v>0</v>
      </c>
      <c r="H36" s="110">
        <v>1.5166143006232813E-2</v>
      </c>
      <c r="I36" s="110">
        <f t="shared" si="1"/>
        <v>1.5166143006232813E-2</v>
      </c>
      <c r="J36" s="85">
        <f>分析係数表!G39</f>
        <v>0.35499471899494134</v>
      </c>
      <c r="K36" s="111">
        <f t="shared" si="2"/>
        <v>5.3839006747347122E-3</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167" t="e">
        <f t="shared" si="7"/>
        <v>#DIV/0!</v>
      </c>
      <c r="X36" s="76">
        <f>分析係数表!E39</f>
        <v>8.1549836010895549E-2</v>
      </c>
      <c r="Y36" s="166" t="e">
        <f t="shared" si="8"/>
        <v>#DIV/0!</v>
      </c>
    </row>
    <row r="37" spans="1:25" x14ac:dyDescent="0.2">
      <c r="A37" s="6" t="s">
        <v>25</v>
      </c>
      <c r="B37" s="5" t="s">
        <v>40</v>
      </c>
      <c r="C37" s="90"/>
      <c r="D37" s="107">
        <f>投入係数表!AK37</f>
        <v>0</v>
      </c>
      <c r="E37" s="110">
        <f t="shared" si="9"/>
        <v>0</v>
      </c>
      <c r="F37" s="85">
        <f>分析係数表!C40</f>
        <v>0.69354724715527594</v>
      </c>
      <c r="G37" s="110">
        <f t="shared" si="0"/>
        <v>0</v>
      </c>
      <c r="H37" s="110">
        <v>2.2692049518639656E-3</v>
      </c>
      <c r="I37" s="110">
        <f t="shared" si="1"/>
        <v>2.2692049518639656E-3</v>
      </c>
      <c r="J37" s="85">
        <f>分析係数表!G40</f>
        <v>0.52329545454545456</v>
      </c>
      <c r="K37" s="111">
        <f t="shared" si="2"/>
        <v>1.1874646367424503E-3</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167" t="e">
        <f t="shared" si="7"/>
        <v>#DIV/0!</v>
      </c>
      <c r="X37" s="76">
        <f>分析係数表!E40</f>
        <v>8.1107954545454539E-2</v>
      </c>
      <c r="Y37" s="166" t="e">
        <f t="shared" si="8"/>
        <v>#DIV/0!</v>
      </c>
    </row>
    <row r="38" spans="1:25" x14ac:dyDescent="0.2">
      <c r="A38" s="6" t="s">
        <v>26</v>
      </c>
      <c r="B38" s="5" t="s">
        <v>277</v>
      </c>
      <c r="C38" s="90"/>
      <c r="D38" s="107">
        <f>投入係数表!AK38</f>
        <v>0</v>
      </c>
      <c r="E38" s="110">
        <f t="shared" si="9"/>
        <v>0</v>
      </c>
      <c r="F38" s="85">
        <f>分析係数表!C41</f>
        <v>0.69803111327175493</v>
      </c>
      <c r="G38" s="110">
        <f t="shared" si="0"/>
        <v>0</v>
      </c>
      <c r="H38" s="110">
        <v>9.6187997610662176E-4</v>
      </c>
      <c r="I38" s="110">
        <f t="shared" si="1"/>
        <v>9.6187997610662176E-4</v>
      </c>
      <c r="J38" s="85">
        <f>分析係数表!G41</f>
        <v>0.44754320687137045</v>
      </c>
      <c r="K38" s="111">
        <f t="shared" si="2"/>
        <v>4.3048284913211471E-4</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167" t="e">
        <f t="shared" si="7"/>
        <v>#DIV/0!</v>
      </c>
      <c r="X38" s="76">
        <f>分析係数表!E41</f>
        <v>0.13645373300413813</v>
      </c>
      <c r="Y38" s="166" t="e">
        <f t="shared" si="8"/>
        <v>#DIV/0!</v>
      </c>
    </row>
    <row r="39" spans="1:25" x14ac:dyDescent="0.2">
      <c r="A39" s="6" t="s">
        <v>51</v>
      </c>
      <c r="B39" s="5" t="s">
        <v>367</v>
      </c>
      <c r="C39" s="75">
        <f>最終需要_まとめ!C40</f>
        <v>100</v>
      </c>
      <c r="D39" s="107">
        <f>投入係数表!AK39</f>
        <v>0</v>
      </c>
      <c r="E39" s="110">
        <f t="shared" si="9"/>
        <v>0</v>
      </c>
      <c r="F39" s="85">
        <f>分析係数表!C42</f>
        <v>0.43862762496302865</v>
      </c>
      <c r="G39" s="110">
        <f>E39*F39</f>
        <v>0</v>
      </c>
      <c r="H39" s="110">
        <v>6.9167548606774588E-3</v>
      </c>
      <c r="I39" s="110">
        <f>C39+H39</f>
        <v>100.00691675486068</v>
      </c>
      <c r="J39" s="85">
        <f>分析係数表!G42</f>
        <v>0.48527443105756357</v>
      </c>
      <c r="K39" s="111">
        <f>I39*J39</f>
        <v>48.530799630036142</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107">
        <f>投入係数表!AK40</f>
        <v>7.8982597054886208E-2</v>
      </c>
      <c r="E40" s="110">
        <f t="shared" si="9"/>
        <v>7.8982597054886208</v>
      </c>
      <c r="F40" s="85">
        <f>分析係数表!C43</f>
        <v>0.43024422883907665</v>
      </c>
      <c r="G40" s="110">
        <f>E40*F40</f>
        <v>3.3981806561587042</v>
      </c>
      <c r="H40" s="110">
        <v>3.8654394539044534</v>
      </c>
      <c r="I40" s="110">
        <f>C40+H40</f>
        <v>3.8654394539044534</v>
      </c>
      <c r="J40" s="85">
        <f>分析係数表!G43</f>
        <v>0.39930052034462166</v>
      </c>
      <c r="K40" s="111">
        <f>I40*J40</f>
        <v>1.5434719853046783</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107">
        <f>投入係数表!AK41</f>
        <v>2.6773761713520749E-3</v>
      </c>
      <c r="E41" s="110">
        <f t="shared" si="9"/>
        <v>0.2677376171352075</v>
      </c>
      <c r="F41" s="85">
        <f>分析係数表!C44</f>
        <v>0.29950430472214973</v>
      </c>
      <c r="G41" s="110">
        <f>E41*F41</f>
        <v>8.0188568868045443E-2</v>
      </c>
      <c r="H41" s="110">
        <v>8.7717723957645169E-2</v>
      </c>
      <c r="I41" s="110">
        <f>C41+H41</f>
        <v>8.7717723957645169E-2</v>
      </c>
      <c r="J41" s="85">
        <f>分析係数表!G44</f>
        <v>0.27139093052281238</v>
      </c>
      <c r="K41" s="111">
        <f>I41*J41</f>
        <v>2.3805794728208516E-2</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107">
        <f>投入係数表!AK42</f>
        <v>2.008032128514056E-3</v>
      </c>
      <c r="E42" s="110">
        <f t="shared" si="9"/>
        <v>0.20080321285140559</v>
      </c>
      <c r="F42" s="85">
        <f>分析係数表!C45</f>
        <v>1</v>
      </c>
      <c r="G42" s="110">
        <f>E42*F42</f>
        <v>0.20080321285140559</v>
      </c>
      <c r="H42" s="110">
        <v>0.20683602997891434</v>
      </c>
      <c r="I42" s="110">
        <f>C42+H42</f>
        <v>0.20683602997891434</v>
      </c>
      <c r="J42" s="85">
        <f>分析係数表!G45</f>
        <v>0</v>
      </c>
      <c r="K42" s="111">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107">
        <f>投入係数表!AK43</f>
        <v>1.0040160642570281E-2</v>
      </c>
      <c r="E43" s="110">
        <f t="shared" si="9"/>
        <v>1.0040160642570282</v>
      </c>
      <c r="F43" s="85">
        <f>分析係数表!C46</f>
        <v>7.53047011027278E-2</v>
      </c>
      <c r="G43" s="110">
        <f>E43*F43</f>
        <v>7.560712962121266E-2</v>
      </c>
      <c r="H43" s="110">
        <v>8.0473411869806763E-2</v>
      </c>
      <c r="I43" s="110">
        <f>C43+H43</f>
        <v>8.0473411869806763E-2</v>
      </c>
      <c r="J43" s="85">
        <f>分析係数表!G46</f>
        <v>9.6153846153846159E-3</v>
      </c>
      <c r="K43" s="111">
        <f>I43*J43</f>
        <v>7.7378280644044967E-4</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108">
        <f>投入係数表!AK44</f>
        <v>0.40227576974564927</v>
      </c>
      <c r="E44" s="96">
        <f>SUM(E5:E43)</f>
        <v>40.227576974564933</v>
      </c>
      <c r="F44" s="98">
        <f>分析係数表!C47</f>
        <v>0.46353553090755517</v>
      </c>
      <c r="G44" s="96">
        <f>SUM(G5:G43)</f>
        <v>9.6886664250093801</v>
      </c>
      <c r="H44" s="96">
        <f>SUM(H5:H43)</f>
        <v>10.739745902071061</v>
      </c>
      <c r="I44" s="96">
        <f>SUM(I5:I43)</f>
        <v>110.73974590207106</v>
      </c>
      <c r="J44" s="98">
        <f>分析係数表!G47</f>
        <v>0.25736867196457208</v>
      </c>
      <c r="K44" s="112"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3" sqref="L13"/>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3"/>
      <c r="P2" s="431" t="s">
        <v>541</v>
      </c>
      <c r="Q2" s="424"/>
      <c r="R2" s="425" t="s">
        <v>493</v>
      </c>
    </row>
    <row r="3" spans="1:18" x14ac:dyDescent="0.2">
      <c r="A3" s="15" t="s">
        <v>396</v>
      </c>
      <c r="I3" s="15" t="s">
        <v>254</v>
      </c>
      <c r="O3" s="423"/>
      <c r="P3" s="424"/>
      <c r="Q3" s="424"/>
    </row>
    <row r="4" spans="1:18" x14ac:dyDescent="0.2">
      <c r="A4" s="50"/>
      <c r="B4" s="51"/>
      <c r="C4" s="52" t="s">
        <v>123</v>
      </c>
      <c r="D4" s="113"/>
      <c r="E4" s="122" t="s">
        <v>124</v>
      </c>
      <c r="F4" s="122"/>
      <c r="G4" s="114" t="s">
        <v>125</v>
      </c>
      <c r="I4" s="136"/>
      <c r="J4" s="137" t="s">
        <v>128</v>
      </c>
      <c r="K4" s="138" t="s">
        <v>210</v>
      </c>
      <c r="L4" s="139" t="s">
        <v>130</v>
      </c>
      <c r="M4" s="138" t="s">
        <v>255</v>
      </c>
      <c r="O4" s="49"/>
      <c r="P4" s="428" t="s">
        <v>494</v>
      </c>
      <c r="Q4" s="434" t="s">
        <v>542</v>
      </c>
      <c r="R4" s="430" t="s">
        <v>543</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29" t="s">
        <v>495</v>
      </c>
      <c r="Q5" s="435">
        <v>2019</v>
      </c>
      <c r="R5" s="433">
        <v>2020</v>
      </c>
    </row>
    <row r="6" spans="1:18" x14ac:dyDescent="0.2">
      <c r="A6" s="2" t="s">
        <v>264</v>
      </c>
      <c r="B6" s="10" t="s">
        <v>265</v>
      </c>
      <c r="C6" s="175" t="e">
        <f>'1'!S5+'2'!S5+'3'!S5+'4'!S5+'5'!S5+'6'!S5+'7'!S5+'8'!S5+'9'!S5+'10'!S5+'11'!S5+'12'!S5+'13'!S5+'14'!S5+'15'!S5+'16'!S5+'17'!S5+'18'!S5+'19'!S5+'20'!S5+'21'!S5+'22'!S5+'23'!S5+'24'!S5+'25'!S5+'26'!S5+'27'!S5+'28'!S5+'29'!S5+'30'!S5+'31'!S5+'32'!S5+'33'!S5+'34'!S5+'35'!S5+'36'!S5+'37'!S5+'38'!S5+'39'!S5</f>
        <v>#DIV/0!</v>
      </c>
      <c r="D6" s="193" t="e">
        <f>'1'!U5+'2'!U5+'3'!U5+'4'!U5+'5'!U5+'6'!U5+'7'!U5+'8'!U5+'9'!U5+'10'!U5+'11'!U5+'12'!U5+'13'!U5+'14'!U5+'15'!U5+'16'!U5+'17'!U5+'18'!U5+'19'!U5+'20'!U5+'21'!U5+'22'!U5+'23'!U5+'24'!U5+'25'!U5+'26'!U5+'27'!U5+'28'!U5+'29'!U5+'30'!U5+'31'!U5+'32'!U5+'33'!U5+'34'!U5+'35'!U5+'36'!U5+'37'!U5+'38'!U5+'39'!U5</f>
        <v>#DIV/0!</v>
      </c>
      <c r="E6" s="120" t="e">
        <f>'1'!W5+'2'!W5+'3'!W5+'4'!W5+'5'!W5+'6'!W5+'7'!W5+'8'!W5+'9'!W5+'10'!W5+'11'!W5+'12'!W5+'13'!W5+'14'!W5+'15'!W5+'16'!W5+'17'!W5+'18'!W5+'19'!W5+'20'!W5+'21'!W5+'22'!W5+'23'!W5+'24'!W5+'25'!W5+'26'!W5+'27'!W5+'28'!W5+'29'!W5+'30'!W5+'31'!W5+'32'!W5+'33'!W5+'34'!W5+'35'!W5+'36'!W5+'37'!W5+'38'!W5+'39'!W5</f>
        <v>#DIV/0!</v>
      </c>
      <c r="F6" s="172" t="e">
        <f>'1'!Y5+'2'!Y5+'3'!Y5+'4'!Y5+'5'!Y5+'6'!Y5+'7'!Y5+'8'!Y5+'9'!Y5+'10'!Y5+'11'!Y5+'12'!Y5+'13'!Y5+'14'!Y5+'15'!Y5+'16'!Y5+'17'!Y5+'18'!Y5+'19'!Y5+'20'!Y5+'21'!Y5+'22'!Y5+'23'!Y5+'24'!Y5+'25'!Y5+'26'!Y5+'27'!Y5+'28'!Y5+'29'!Y5+'30'!Y5+'31'!Y5+'32'!Y5+'33'!Y5+'34'!Y5+'35'!Y5+'36'!Y5+'37'!Y5+'38'!Y5+'39'!Y5</f>
        <v>#DIV/0!</v>
      </c>
      <c r="G6" s="116">
        <v>1</v>
      </c>
      <c r="I6" s="144" t="s">
        <v>257</v>
      </c>
      <c r="J6" s="145" t="e">
        <f>C45</f>
        <v>#DIV/0!</v>
      </c>
      <c r="K6" s="145" t="e">
        <f>D45</f>
        <v>#DIV/0!</v>
      </c>
      <c r="L6" s="146" t="e">
        <f>E45</f>
        <v>#DIV/0!</v>
      </c>
      <c r="M6" s="147" t="e">
        <f>F45</f>
        <v>#DIV/0!</v>
      </c>
      <c r="O6" s="49"/>
      <c r="P6" s="426" t="s">
        <v>496</v>
      </c>
      <c r="Q6" s="426">
        <v>22311703</v>
      </c>
      <c r="R6" s="426">
        <v>21735871</v>
      </c>
    </row>
    <row r="7" spans="1:18" x14ac:dyDescent="0.2">
      <c r="A7" s="159" t="s">
        <v>220</v>
      </c>
      <c r="B7" s="3" t="s">
        <v>266</v>
      </c>
      <c r="C7" s="174" t="e">
        <f>'1'!S6+'2'!S6+'3'!S6+'4'!S6+'5'!S6+'6'!S6+'7'!S6+'8'!S6+'9'!S6+'10'!S6+'11'!S6+'12'!S6+'13'!S6+'14'!S6+'15'!S6+'16'!S6+'17'!S6+'18'!S6+'19'!S6+'20'!S6+'21'!S6+'22'!S6+'23'!S6+'24'!S6+'25'!S6+'26'!S6+'27'!S6+'28'!S6+'29'!S6+'30'!S6+'31'!S6+'32'!S6+'33'!S6+'34'!S6+'35'!S6+'36'!S6+'37'!S6+'38'!S6+'39'!S6</f>
        <v>#DIV/0!</v>
      </c>
      <c r="D7" s="193" t="e">
        <f>'1'!U6+'2'!U6+'3'!U6+'4'!U6+'5'!U6+'6'!U6+'7'!U6+'8'!U6+'9'!U6+'10'!U6+'11'!U6+'12'!U6+'13'!U6+'14'!U6+'15'!U6+'16'!U6+'17'!U6+'18'!U6+'19'!U6+'20'!U6+'21'!U6+'22'!U6+'23'!U6+'24'!U6+'25'!U6+'26'!U6+'27'!U6+'28'!U6+'29'!U6+'30'!U6+'31'!U6+'32'!U6+'33'!U6+'34'!U6+'35'!U6+'36'!U6+'37'!U6+'38'!U6+'39'!U6</f>
        <v>#DIV/0!</v>
      </c>
      <c r="E7" s="120" t="e">
        <f>'1'!W6+'2'!W6+'3'!W6+'4'!W6+'5'!W6+'6'!W6+'7'!W6+'8'!W6+'9'!W6+'10'!W6+'11'!W6+'12'!W6+'13'!W6+'14'!W6+'15'!W6+'16'!W6+'17'!W6+'18'!W6+'19'!W6+'20'!W6+'21'!W6+'22'!W6+'23'!W6+'24'!W6+'25'!W6+'26'!W6+'27'!W6+'28'!W6+'29'!W6+'30'!W6+'31'!W6+'32'!W6+'33'!W6+'34'!W6+'35'!W6+'36'!W6+'37'!W6+'38'!W6+'39'!W6</f>
        <v>#DIV/0!</v>
      </c>
      <c r="F7" s="172" t="e">
        <f>'1'!Y6+'2'!Y6+'3'!Y6+'4'!Y6+'5'!Y6+'6'!Y6+'7'!Y6+'8'!Y6+'9'!Y6+'10'!Y6+'11'!Y6+'12'!Y6+'13'!Y6+'14'!Y6+'15'!Y6+'16'!Y6+'17'!Y6+'18'!Y6+'19'!Y6+'20'!Y6+'21'!Y6+'22'!Y6+'23'!Y6+'24'!Y6+'25'!Y6+'26'!Y6+'27'!Y6+'28'!Y6+'29'!Y6+'30'!Y6+'31'!Y6+'32'!Y6+'33'!Y6+'34'!Y6+'35'!Y6+'36'!Y6+'37'!Y6+'38'!Y6+'39'!Y6</f>
        <v>#DIV/0!</v>
      </c>
      <c r="G7" s="117">
        <v>2</v>
      </c>
      <c r="I7" s="144" t="s">
        <v>258</v>
      </c>
      <c r="J7" s="145">
        <f>最終需要_まとめ!C45</f>
        <v>3900</v>
      </c>
      <c r="K7" s="380">
        <f>Q22</f>
        <v>207491</v>
      </c>
      <c r="L7" s="148" t="s">
        <v>259</v>
      </c>
      <c r="M7" s="149" t="s">
        <v>259</v>
      </c>
      <c r="O7" s="49"/>
      <c r="P7" s="426" t="s">
        <v>497</v>
      </c>
      <c r="Q7" s="426">
        <v>7098009</v>
      </c>
      <c r="R7" s="426">
        <v>6903478</v>
      </c>
    </row>
    <row r="8" spans="1:18" x14ac:dyDescent="0.2">
      <c r="A8" s="159" t="s">
        <v>221</v>
      </c>
      <c r="B8" s="3" t="s">
        <v>267</v>
      </c>
      <c r="C8" s="174" t="e">
        <f>'1'!S7+'2'!S7+'3'!S7+'4'!S7+'5'!S7+'6'!S7+'7'!S7+'8'!S7+'9'!S7+'10'!S7+'11'!S7+'12'!S7+'13'!S7+'14'!S7+'15'!S7+'16'!S7+'17'!S7+'18'!S7+'19'!S7+'20'!S7+'21'!S7+'22'!S7+'23'!S7+'24'!S7+'25'!S7+'26'!S7+'27'!S7+'28'!S7+'29'!S7+'30'!S7+'31'!S7+'32'!S7+'33'!S7+'34'!S7+'35'!S7+'36'!S7+'37'!S7+'38'!S7+'39'!S7</f>
        <v>#DIV/0!</v>
      </c>
      <c r="D8" s="193" t="e">
        <f>'1'!U7+'2'!U7+'3'!U7+'4'!U7+'5'!U7+'6'!U7+'7'!U7+'8'!U7+'9'!U7+'10'!U7+'11'!U7+'12'!U7+'13'!U7+'14'!U7+'15'!U7+'16'!U7+'17'!U7+'18'!U7+'19'!U7+'20'!U7+'21'!U7+'22'!U7+'23'!U7+'24'!U7+'25'!U7+'26'!U7+'27'!U7+'28'!U7+'29'!U7+'30'!U7+'31'!U7+'32'!U7+'33'!U7+'34'!U7+'35'!U7+'36'!U7+'37'!U7+'38'!U7+'39'!U7</f>
        <v>#DIV/0!</v>
      </c>
      <c r="E8" s="120" t="e">
        <f>'1'!W7+'2'!W7+'3'!W7+'4'!W7+'5'!W7+'6'!W7+'7'!W7+'8'!W7+'9'!W7+'10'!W7+'11'!W7+'12'!W7+'13'!W7+'14'!W7+'15'!W7+'16'!W7+'17'!W7+'18'!W7+'19'!W7+'20'!W7+'21'!W7+'22'!W7+'23'!W7+'24'!W7+'25'!W7+'26'!W7+'27'!W7+'28'!W7+'29'!W7+'30'!W7+'31'!W7+'32'!W7+'33'!W7+'34'!W7+'35'!W7+'36'!W7+'37'!W7+'38'!W7+'39'!W7</f>
        <v>#DIV/0!</v>
      </c>
      <c r="F8" s="172" t="e">
        <f>'1'!Y7+'2'!Y7+'3'!Y7+'4'!Y7+'5'!Y7+'6'!Y7+'7'!Y7+'8'!Y7+'9'!Y7+'10'!Y7+'11'!Y7+'12'!Y7+'13'!Y7+'14'!Y7+'15'!Y7+'16'!Y7+'17'!Y7+'18'!Y7+'19'!Y7+'20'!Y7+'21'!Y7+'22'!Y7+'23'!Y7+'24'!Y7+'25'!Y7+'26'!Y7+'27'!Y7+'28'!Y7+'29'!Y7+'30'!Y7+'31'!Y7+'32'!Y7+'33'!Y7+'34'!Y7+'35'!Y7+'36'!Y7+'37'!Y7+'38'!Y7+'39'!Y7</f>
        <v>#DIV/0!</v>
      </c>
      <c r="G8" s="117">
        <v>3</v>
      </c>
      <c r="I8" s="144" t="s">
        <v>260</v>
      </c>
      <c r="J8" s="438" t="e">
        <f>J6/J7</f>
        <v>#DIV/0!</v>
      </c>
      <c r="K8" s="150" t="e">
        <f>K6/K7*100</f>
        <v>#DIV/0!</v>
      </c>
      <c r="L8" s="148" t="s">
        <v>262</v>
      </c>
      <c r="M8" s="151" t="s">
        <v>262</v>
      </c>
      <c r="O8" s="49"/>
      <c r="P8" s="426" t="s">
        <v>498</v>
      </c>
      <c r="Q8" s="426">
        <v>3587529</v>
      </c>
      <c r="R8" s="426">
        <v>3385318</v>
      </c>
    </row>
    <row r="9" spans="1:18" x14ac:dyDescent="0.2">
      <c r="A9" s="159" t="s">
        <v>222</v>
      </c>
      <c r="B9" s="3" t="s">
        <v>27</v>
      </c>
      <c r="C9" s="174" t="e">
        <f>'1'!S8+'2'!S8+'3'!S8+'4'!S8+'5'!S8+'6'!S8+'7'!S8+'8'!S8+'9'!S8+'10'!S8+'11'!S8+'12'!S8+'13'!S8+'14'!S8+'15'!S8+'16'!S8+'17'!S8+'18'!S8+'19'!S8+'20'!S8+'21'!S8+'22'!S8+'23'!S8+'24'!S8+'25'!S8+'26'!S8+'27'!S8+'28'!S8+'29'!S8+'30'!S8+'31'!S8+'32'!S8+'33'!S8+'34'!S8+'35'!S8+'36'!S8+'37'!S8+'38'!S8+'39'!S8</f>
        <v>#DIV/0!</v>
      </c>
      <c r="D9" s="193" t="e">
        <f>'1'!U8+'2'!U8+'3'!U8+'4'!U8+'5'!U8+'6'!U8+'7'!U8+'8'!U8+'9'!U8+'10'!U8+'11'!U8+'12'!U8+'13'!U8+'14'!U8+'15'!U8+'16'!U8+'17'!U8+'18'!U8+'19'!U8+'20'!U8+'21'!U8+'22'!U8+'23'!U8+'24'!U8+'25'!U8+'26'!U8+'27'!U8+'28'!U8+'29'!U8+'30'!U8+'31'!U8+'32'!U8+'33'!U8+'34'!U8+'35'!U8+'36'!U8+'37'!U8+'38'!U8+'39'!U8</f>
        <v>#DIV/0!</v>
      </c>
      <c r="E9" s="120" t="e">
        <f>'1'!W8+'2'!W8+'3'!W8+'4'!W8+'5'!W8+'6'!W8+'7'!W8+'8'!W8+'9'!W8+'10'!W8+'11'!W8+'12'!W8+'13'!W8+'14'!W8+'15'!W8+'16'!W8+'17'!W8+'18'!W8+'19'!W8+'20'!W8+'21'!W8+'22'!W8+'23'!W8+'24'!W8+'25'!W8+'26'!W8+'27'!W8+'28'!W8+'29'!W8+'30'!W8+'31'!W8+'32'!W8+'33'!W8+'34'!W8+'35'!W8+'36'!W8+'37'!W8+'38'!W8+'39'!W8</f>
        <v>#DIV/0!</v>
      </c>
      <c r="F9" s="172" t="e">
        <f>'1'!Y8+'2'!Y8+'3'!Y8+'4'!Y8+'5'!Y8+'6'!Y8+'7'!Y8+'8'!Y8+'9'!Y8+'10'!Y8+'11'!Y8+'12'!Y8+'13'!Y8+'14'!Y8+'15'!Y8+'16'!Y8+'17'!Y8+'18'!Y8+'19'!Y8+'20'!Y8+'21'!Y8+'22'!Y8+'23'!Y8+'24'!Y8+'25'!Y8+'26'!Y8+'27'!Y8+'28'!Y8+'29'!Y8+'30'!Y8+'31'!Y8+'32'!Y8+'33'!Y8+'34'!Y8+'35'!Y8+'36'!Y8+'37'!Y8+'38'!Y8+'39'!Y8</f>
        <v>#DIV/0!</v>
      </c>
      <c r="G9" s="117">
        <v>4</v>
      </c>
      <c r="I9" s="152" t="s">
        <v>125</v>
      </c>
      <c r="J9" s="458" t="s">
        <v>544</v>
      </c>
      <c r="K9" s="459"/>
      <c r="L9" s="153"/>
      <c r="M9" s="154"/>
      <c r="O9" s="49"/>
      <c r="P9" s="426" t="s">
        <v>499</v>
      </c>
      <c r="Q9" s="426">
        <v>1982260</v>
      </c>
      <c r="R9" s="426">
        <v>1908128</v>
      </c>
    </row>
    <row r="10" spans="1:18" x14ac:dyDescent="0.2">
      <c r="A10" s="2" t="s">
        <v>223</v>
      </c>
      <c r="B10" s="10" t="s">
        <v>191</v>
      </c>
      <c r="C10" s="175" t="e">
        <f>'1'!S9+'2'!S9+'3'!S9+'4'!S9+'5'!S9+'6'!S9+'7'!S9+'8'!S9+'9'!S9+'10'!S9+'11'!S9+'12'!S9+'13'!S9+'14'!S9+'15'!S9+'16'!S9+'17'!S9+'18'!S9+'19'!S9+'20'!S9+'21'!S9+'22'!S9+'23'!S9+'24'!S9+'25'!S9+'26'!S9+'27'!S9+'28'!S9+'29'!S9+'30'!S9+'31'!S9+'32'!S9+'33'!S9+'34'!S9+'35'!S9+'36'!S9+'37'!S9+'38'!S9+'39'!S9</f>
        <v>#DIV/0!</v>
      </c>
      <c r="D10" s="194" t="e">
        <f>'1'!U9+'2'!U9+'3'!U9+'4'!U9+'5'!U9+'6'!U9+'7'!U9+'8'!U9+'9'!U9+'10'!U9+'11'!U9+'12'!U9+'13'!U9+'14'!U9+'15'!U9+'16'!U9+'17'!U9+'18'!U9+'19'!U9+'20'!U9+'21'!U9+'22'!U9+'23'!U9+'24'!U9+'25'!U9+'26'!U9+'27'!U9+'28'!U9+'29'!U9+'30'!U9+'31'!U9+'32'!U9+'33'!U9+'34'!U9+'35'!U9+'36'!U9+'37'!U9+'38'!U9+'39'!U9</f>
        <v>#DIV/0!</v>
      </c>
      <c r="E10" s="119" t="e">
        <f>'1'!W9+'2'!W9+'3'!W9+'4'!W9+'5'!W9+'6'!W9+'7'!W9+'8'!W9+'9'!W9+'10'!W9+'11'!W9+'12'!W9+'13'!W9+'14'!W9+'15'!W9+'16'!W9+'17'!W9+'18'!W9+'19'!W9+'20'!W9+'21'!W9+'22'!W9+'23'!W9+'24'!W9+'25'!W9+'26'!W9+'27'!W9+'28'!W9+'29'!W9+'30'!W9+'31'!W9+'32'!W9+'33'!W9+'34'!W9+'35'!W9+'36'!W9+'37'!W9+'38'!W9+'39'!W9</f>
        <v>#DIV/0!</v>
      </c>
      <c r="F10" s="171" t="e">
        <f>'1'!Y9+'2'!Y9+'3'!Y9+'4'!Y9+'5'!Y9+'6'!Y9+'7'!Y9+'8'!Y9+'9'!Y9+'10'!Y9+'11'!Y9+'12'!Y9+'13'!Y9+'14'!Y9+'15'!Y9+'16'!Y9+'17'!Y9+'18'!Y9+'19'!Y9+'20'!Y9+'21'!Y9+'22'!Y9+'23'!Y9+'24'!Y9+'25'!Y9+'26'!Y9+'27'!Y9+'28'!Y9+'29'!Y9+'30'!Y9+'31'!Y9+'32'!Y9+'33'!Y9+'34'!Y9+'35'!Y9+'36'!Y9+'37'!Y9+'38'!Y9+'39'!Y9</f>
        <v>#DIV/0!</v>
      </c>
      <c r="G10" s="116">
        <v>5</v>
      </c>
      <c r="I10" s="26" t="s">
        <v>261</v>
      </c>
      <c r="O10" s="49"/>
      <c r="P10" s="426" t="s">
        <v>500</v>
      </c>
      <c r="Q10" s="426">
        <v>2933055</v>
      </c>
      <c r="R10" s="426">
        <v>2958496</v>
      </c>
    </row>
    <row r="11" spans="1:18" x14ac:dyDescent="0.2">
      <c r="A11" s="159" t="s">
        <v>224</v>
      </c>
      <c r="B11" s="3" t="s">
        <v>28</v>
      </c>
      <c r="C11" s="174" t="e">
        <f>'1'!S10+'2'!S10+'3'!S10+'4'!S10+'5'!S10+'6'!S10+'7'!S10+'8'!S10+'9'!S10+'10'!S10+'11'!S10+'12'!S10+'13'!S10+'14'!S10+'15'!S10+'16'!S10+'17'!S10+'18'!S10+'19'!S10+'20'!S10+'21'!S10+'22'!S10+'23'!S10+'24'!S10+'25'!S10+'26'!S10+'27'!S10+'28'!S10+'29'!S10+'30'!S10+'31'!S10+'32'!S10+'33'!S10+'34'!S10+'35'!S10+'36'!S10+'37'!S10+'38'!S10+'39'!S10</f>
        <v>#DIV/0!</v>
      </c>
      <c r="D11" s="193" t="e">
        <f>'1'!U10+'2'!U10+'3'!U10+'4'!U10+'5'!U10+'6'!U10+'7'!U10+'8'!U10+'9'!U10+'10'!U10+'11'!U10+'12'!U10+'13'!U10+'14'!U10+'15'!U10+'16'!U10+'17'!U10+'18'!U10+'19'!U10+'20'!U10+'21'!U10+'22'!U10+'23'!U10+'24'!U10+'25'!U10+'26'!U10+'27'!U10+'28'!U10+'29'!U10+'30'!U10+'31'!U10+'32'!U10+'33'!U10+'34'!U10+'35'!U10+'36'!U10+'37'!U10+'38'!U10+'39'!U10</f>
        <v>#DIV/0!</v>
      </c>
      <c r="E11" s="120" t="e">
        <f>'1'!W10+'2'!W10+'3'!W10+'4'!W10+'5'!W10+'6'!W10+'7'!W10+'8'!W10+'9'!W10+'10'!W10+'11'!W10+'12'!W10+'13'!W10+'14'!W10+'15'!W10+'16'!W10+'17'!W10+'18'!W10+'19'!W10+'20'!W10+'21'!W10+'22'!W10+'23'!W10+'24'!W10+'25'!W10+'26'!W10+'27'!W10+'28'!W10+'29'!W10+'30'!W10+'31'!W10+'32'!W10+'33'!W10+'34'!W10+'35'!W10+'36'!W10+'37'!W10+'38'!W10+'39'!W10</f>
        <v>#DIV/0!</v>
      </c>
      <c r="F11" s="172" t="e">
        <f>'1'!Y10+'2'!Y10+'3'!Y10+'4'!Y10+'5'!Y10+'6'!Y10+'7'!Y10+'8'!Y10+'9'!Y10+'10'!Y10+'11'!Y10+'12'!Y10+'13'!Y10+'14'!Y10+'15'!Y10+'16'!Y10+'17'!Y10+'18'!Y10+'19'!Y10+'20'!Y10+'21'!Y10+'22'!Y10+'23'!Y10+'24'!Y10+'25'!Y10+'26'!Y10+'27'!Y10+'28'!Y10+'29'!Y10+'30'!Y10+'31'!Y10+'32'!Y10+'33'!Y10+'34'!Y10+'35'!Y10+'36'!Y10+'37'!Y10+'38'!Y10+'39'!Y10</f>
        <v>#DIV/0!</v>
      </c>
      <c r="G11" s="117">
        <v>6</v>
      </c>
      <c r="O11" s="49"/>
      <c r="P11" s="426" t="s">
        <v>501</v>
      </c>
      <c r="Q11" s="426">
        <v>1278601</v>
      </c>
      <c r="R11" s="426">
        <v>1266442</v>
      </c>
    </row>
    <row r="12" spans="1:18" x14ac:dyDescent="0.2">
      <c r="A12" s="159" t="s">
        <v>225</v>
      </c>
      <c r="B12" s="3" t="s">
        <v>268</v>
      </c>
      <c r="C12" s="174" t="e">
        <f>'1'!S11+'2'!S11+'3'!S11+'4'!S11+'5'!S11+'6'!S11+'7'!S11+'8'!S11+'9'!S11+'10'!S11+'11'!S11+'12'!S11+'13'!S11+'14'!S11+'15'!S11+'16'!S11+'17'!S11+'18'!S11+'19'!S11+'20'!S11+'21'!S11+'22'!S11+'23'!S11+'24'!S11+'25'!S11+'26'!S11+'27'!S11+'28'!S11+'29'!S11+'30'!S11+'31'!S11+'32'!S11+'33'!S11+'34'!S11+'35'!S11+'36'!S11+'37'!S11+'38'!S11+'39'!S11</f>
        <v>#DIV/0!</v>
      </c>
      <c r="D12" s="193" t="e">
        <f>'1'!U11+'2'!U11+'3'!U11+'4'!U11+'5'!U11+'6'!U11+'7'!U11+'8'!U11+'9'!U11+'10'!U11+'11'!U11+'12'!U11+'13'!U11+'14'!U11+'15'!U11+'16'!U11+'17'!U11+'18'!U11+'19'!U11+'20'!U11+'21'!U11+'22'!U11+'23'!U11+'24'!U11+'25'!U11+'26'!U11+'27'!U11+'28'!U11+'29'!U11+'30'!U11+'31'!U11+'32'!U11+'33'!U11+'34'!U11+'35'!U11+'36'!U11+'37'!U11+'38'!U11+'39'!U11</f>
        <v>#DIV/0!</v>
      </c>
      <c r="E12" s="120" t="e">
        <f>'1'!W11+'2'!W11+'3'!W11+'4'!W11+'5'!W11+'6'!W11+'7'!W11+'8'!W11+'9'!W11+'10'!W11+'11'!W11+'12'!W11+'13'!W11+'14'!W11+'15'!W11+'16'!W11+'17'!W11+'18'!W11+'19'!W11+'20'!W11+'21'!W11+'22'!W11+'23'!W11+'24'!W11+'25'!W11+'26'!W11+'27'!W11+'28'!W11+'29'!W11+'30'!W11+'31'!W11+'32'!W11+'33'!W11+'34'!W11+'35'!W11+'36'!W11+'37'!W11+'38'!W11+'39'!W11</f>
        <v>#DIV/0!</v>
      </c>
      <c r="F12" s="172" t="e">
        <f>'1'!Y11+'2'!Y11+'3'!Y11+'4'!Y11+'5'!Y11+'6'!Y11+'7'!Y11+'8'!Y11+'9'!Y11+'10'!Y11+'11'!Y11+'12'!Y11+'13'!Y11+'14'!Y11+'15'!Y11+'16'!Y11+'17'!Y11+'18'!Y11+'19'!Y11+'20'!Y11+'21'!Y11+'22'!Y11+'23'!Y11+'24'!Y11+'25'!Y11+'26'!Y11+'27'!Y11+'28'!Y11+'29'!Y11+'30'!Y11+'31'!Y11+'32'!Y11+'33'!Y11+'34'!Y11+'35'!Y11+'36'!Y11+'37'!Y11+'38'!Y11+'39'!Y11</f>
        <v>#DIV/0!</v>
      </c>
      <c r="G12" s="117">
        <v>7</v>
      </c>
      <c r="I12" s="26" t="s">
        <v>320</v>
      </c>
      <c r="J12" s="180">
        <f>最終需要_まとめ!C45</f>
        <v>3900</v>
      </c>
      <c r="L12" t="s">
        <v>178</v>
      </c>
      <c r="O12" s="49"/>
      <c r="P12" s="426" t="s">
        <v>502</v>
      </c>
      <c r="Q12" s="426">
        <v>2700326</v>
      </c>
      <c r="R12" s="426">
        <v>2598785</v>
      </c>
    </row>
    <row r="13" spans="1:18" x14ac:dyDescent="0.2">
      <c r="A13" s="159" t="s">
        <v>226</v>
      </c>
      <c r="B13" s="3" t="s">
        <v>29</v>
      </c>
      <c r="C13" s="174" t="e">
        <f>'1'!S12+'2'!S12+'3'!S12+'4'!S12+'5'!S12+'6'!S12+'7'!S12+'8'!S12+'9'!S12+'10'!S12+'11'!S12+'12'!S12+'13'!S12+'14'!S12+'15'!S12+'16'!S12+'17'!S12+'18'!S12+'19'!S12+'20'!S12+'21'!S12+'22'!S12+'23'!S12+'24'!S12+'25'!S12+'26'!S12+'27'!S12+'28'!S12+'29'!S12+'30'!S12+'31'!S12+'32'!S12+'33'!S12+'34'!S12+'35'!S12+'36'!S12+'37'!S12+'38'!S12+'39'!S12</f>
        <v>#DIV/0!</v>
      </c>
      <c r="D13" s="193" t="e">
        <f>'1'!U12+'2'!U12+'3'!U12+'4'!U12+'5'!U12+'6'!U12+'7'!U12+'8'!U12+'9'!U12+'10'!U12+'11'!U12+'12'!U12+'13'!U12+'14'!U12+'15'!U12+'16'!U12+'17'!U12+'18'!U12+'19'!U12+'20'!U12+'21'!U12+'22'!U12+'23'!U12+'24'!U12+'25'!U12+'26'!U12+'27'!U12+'28'!U12+'29'!U12+'30'!U12+'31'!U12+'32'!U12+'33'!U12+'34'!U12+'35'!U12+'36'!U12+'37'!U12+'38'!U12+'39'!U12</f>
        <v>#DIV/0!</v>
      </c>
      <c r="E13" s="120" t="e">
        <f>'1'!W12+'2'!W12+'3'!W12+'4'!W12+'5'!W12+'6'!W12+'7'!W12+'8'!W12+'9'!W12+'10'!W12+'11'!W12+'12'!W12+'13'!W12+'14'!W12+'15'!W12+'16'!W12+'17'!W12+'18'!W12+'19'!W12+'20'!W12+'21'!W12+'22'!W12+'23'!W12+'24'!W12+'25'!W12+'26'!W12+'27'!W12+'28'!W12+'29'!W12+'30'!W12+'31'!W12+'32'!W12+'33'!W12+'34'!W12+'35'!W12+'36'!W12+'37'!W12+'38'!W12+'39'!W12</f>
        <v>#DIV/0!</v>
      </c>
      <c r="F13" s="172" t="e">
        <f>'1'!Y12+'2'!Y12+'3'!Y12+'4'!Y12+'5'!Y12+'6'!Y12+'7'!Y12+'8'!Y12+'9'!Y12+'10'!Y12+'11'!Y12+'12'!Y12+'13'!Y12+'14'!Y12+'15'!Y12+'16'!Y12+'17'!Y12+'18'!Y12+'19'!Y12+'20'!Y12+'21'!Y12+'22'!Y12+'23'!Y12+'24'!Y12+'25'!Y12+'26'!Y12+'27'!Y12+'28'!Y12+'29'!Y12+'30'!Y12+'31'!Y12+'32'!Y12+'33'!Y12+'34'!Y12+'35'!Y12+'36'!Y12+'37'!Y12+'38'!Y12+'39'!Y12</f>
        <v>#DIV/0!</v>
      </c>
      <c r="G13" s="117">
        <v>8</v>
      </c>
      <c r="I13" s="177" t="s">
        <v>321</v>
      </c>
      <c r="J13" s="183">
        <f>'1'!H44+'2'!H44+'3'!H44+'4'!H44+'5'!H44+'6'!H44+'7'!H44+'8'!H44+'9'!H44+'10'!H44+'11'!H44+'12'!H44+'13'!H44+'14'!H44+'15'!H44+'16'!H44+'17'!H44+'18'!H44+'19'!H44+'20'!H44+'21'!H44+'22'!H44+'23'!H44+'24'!H44+'25'!H44+'26'!H44+'27'!H44+'28'!H44+'29'!H44+'30'!H44+'31'!H44+'32'!H44+'33'!H44+'34'!H44+'35'!H44+'36'!H44+'37'!H44+'38'!H44+'39'!H44</f>
        <v>284.61148659736727</v>
      </c>
      <c r="O13" s="49"/>
      <c r="P13" s="426" t="s">
        <v>503</v>
      </c>
      <c r="Q13" s="426">
        <v>1115874</v>
      </c>
      <c r="R13" s="426">
        <v>1131429</v>
      </c>
    </row>
    <row r="14" spans="1:18" x14ac:dyDescent="0.2">
      <c r="A14" s="159" t="s">
        <v>227</v>
      </c>
      <c r="B14" s="3" t="s">
        <v>30</v>
      </c>
      <c r="C14" s="174" t="e">
        <f>'1'!S13+'2'!S13+'3'!S13+'4'!S13+'5'!S13+'6'!S13+'7'!S13+'8'!S13+'9'!S13+'10'!S13+'11'!S13+'12'!S13+'13'!S13+'14'!S13+'15'!S13+'16'!S13+'17'!S13+'18'!S13+'19'!S13+'20'!S13+'21'!S13+'22'!S13+'23'!S13+'24'!S13+'25'!S13+'26'!S13+'27'!S13+'28'!S13+'29'!S13+'30'!S13+'31'!S13+'32'!S13+'33'!S13+'34'!S13+'35'!S13+'36'!S13+'37'!S13+'38'!S13+'39'!S13</f>
        <v>#DIV/0!</v>
      </c>
      <c r="D14" s="193" t="e">
        <f>'1'!U13+'2'!U13+'3'!U13+'4'!U13+'5'!U13+'6'!U13+'7'!U13+'8'!U13+'9'!U13+'10'!U13+'11'!U13+'12'!U13+'13'!U13+'14'!U13+'15'!U13+'16'!U13+'17'!U13+'18'!U13+'19'!U13+'20'!U13+'21'!U13+'22'!U13+'23'!U13+'24'!U13+'25'!U13+'26'!U13+'27'!U13+'28'!U13+'29'!U13+'30'!U13+'31'!U13+'32'!U13+'33'!U13+'34'!U13+'35'!U13+'36'!U13+'37'!U13+'38'!U13+'39'!U13</f>
        <v>#DIV/0!</v>
      </c>
      <c r="E14" s="120" t="e">
        <f>'1'!W13+'2'!W13+'3'!W13+'4'!W13+'5'!W13+'6'!W13+'7'!W13+'8'!W13+'9'!W13+'10'!W13+'11'!W13+'12'!W13+'13'!W13+'14'!W13+'15'!W13+'16'!W13+'17'!W13+'18'!W13+'19'!W13+'20'!W13+'21'!W13+'22'!W13+'23'!W13+'24'!W13+'25'!W13+'26'!W13+'27'!W13+'28'!W13+'29'!W13+'30'!W13+'31'!W13+'32'!W13+'33'!W13+'34'!W13+'35'!W13+'36'!W13+'37'!W13+'38'!W13+'39'!W13</f>
        <v>#DIV/0!</v>
      </c>
      <c r="F14" s="172" t="e">
        <f>'1'!Y13+'2'!Y13+'3'!Y13+'4'!Y13+'5'!Y13+'6'!Y13+'7'!Y13+'8'!Y13+'9'!Y13+'10'!Y13+'11'!Y13+'12'!Y13+'13'!Y13+'14'!Y13+'15'!Y13+'16'!Y13+'17'!Y13+'18'!Y13+'19'!Y13+'20'!Y13+'21'!Y13+'22'!Y13+'23'!Y13+'24'!Y13+'25'!Y13+'26'!Y13+'27'!Y13+'28'!Y13+'29'!Y13+'30'!Y13+'31'!Y13+'32'!Y13+'33'!Y13+'34'!Y13+'35'!Y13+'36'!Y13+'37'!Y13+'38'!Y13+'39'!Y13</f>
        <v>#DIV/0!</v>
      </c>
      <c r="G14" s="117">
        <v>9</v>
      </c>
      <c r="I14" s="178" t="s">
        <v>322</v>
      </c>
      <c r="J14" s="184" t="e">
        <f>'1'!R44+'2'!R44+'3'!R44+'4'!R44+'5'!R44+'6'!R44+'7'!R44+'8'!R44+'9'!R44+'10'!R44+'11'!R44+'12'!R44+'13'!R44+'14'!R44+'15'!R44+'16'!R44+'17'!R44+'18'!R44+'19'!R44+'20'!R44+'21'!R44+'22'!R44+'23'!R44+'24'!R44+'25'!R44+'26'!R44+'27'!R44+'28'!R44+'29'!R44+'30'!R44+'31'!R44+'32'!R44+'33'!R44+'34'!R44+'35'!R44+'36'!R44+'37'!R44+'38'!R44+'39'!R44</f>
        <v>#DIV/0!</v>
      </c>
      <c r="M14" t="s">
        <v>178</v>
      </c>
      <c r="O14" s="49"/>
      <c r="P14" s="426" t="s">
        <v>504</v>
      </c>
      <c r="Q14" s="426">
        <v>672561</v>
      </c>
      <c r="R14" s="426">
        <v>686870</v>
      </c>
    </row>
    <row r="15" spans="1:18" x14ac:dyDescent="0.2">
      <c r="A15" s="159" t="s">
        <v>2</v>
      </c>
      <c r="B15" s="3" t="s">
        <v>364</v>
      </c>
      <c r="C15" s="174" t="e">
        <f>'1'!S14+'2'!S14+'3'!S14+'4'!S14+'5'!S14+'6'!S14+'7'!S14+'8'!S14+'9'!S14+'10'!S14+'11'!S14+'12'!S14+'13'!S14+'14'!S14+'15'!S14+'16'!S14+'17'!S14+'18'!S14+'19'!S14+'20'!S14+'21'!S14+'22'!S14+'23'!S14+'24'!S14+'25'!S14+'26'!S14+'27'!S14+'28'!S14+'29'!S14+'30'!S14+'31'!S14+'32'!S14+'33'!S14+'34'!S14+'35'!S14+'36'!S14+'37'!S14+'38'!S14+'39'!S14</f>
        <v>#DIV/0!</v>
      </c>
      <c r="D15" s="193" t="e">
        <f>'1'!U14+'2'!U14+'3'!U14+'4'!U14+'5'!U14+'6'!U14+'7'!U14+'8'!U14+'9'!U14+'10'!U14+'11'!U14+'12'!U14+'13'!U14+'14'!U14+'15'!U14+'16'!U14+'17'!U14+'18'!U14+'19'!U14+'20'!U14+'21'!U14+'22'!U14+'23'!U14+'24'!U14+'25'!U14+'26'!U14+'27'!U14+'28'!U14+'29'!U14+'30'!U14+'31'!U14+'32'!U14+'33'!U14+'34'!U14+'35'!U14+'36'!U14+'37'!U14+'38'!U14+'39'!U14</f>
        <v>#DIV/0!</v>
      </c>
      <c r="E15" s="120" t="e">
        <f>'1'!W14+'2'!W14+'3'!W14+'4'!W14+'5'!W14+'6'!W14+'7'!W14+'8'!W14+'9'!W14+'10'!W14+'11'!W14+'12'!W14+'13'!W14+'14'!W14+'15'!W14+'16'!W14+'17'!W14+'18'!W14+'19'!W14+'20'!W14+'21'!W14+'22'!W14+'23'!W14+'24'!W14+'25'!W14+'26'!W14+'27'!W14+'28'!W14+'29'!W14+'30'!W14+'31'!W14+'32'!W14+'33'!W14+'34'!W14+'35'!W14+'36'!W14+'37'!W14+'38'!W14+'39'!W14</f>
        <v>#DIV/0!</v>
      </c>
      <c r="F15" s="172" t="e">
        <f>'1'!Y14+'2'!Y14+'3'!Y14+'4'!Y14+'5'!Y14+'6'!Y14+'7'!Y14+'8'!Y14+'9'!Y14+'10'!Y14+'11'!Y14+'12'!Y14+'13'!Y14+'14'!Y14+'15'!Y14+'16'!Y14+'17'!Y14+'18'!Y14+'19'!Y14+'20'!Y14+'21'!Y14+'22'!Y14+'23'!Y14+'24'!Y14+'25'!Y14+'26'!Y14+'27'!Y14+'28'!Y14+'29'!Y14+'30'!Y14+'31'!Y14+'32'!Y14+'33'!Y14+'34'!Y14+'35'!Y14+'36'!Y14+'37'!Y14+'38'!Y14+'39'!Y14</f>
        <v>#DIV/0!</v>
      </c>
      <c r="G15" s="117">
        <v>10</v>
      </c>
      <c r="I15" s="179" t="s">
        <v>323</v>
      </c>
      <c r="J15" s="182" t="e">
        <f>J12+J13+J14</f>
        <v>#DIV/0!</v>
      </c>
      <c r="O15" s="49"/>
      <c r="P15" s="426" t="s">
        <v>505</v>
      </c>
      <c r="Q15" s="426">
        <v>474157</v>
      </c>
      <c r="R15" s="426">
        <v>451615</v>
      </c>
    </row>
    <row r="16" spans="1:18" x14ac:dyDescent="0.2">
      <c r="A16" s="159" t="s">
        <v>3</v>
      </c>
      <c r="B16" s="3" t="s">
        <v>31</v>
      </c>
      <c r="C16" s="174" t="e">
        <f>'1'!S15+'2'!S15+'3'!S15+'4'!S15+'5'!S15+'6'!S15+'7'!S15+'8'!S15+'9'!S15+'10'!S15+'11'!S15+'12'!S15+'13'!S15+'14'!S15+'15'!S15+'16'!S15+'17'!S15+'18'!S15+'19'!S15+'20'!S15+'21'!S15+'22'!S15+'23'!S15+'24'!S15+'25'!S15+'26'!S15+'27'!S15+'28'!S15+'29'!S15+'30'!S15+'31'!S15+'32'!S15+'33'!S15+'34'!S15+'35'!S15+'36'!S15+'37'!S15+'38'!S15+'39'!S15</f>
        <v>#DIV/0!</v>
      </c>
      <c r="D16" s="193" t="e">
        <f>'1'!U15+'2'!U15+'3'!U15+'4'!U15+'5'!U15+'6'!U15+'7'!U15+'8'!U15+'9'!U15+'10'!U15+'11'!U15+'12'!U15+'13'!U15+'14'!U15+'15'!U15+'16'!U15+'17'!U15+'18'!U15+'19'!U15+'20'!U15+'21'!U15+'22'!U15+'23'!U15+'24'!U15+'25'!U15+'26'!U15+'27'!U15+'28'!U15+'29'!U15+'30'!U15+'31'!U15+'32'!U15+'33'!U15+'34'!U15+'35'!U15+'36'!U15+'37'!U15+'38'!U15+'39'!U15</f>
        <v>#DIV/0!</v>
      </c>
      <c r="E16" s="120" t="e">
        <f>'1'!W15+'2'!W15+'3'!W15+'4'!W15+'5'!W15+'6'!W15+'7'!W15+'8'!W15+'9'!W15+'10'!W15+'11'!W15+'12'!W15+'13'!W15+'14'!W15+'15'!W15+'16'!W15+'17'!W15+'18'!W15+'19'!W15+'20'!W15+'21'!W15+'22'!W15+'23'!W15+'24'!W15+'25'!W15+'26'!W15+'27'!W15+'28'!W15+'29'!W15+'30'!W15+'31'!W15+'32'!W15+'33'!W15+'34'!W15+'35'!W15+'36'!W15+'37'!W15+'38'!W15+'39'!W15</f>
        <v>#DIV/0!</v>
      </c>
      <c r="F16" s="172" t="e">
        <f>'1'!Y15+'2'!Y15+'3'!Y15+'4'!Y15+'5'!Y15+'6'!Y15+'7'!Y15+'8'!Y15+'9'!Y15+'10'!Y15+'11'!Y15+'12'!Y15+'13'!Y15+'14'!Y15+'15'!Y15+'16'!Y15+'17'!Y15+'18'!Y15+'19'!Y15+'20'!Y15+'21'!Y15+'22'!Y15+'23'!Y15+'24'!Y15+'25'!Y15+'26'!Y15+'27'!Y15+'28'!Y15+'29'!Y15+'30'!Y15+'31'!Y15+'32'!Y15+'33'!Y15+'34'!Y15+'35'!Y15+'36'!Y15+'37'!Y15+'38'!Y15+'39'!Y15</f>
        <v>#DIV/0!</v>
      </c>
      <c r="G16" s="117">
        <v>11</v>
      </c>
      <c r="J16" s="181" t="s">
        <v>354</v>
      </c>
      <c r="O16" s="49"/>
      <c r="P16" s="426" t="s">
        <v>506</v>
      </c>
      <c r="Q16" s="426">
        <v>469330</v>
      </c>
      <c r="R16" s="426">
        <v>445310</v>
      </c>
    </row>
    <row r="17" spans="1:18" x14ac:dyDescent="0.2">
      <c r="A17" s="159" t="s">
        <v>4</v>
      </c>
      <c r="B17" s="3" t="s">
        <v>32</v>
      </c>
      <c r="C17" s="174" t="e">
        <f>'1'!S16+'2'!S16+'3'!S16+'4'!S16+'5'!S16+'6'!S16+'7'!S16+'8'!S16+'9'!S16+'10'!S16+'11'!S16+'12'!S16+'13'!S16+'14'!S16+'15'!S16+'16'!S16+'17'!S16+'18'!S16+'19'!S16+'20'!S16+'21'!S16+'22'!S16+'23'!S16+'24'!S16+'25'!S16+'26'!S16+'27'!S16+'28'!S16+'29'!S16+'30'!S16+'31'!S16+'32'!S16+'33'!S16+'34'!S16+'35'!S16+'36'!S16+'37'!S16+'38'!S16+'39'!S16</f>
        <v>#DIV/0!</v>
      </c>
      <c r="D17" s="193" t="e">
        <f>'1'!U16+'2'!U16+'3'!U16+'4'!U16+'5'!U16+'6'!U16+'7'!U16+'8'!U16+'9'!U16+'10'!U16+'11'!U16+'12'!U16+'13'!U16+'14'!U16+'15'!U16+'16'!U16+'17'!U16+'18'!U16+'19'!U16+'20'!U16+'21'!U16+'22'!U16+'23'!U16+'24'!U16+'25'!U16+'26'!U16+'27'!U16+'28'!U16+'29'!U16+'30'!U16+'31'!U16+'32'!U16+'33'!U16+'34'!U16+'35'!U16+'36'!U16+'37'!U16+'38'!U16+'39'!U16</f>
        <v>#DIV/0!</v>
      </c>
      <c r="E17" s="120" t="e">
        <f>'1'!W16+'2'!W16+'3'!W16+'4'!W16+'5'!W16+'6'!W16+'7'!W16+'8'!W16+'9'!W16+'10'!W16+'11'!W16+'12'!W16+'13'!W16+'14'!W16+'15'!W16+'16'!W16+'17'!W16+'18'!W16+'19'!W16+'20'!W16+'21'!W16+'22'!W16+'23'!W16+'24'!W16+'25'!W16+'26'!W16+'27'!W16+'28'!W16+'29'!W16+'30'!W16+'31'!W16+'32'!W16+'33'!W16+'34'!W16+'35'!W16+'36'!W16+'37'!W16+'38'!W16+'39'!W16</f>
        <v>#DIV/0!</v>
      </c>
      <c r="F17" s="172" t="e">
        <f>'1'!Y16+'2'!Y16+'3'!Y16+'4'!Y16+'5'!Y16+'6'!Y16+'7'!Y16+'8'!Y16+'9'!Y16+'10'!Y16+'11'!Y16+'12'!Y16+'13'!Y16+'14'!Y16+'15'!Y16+'16'!Y16+'17'!Y16+'18'!Y16+'19'!Y16+'20'!Y16+'21'!Y16+'22'!Y16+'23'!Y16+'24'!Y16+'25'!Y16+'26'!Y16+'27'!Y16+'28'!Y16+'29'!Y16+'30'!Y16+'31'!Y16+'32'!Y16+'33'!Y16+'34'!Y16+'35'!Y16+'36'!Y16+'37'!Y16+'38'!Y16+'39'!Y16</f>
        <v>#DIV/0!</v>
      </c>
      <c r="G17" s="117">
        <v>12</v>
      </c>
      <c r="O17" s="49"/>
      <c r="P17" s="426"/>
      <c r="Q17" s="426"/>
      <c r="R17" s="426"/>
    </row>
    <row r="18" spans="1:18" x14ac:dyDescent="0.2">
      <c r="A18" s="159" t="s">
        <v>5</v>
      </c>
      <c r="B18" s="3" t="s">
        <v>33</v>
      </c>
      <c r="C18" s="174" t="e">
        <f>'1'!S17+'2'!S17+'3'!S17+'4'!S17+'5'!S17+'6'!S17+'7'!S17+'8'!S17+'9'!S17+'10'!S17+'11'!S17+'12'!S17+'13'!S17+'14'!S17+'15'!S17+'16'!S17+'17'!S17+'18'!S17+'19'!S17+'20'!S17+'21'!S17+'22'!S17+'23'!S17+'24'!S17+'25'!S17+'26'!S17+'27'!S17+'28'!S17+'29'!S17+'30'!S17+'31'!S17+'32'!S17+'33'!S17+'34'!S17+'35'!S17+'36'!S17+'37'!S17+'38'!S17+'39'!S17</f>
        <v>#DIV/0!</v>
      </c>
      <c r="D18" s="193" t="e">
        <f>'1'!U17+'2'!U17+'3'!U17+'4'!U17+'5'!U17+'6'!U17+'7'!U17+'8'!U17+'9'!U17+'10'!U17+'11'!U17+'12'!U17+'13'!U17+'14'!U17+'15'!U17+'16'!U17+'17'!U17+'18'!U17+'19'!U17+'20'!U17+'21'!U17+'22'!U17+'23'!U17+'24'!U17+'25'!U17+'26'!U17+'27'!U17+'28'!U17+'29'!U17+'30'!U17+'31'!U17+'32'!U17+'33'!U17+'34'!U17+'35'!U17+'36'!U17+'37'!U17+'38'!U17+'39'!U17</f>
        <v>#DIV/0!</v>
      </c>
      <c r="E18" s="120" t="e">
        <f>'1'!W17+'2'!W17+'3'!W17+'4'!W17+'5'!W17+'6'!W17+'7'!W17+'8'!W17+'9'!W17+'10'!W17+'11'!W17+'12'!W17+'13'!W17+'14'!W17+'15'!W17+'16'!W17+'17'!W17+'18'!W17+'19'!W17+'20'!W17+'21'!W17+'22'!W17+'23'!W17+'24'!W17+'25'!W17+'26'!W17+'27'!W17+'28'!W17+'29'!W17+'30'!W17+'31'!W17+'32'!W17+'33'!W17+'34'!W17+'35'!W17+'36'!W17+'37'!W17+'38'!W17+'39'!W17</f>
        <v>#DIV/0!</v>
      </c>
      <c r="F18" s="172" t="e">
        <f>'1'!Y17+'2'!Y17+'3'!Y17+'4'!Y17+'5'!Y17+'6'!Y17+'7'!Y17+'8'!Y17+'9'!Y17+'10'!Y17+'11'!Y17+'12'!Y17+'13'!Y17+'14'!Y17+'15'!Y17+'16'!Y17+'17'!Y17+'18'!Y17+'19'!Y17+'20'!Y17+'21'!Y17+'22'!Y17+'23'!Y17+'24'!Y17+'25'!Y17+'26'!Y17+'27'!Y17+'28'!Y17+'29'!Y17+'30'!Y17+'31'!Y17+'32'!Y17+'33'!Y17+'34'!Y17+'35'!Y17+'36'!Y17+'37'!Y17+'38'!Y17+'39'!Y17</f>
        <v>#DIV/0!</v>
      </c>
      <c r="G18" s="117">
        <v>13</v>
      </c>
      <c r="O18" s="49">
        <v>100</v>
      </c>
      <c r="P18" s="427" t="s">
        <v>497</v>
      </c>
      <c r="Q18" s="426">
        <v>7098009</v>
      </c>
      <c r="R18" s="426">
        <v>6903478</v>
      </c>
    </row>
    <row r="19" spans="1:18" x14ac:dyDescent="0.2">
      <c r="A19" s="159" t="s">
        <v>6</v>
      </c>
      <c r="B19" s="3" t="s">
        <v>34</v>
      </c>
      <c r="C19" s="174" t="e">
        <f>'1'!S18+'2'!S18+'3'!S18+'4'!S18+'5'!S18+'6'!S18+'7'!S18+'8'!S18+'9'!S18+'10'!S18+'11'!S18+'12'!S18+'13'!S18+'14'!S18+'15'!S18+'16'!S18+'17'!S18+'18'!S18+'19'!S18+'20'!S18+'21'!S18+'22'!S18+'23'!S18+'24'!S18+'25'!S18+'26'!S18+'27'!S18+'28'!S18+'29'!S18+'30'!S18+'31'!S18+'32'!S18+'33'!S18+'34'!S18+'35'!S18+'36'!S18+'37'!S18+'38'!S18+'39'!S18</f>
        <v>#DIV/0!</v>
      </c>
      <c r="D19" s="193" t="e">
        <f>'1'!U18+'2'!U18+'3'!U18+'4'!U18+'5'!U18+'6'!U18+'7'!U18+'8'!U18+'9'!U18+'10'!U18+'11'!U18+'12'!U18+'13'!U18+'14'!U18+'15'!U18+'16'!U18+'17'!U18+'18'!U18+'19'!U18+'20'!U18+'21'!U18+'22'!U18+'23'!U18+'24'!U18+'25'!U18+'26'!U18+'27'!U18+'28'!U18+'29'!U18+'30'!U18+'31'!U18+'32'!U18+'33'!U18+'34'!U18+'35'!U18+'36'!U18+'37'!U18+'38'!U18+'39'!U18</f>
        <v>#DIV/0!</v>
      </c>
      <c r="E19" s="120" t="e">
        <f>'1'!W18+'2'!W18+'3'!W18+'4'!W18+'5'!W18+'6'!W18+'7'!W18+'8'!W18+'9'!W18+'10'!W18+'11'!W18+'12'!W18+'13'!W18+'14'!W18+'15'!W18+'16'!W18+'17'!W18+'18'!W18+'19'!W18+'20'!W18+'21'!W18+'22'!W18+'23'!W18+'24'!W18+'25'!W18+'26'!W18+'27'!W18+'28'!W18+'29'!W18+'30'!W18+'31'!W18+'32'!W18+'33'!W18+'34'!W18+'35'!W18+'36'!W18+'37'!W18+'38'!W18+'39'!W18</f>
        <v>#DIV/0!</v>
      </c>
      <c r="F19" s="172" t="e">
        <f>'1'!Y18+'2'!Y18+'3'!Y18+'4'!Y18+'5'!Y18+'6'!Y18+'7'!Y18+'8'!Y18+'9'!Y18+'10'!Y18+'11'!Y18+'12'!Y18+'13'!Y18+'14'!Y18+'15'!Y18+'16'!Y18+'17'!Y18+'18'!Y18+'19'!Y18+'20'!Y18+'21'!Y18+'22'!Y18+'23'!Y18+'24'!Y18+'25'!Y18+'26'!Y18+'27'!Y18+'28'!Y18+'29'!Y18+'30'!Y18+'31'!Y18+'32'!Y18+'33'!Y18+'34'!Y18+'35'!Y18+'36'!Y18+'37'!Y18+'38'!Y18+'39'!Y18</f>
        <v>#DIV/0!</v>
      </c>
      <c r="G19" s="117">
        <v>14</v>
      </c>
      <c r="L19" t="s">
        <v>546</v>
      </c>
      <c r="O19" s="49"/>
      <c r="P19" s="427" t="s">
        <v>507</v>
      </c>
      <c r="Q19" s="432">
        <v>3587529</v>
      </c>
      <c r="R19" s="426">
        <v>3385318</v>
      </c>
    </row>
    <row r="20" spans="1:18" x14ac:dyDescent="0.2">
      <c r="A20" s="159" t="s">
        <v>7</v>
      </c>
      <c r="B20" s="3" t="s">
        <v>269</v>
      </c>
      <c r="C20" s="174" t="e">
        <f>'1'!S19+'2'!S19+'3'!S19+'4'!S19+'5'!S19+'6'!S19+'7'!S19+'8'!S19+'9'!S19+'10'!S19+'11'!S19+'12'!S19+'13'!S19+'14'!S19+'15'!S19+'16'!S19+'17'!S19+'18'!S19+'19'!S19+'20'!S19+'21'!S19+'22'!S19+'23'!S19+'24'!S19+'25'!S19+'26'!S19+'27'!S19+'28'!S19+'29'!S19+'30'!S19+'31'!S19+'32'!S19+'33'!S19+'34'!S19+'35'!S19+'36'!S19+'37'!S19+'38'!S19+'39'!S19</f>
        <v>#DIV/0!</v>
      </c>
      <c r="D20" s="193" t="e">
        <f>'1'!U19+'2'!U19+'3'!U19+'4'!U19+'5'!U19+'6'!U19+'7'!U19+'8'!U19+'9'!U19+'10'!U19+'11'!U19+'12'!U19+'13'!U19+'14'!U19+'15'!U19+'16'!U19+'17'!U19+'18'!U19+'19'!U19+'20'!U19+'21'!U19+'22'!U19+'23'!U19+'24'!U19+'25'!U19+'26'!U19+'27'!U19+'28'!U19+'29'!U19+'30'!U19+'31'!U19+'32'!U19+'33'!U19+'34'!U19+'35'!U19+'36'!U19+'37'!U19+'38'!U19+'39'!U19</f>
        <v>#DIV/0!</v>
      </c>
      <c r="E20" s="120" t="e">
        <f>'1'!W19+'2'!W19+'3'!W19+'4'!W19+'5'!W19+'6'!W19+'7'!W19+'8'!W19+'9'!W19+'10'!W19+'11'!W19+'12'!W19+'13'!W19+'14'!W19+'15'!W19+'16'!W19+'17'!W19+'18'!W19+'19'!W19+'20'!W19+'21'!W19+'22'!W19+'23'!W19+'24'!W19+'25'!W19+'26'!W19+'27'!W19+'28'!W19+'29'!W19+'30'!W19+'31'!W19+'32'!W19+'33'!W19+'34'!W19+'35'!W19+'36'!W19+'37'!W19+'38'!W19+'39'!W19</f>
        <v>#DIV/0!</v>
      </c>
      <c r="F20" s="172" t="e">
        <f>'1'!Y19+'2'!Y19+'3'!Y19+'4'!Y19+'5'!Y19+'6'!Y19+'7'!Y19+'8'!Y19+'9'!Y19+'10'!Y19+'11'!Y19+'12'!Y19+'13'!Y19+'14'!Y19+'15'!Y19+'16'!Y19+'17'!Y19+'18'!Y19+'19'!Y19+'20'!Y19+'21'!Y19+'22'!Y19+'23'!Y19+'24'!Y19+'25'!Y19+'26'!Y19+'27'!Y19+'28'!Y19+'29'!Y19+'30'!Y19+'31'!Y19+'32'!Y19+'33'!Y19+'34'!Y19+'35'!Y19+'36'!Y19+'37'!Y19+'38'!Y19+'39'!Y19</f>
        <v>#DIV/0!</v>
      </c>
      <c r="G20" s="117">
        <v>15</v>
      </c>
      <c r="O20" s="49">
        <v>202</v>
      </c>
      <c r="P20" s="427" t="s">
        <v>508</v>
      </c>
      <c r="Q20" s="426">
        <v>1983439</v>
      </c>
      <c r="R20" s="426">
        <v>1820927</v>
      </c>
    </row>
    <row r="21" spans="1:18" x14ac:dyDescent="0.2">
      <c r="A21" s="159" t="s">
        <v>8</v>
      </c>
      <c r="B21" s="3" t="s">
        <v>270</v>
      </c>
      <c r="C21" s="174" t="e">
        <f>'1'!S20+'2'!S20+'3'!S20+'4'!S20+'5'!S20+'6'!S20+'7'!S20+'8'!S20+'9'!S20+'10'!S20+'11'!S20+'12'!S20+'13'!S20+'14'!S20+'15'!S20+'16'!S20+'17'!S20+'18'!S20+'19'!S20+'20'!S20+'21'!S20+'22'!S20+'23'!S20+'24'!S20+'25'!S20+'26'!S20+'27'!S20+'28'!S20+'29'!S20+'30'!S20+'31'!S20+'32'!S20+'33'!S20+'34'!S20+'35'!S20+'36'!S20+'37'!S20+'38'!S20+'39'!S20</f>
        <v>#DIV/0!</v>
      </c>
      <c r="D21" s="193" t="e">
        <f>'1'!U20+'2'!U20+'3'!U20+'4'!U20+'5'!U20+'6'!U20+'7'!U20+'8'!U20+'9'!U20+'10'!U20+'11'!U20+'12'!U20+'13'!U20+'14'!U20+'15'!U20+'16'!U20+'17'!U20+'18'!U20+'19'!U20+'20'!U20+'21'!U20+'22'!U20+'23'!U20+'24'!U20+'25'!U20+'26'!U20+'27'!U20+'28'!U20+'29'!U20+'30'!U20+'31'!U20+'32'!U20+'33'!U20+'34'!U20+'35'!U20+'36'!U20+'37'!U20+'38'!U20+'39'!U20</f>
        <v>#DIV/0!</v>
      </c>
      <c r="E21" s="120" t="e">
        <f>'1'!W20+'2'!W20+'3'!W20+'4'!W20+'5'!W20+'6'!W20+'7'!W20+'8'!W20+'9'!W20+'10'!W20+'11'!W20+'12'!W20+'13'!W20+'14'!W20+'15'!W20+'16'!W20+'17'!W20+'18'!W20+'19'!W20+'20'!W20+'21'!W20+'22'!W20+'23'!W20+'24'!W20+'25'!W20+'26'!W20+'27'!W20+'28'!W20+'29'!W20+'30'!W20+'31'!W20+'32'!W20+'33'!W20+'34'!W20+'35'!W20+'36'!W20+'37'!W20+'38'!W20+'39'!W20</f>
        <v>#DIV/0!</v>
      </c>
      <c r="F21" s="172" t="e">
        <f>'1'!Y20+'2'!Y20+'3'!Y20+'4'!Y20+'5'!Y20+'6'!Y20+'7'!Y20+'8'!Y20+'9'!Y20+'10'!Y20+'11'!Y20+'12'!Y20+'13'!Y20+'14'!Y20+'15'!Y20+'16'!Y20+'17'!Y20+'18'!Y20+'19'!Y20+'20'!Y20+'21'!Y20+'22'!Y20+'23'!Y20+'24'!Y20+'25'!Y20+'26'!Y20+'27'!Y20+'28'!Y20+'29'!Y20+'30'!Y20+'31'!Y20+'32'!Y20+'33'!Y20+'34'!Y20+'35'!Y20+'36'!Y20+'37'!Y20+'38'!Y20+'39'!Y20</f>
        <v>#DIV/0!</v>
      </c>
      <c r="G21" s="117">
        <v>16</v>
      </c>
      <c r="O21" s="49">
        <v>204</v>
      </c>
      <c r="P21" s="427" t="s">
        <v>509</v>
      </c>
      <c r="Q21" s="426">
        <v>1396599</v>
      </c>
      <c r="R21" s="426">
        <v>1365527</v>
      </c>
    </row>
    <row r="22" spans="1:18" x14ac:dyDescent="0.2">
      <c r="A22" s="159" t="s">
        <v>9</v>
      </c>
      <c r="B22" s="3" t="s">
        <v>271</v>
      </c>
      <c r="C22" s="174" t="e">
        <f>'1'!S21+'2'!S21+'3'!S21+'4'!S21+'5'!S21+'6'!S21+'7'!S21+'8'!S21+'9'!S21+'10'!S21+'11'!S21+'12'!S21+'13'!S21+'14'!S21+'15'!S21+'16'!S21+'17'!S21+'18'!S21+'19'!S21+'20'!S21+'21'!S21+'22'!S21+'23'!S21+'24'!S21+'25'!S21+'26'!S21+'27'!S21+'28'!S21+'29'!S21+'30'!S21+'31'!S21+'32'!S21+'33'!S21+'34'!S21+'35'!S21+'36'!S21+'37'!S21+'38'!S21+'39'!S21</f>
        <v>#DIV/0!</v>
      </c>
      <c r="D22" s="193" t="e">
        <f>'1'!U21+'2'!U21+'3'!U21+'4'!U21+'5'!U21+'6'!U21+'7'!U21+'8'!U21+'9'!U21+'10'!U21+'11'!U21+'12'!U21+'13'!U21+'14'!U21+'15'!U21+'16'!U21+'17'!U21+'18'!U21+'19'!U21+'20'!U21+'21'!U21+'22'!U21+'23'!U21+'24'!U21+'25'!U21+'26'!U21+'27'!U21+'28'!U21+'29'!U21+'30'!U21+'31'!U21+'32'!U21+'33'!U21+'34'!U21+'35'!U21+'36'!U21+'37'!U21+'38'!U21+'39'!U21</f>
        <v>#DIV/0!</v>
      </c>
      <c r="E22" s="120" t="e">
        <f>'1'!W21+'2'!W21+'3'!W21+'4'!W21+'5'!W21+'6'!W21+'7'!W21+'8'!W21+'9'!W21+'10'!W21+'11'!W21+'12'!W21+'13'!W21+'14'!W21+'15'!W21+'16'!W21+'17'!W21+'18'!W21+'19'!W21+'20'!W21+'21'!W21+'22'!W21+'23'!W21+'24'!W21+'25'!W21+'26'!W21+'27'!W21+'28'!W21+'29'!W21+'30'!W21+'31'!W21+'32'!W21+'33'!W21+'34'!W21+'35'!W21+'36'!W21+'37'!W21+'38'!W21+'39'!W21</f>
        <v>#DIV/0!</v>
      </c>
      <c r="F22" s="172" t="e">
        <f>'1'!Y21+'2'!Y21+'3'!Y21+'4'!Y21+'5'!Y21+'6'!Y21+'7'!Y21+'8'!Y21+'9'!Y21+'10'!Y21+'11'!Y21+'12'!Y21+'13'!Y21+'14'!Y21+'15'!Y21+'16'!Y21+'17'!Y21+'18'!Y21+'19'!Y21+'20'!Y21+'21'!Y21+'22'!Y21+'23'!Y21+'24'!Y21+'25'!Y21+'26'!Y21+'27'!Y21+'28'!Y21+'29'!Y21+'30'!Y21+'31'!Y21+'32'!Y21+'33'!Y21+'34'!Y21+'35'!Y21+'36'!Y21+'37'!Y21+'38'!Y21+'39'!Y21</f>
        <v>#DIV/0!</v>
      </c>
      <c r="G22" s="117">
        <v>17</v>
      </c>
      <c r="O22" s="49">
        <v>206</v>
      </c>
      <c r="P22" s="427" t="s">
        <v>510</v>
      </c>
      <c r="Q22" s="426">
        <v>207491</v>
      </c>
      <c r="R22" s="426">
        <v>198864</v>
      </c>
    </row>
    <row r="23" spans="1:18" x14ac:dyDescent="0.2">
      <c r="A23" s="159" t="s">
        <v>10</v>
      </c>
      <c r="B23" s="3" t="s">
        <v>272</v>
      </c>
      <c r="C23" s="174" t="e">
        <f>'1'!S22+'2'!S22+'3'!S22+'4'!S22+'5'!S22+'6'!S22+'7'!S22+'8'!S22+'9'!S22+'10'!S22+'11'!S22+'12'!S22+'13'!S22+'14'!S22+'15'!S22+'16'!S22+'17'!S22+'18'!S22+'19'!S22+'20'!S22+'21'!S22+'22'!S22+'23'!S22+'24'!S22+'25'!S22+'26'!S22+'27'!S22+'28'!S22+'29'!S22+'30'!S22+'31'!S22+'32'!S22+'33'!S22+'34'!S22+'35'!S22+'36'!S22+'37'!S22+'38'!S22+'39'!S22</f>
        <v>#DIV/0!</v>
      </c>
      <c r="D23" s="193" t="e">
        <f>'1'!U22+'2'!U22+'3'!U22+'4'!U22+'5'!U22+'6'!U22+'7'!U22+'8'!U22+'9'!U22+'10'!U22+'11'!U22+'12'!U22+'13'!U22+'14'!U22+'15'!U22+'16'!U22+'17'!U22+'18'!U22+'19'!U22+'20'!U22+'21'!U22+'22'!U22+'23'!U22+'24'!U22+'25'!U22+'26'!U22+'27'!U22+'28'!U22+'29'!U22+'30'!U22+'31'!U22+'32'!U22+'33'!U22+'34'!U22+'35'!U22+'36'!U22+'37'!U22+'38'!U22+'39'!U22</f>
        <v>#DIV/0!</v>
      </c>
      <c r="E23" s="120" t="e">
        <f>'1'!W22+'2'!W22+'3'!W22+'4'!W22+'5'!W22+'6'!W22+'7'!W22+'8'!W22+'9'!W22+'10'!W22+'11'!W22+'12'!W22+'13'!W22+'14'!W22+'15'!W22+'16'!W22+'17'!W22+'18'!W22+'19'!W22+'20'!W22+'21'!W22+'22'!W22+'23'!W22+'24'!W22+'25'!W22+'26'!W22+'27'!W22+'28'!W22+'29'!W22+'30'!W22+'31'!W22+'32'!W22+'33'!W22+'34'!W22+'35'!W22+'36'!W22+'37'!W22+'38'!W22+'39'!W22</f>
        <v>#DIV/0!</v>
      </c>
      <c r="F23" s="172" t="e">
        <f>'1'!Y22+'2'!Y22+'3'!Y22+'4'!Y22+'5'!Y22+'6'!Y22+'7'!Y22+'8'!Y22+'9'!Y22+'10'!Y22+'11'!Y22+'12'!Y22+'13'!Y22+'14'!Y22+'15'!Y22+'16'!Y22+'17'!Y22+'18'!Y22+'19'!Y22+'20'!Y22+'21'!Y22+'22'!Y22+'23'!Y22+'24'!Y22+'25'!Y22+'26'!Y22+'27'!Y22+'28'!Y22+'29'!Y22+'30'!Y22+'31'!Y22+'32'!Y22+'33'!Y22+'34'!Y22+'35'!Y22+'36'!Y22+'37'!Y22+'38'!Y22+'39'!Y22</f>
        <v>#DIV/0!</v>
      </c>
      <c r="G23" s="117">
        <v>18</v>
      </c>
      <c r="O23" s="49"/>
      <c r="P23" s="427" t="s">
        <v>499</v>
      </c>
      <c r="Q23" s="426">
        <v>1982260</v>
      </c>
      <c r="R23" s="426">
        <v>1908128</v>
      </c>
    </row>
    <row r="24" spans="1:18" x14ac:dyDescent="0.2">
      <c r="A24" s="159" t="s">
        <v>11</v>
      </c>
      <c r="B24" s="3" t="s">
        <v>35</v>
      </c>
      <c r="C24" s="174" t="e">
        <f>'1'!S23+'2'!S23+'3'!S23+'4'!S23+'5'!S23+'6'!S23+'7'!S23+'8'!S23+'9'!S23+'10'!S23+'11'!S23+'12'!S23+'13'!S23+'14'!S23+'15'!S23+'16'!S23+'17'!S23+'18'!S23+'19'!S23+'20'!S23+'21'!S23+'22'!S23+'23'!S23+'24'!S23+'25'!S23+'26'!S23+'27'!S23+'28'!S23+'29'!S23+'30'!S23+'31'!S23+'32'!S23+'33'!S23+'34'!S23+'35'!S23+'36'!S23+'37'!S23+'38'!S23+'39'!S23</f>
        <v>#DIV/0!</v>
      </c>
      <c r="D24" s="193" t="e">
        <f>'1'!U23+'2'!U23+'3'!U23+'4'!U23+'5'!U23+'6'!U23+'7'!U23+'8'!U23+'9'!U23+'10'!U23+'11'!U23+'12'!U23+'13'!U23+'14'!U23+'15'!U23+'16'!U23+'17'!U23+'18'!U23+'19'!U23+'20'!U23+'21'!U23+'22'!U23+'23'!U23+'24'!U23+'25'!U23+'26'!U23+'27'!U23+'28'!U23+'29'!U23+'30'!U23+'31'!U23+'32'!U23+'33'!U23+'34'!U23+'35'!U23+'36'!U23+'37'!U23+'38'!U23+'39'!U23</f>
        <v>#DIV/0!</v>
      </c>
      <c r="E24" s="120" t="e">
        <f>'1'!W23+'2'!W23+'3'!W23+'4'!W23+'5'!W23+'6'!W23+'7'!W23+'8'!W23+'9'!W23+'10'!W23+'11'!W23+'12'!W23+'13'!W23+'14'!W23+'15'!W23+'16'!W23+'17'!W23+'18'!W23+'19'!W23+'20'!W23+'21'!W23+'22'!W23+'23'!W23+'24'!W23+'25'!W23+'26'!W23+'27'!W23+'28'!W23+'29'!W23+'30'!W23+'31'!W23+'32'!W23+'33'!W23+'34'!W23+'35'!W23+'36'!W23+'37'!W23+'38'!W23+'39'!W23</f>
        <v>#DIV/0!</v>
      </c>
      <c r="F24" s="172" t="e">
        <f>'1'!Y23+'2'!Y23+'3'!Y23+'4'!Y23+'5'!Y23+'6'!Y23+'7'!Y23+'8'!Y23+'9'!Y23+'10'!Y23+'11'!Y23+'12'!Y23+'13'!Y23+'14'!Y23+'15'!Y23+'16'!Y23+'17'!Y23+'18'!Y23+'19'!Y23+'20'!Y23+'21'!Y23+'22'!Y23+'23'!Y23+'24'!Y23+'25'!Y23+'26'!Y23+'27'!Y23+'28'!Y23+'29'!Y23+'30'!Y23+'31'!Y23+'32'!Y23+'33'!Y23+'34'!Y23+'35'!Y23+'36'!Y23+'37'!Y23+'38'!Y23+'39'!Y23</f>
        <v>#DIV/0!</v>
      </c>
      <c r="G24" s="117">
        <v>19</v>
      </c>
      <c r="O24" s="49">
        <v>207</v>
      </c>
      <c r="P24" s="427" t="s">
        <v>511</v>
      </c>
      <c r="Q24" s="426">
        <v>654478</v>
      </c>
      <c r="R24" s="426">
        <v>639533</v>
      </c>
    </row>
    <row r="25" spans="1:18" x14ac:dyDescent="0.2">
      <c r="A25" s="159" t="s">
        <v>12</v>
      </c>
      <c r="B25" s="3" t="s">
        <v>366</v>
      </c>
      <c r="C25" s="174" t="e">
        <f>'1'!S24+'2'!S24+'3'!S24+'4'!S24+'5'!S24+'6'!S24+'7'!S24+'8'!S24+'9'!S24+'10'!S24+'11'!S24+'12'!S24+'13'!S24+'14'!S24+'15'!S24+'16'!S24+'17'!S24+'18'!S24+'19'!S24+'20'!S24+'21'!S24+'22'!S24+'23'!S24+'24'!S24+'25'!S24+'26'!S24+'27'!S24+'28'!S24+'29'!S24+'30'!S24+'31'!S24+'32'!S24+'33'!S24+'34'!S24+'35'!S24+'36'!S24+'37'!S24+'38'!S24+'39'!S24</f>
        <v>#DIV/0!</v>
      </c>
      <c r="D25" s="193" t="e">
        <f>'1'!U24+'2'!U24+'3'!U24+'4'!U24+'5'!U24+'6'!U24+'7'!U24+'8'!U24+'9'!U24+'10'!U24+'11'!U24+'12'!U24+'13'!U24+'14'!U24+'15'!U24+'16'!U24+'17'!U24+'18'!U24+'19'!U24+'20'!U24+'21'!U24+'22'!U24+'23'!U24+'24'!U24+'25'!U24+'26'!U24+'27'!U24+'28'!U24+'29'!U24+'30'!U24+'31'!U24+'32'!U24+'33'!U24+'34'!U24+'35'!U24+'36'!U24+'37'!U24+'38'!U24+'39'!U24</f>
        <v>#DIV/0!</v>
      </c>
      <c r="E25" s="120" t="e">
        <f>'1'!W24+'2'!W24+'3'!W24+'4'!W24+'5'!W24+'6'!W24+'7'!W24+'8'!W24+'9'!W24+'10'!W24+'11'!W24+'12'!W24+'13'!W24+'14'!W24+'15'!W24+'16'!W24+'17'!W24+'18'!W24+'19'!W24+'20'!W24+'21'!W24+'22'!W24+'23'!W24+'24'!W24+'25'!W24+'26'!W24+'27'!W24+'28'!W24+'29'!W24+'30'!W24+'31'!W24+'32'!W24+'33'!W24+'34'!W24+'35'!W24+'36'!W24+'37'!W24+'38'!W24+'39'!W24</f>
        <v>#DIV/0!</v>
      </c>
      <c r="F25" s="172" t="e">
        <f>'1'!Y24+'2'!Y24+'3'!Y24+'4'!Y24+'5'!Y24+'6'!Y24+'7'!Y24+'8'!Y24+'9'!Y24+'10'!Y24+'11'!Y24+'12'!Y24+'13'!Y24+'14'!Y24+'15'!Y24+'16'!Y24+'17'!Y24+'18'!Y24+'19'!Y24+'20'!Y24+'21'!Y24+'22'!Y24+'23'!Y24+'24'!Y24+'25'!Y24+'26'!Y24+'27'!Y24+'28'!Y24+'29'!Y24+'30'!Y24+'31'!Y24+'32'!Y24+'33'!Y24+'34'!Y24+'35'!Y24+'36'!Y24+'37'!Y24+'38'!Y24+'39'!Y24</f>
        <v>#DIV/0!</v>
      </c>
      <c r="G25" s="117">
        <v>20</v>
      </c>
      <c r="O25" s="49">
        <v>214</v>
      </c>
      <c r="P25" s="427" t="s">
        <v>512</v>
      </c>
      <c r="Q25" s="426">
        <v>470475</v>
      </c>
      <c r="R25" s="426">
        <v>449216</v>
      </c>
    </row>
    <row r="26" spans="1:18" x14ac:dyDescent="0.2">
      <c r="A26" s="159" t="s">
        <v>13</v>
      </c>
      <c r="B26" s="3" t="s">
        <v>192</v>
      </c>
      <c r="C26" s="174" t="e">
        <f>'1'!S25+'2'!S25+'3'!S25+'4'!S25+'5'!S25+'6'!S25+'7'!S25+'8'!S25+'9'!S25+'10'!S25+'11'!S25+'12'!S25+'13'!S25+'14'!S25+'15'!S25+'16'!S25+'17'!S25+'18'!S25+'19'!S25+'20'!S25+'21'!S25+'22'!S25+'23'!S25+'24'!S25+'25'!S25+'26'!S25+'27'!S25+'28'!S25+'29'!S25+'30'!S25+'31'!S25+'32'!S25+'33'!S25+'34'!S25+'35'!S25+'36'!S25+'37'!S25+'38'!S25+'39'!S25</f>
        <v>#DIV/0!</v>
      </c>
      <c r="D26" s="193" t="e">
        <f>'1'!U25+'2'!U25+'3'!U25+'4'!U25+'5'!U25+'6'!U25+'7'!U25+'8'!U25+'9'!U25+'10'!U25+'11'!U25+'12'!U25+'13'!U25+'14'!U25+'15'!U25+'16'!U25+'17'!U25+'18'!U25+'19'!U25+'20'!U25+'21'!U25+'22'!U25+'23'!U25+'24'!U25+'25'!U25+'26'!U25+'27'!U25+'28'!U25+'29'!U25+'30'!U25+'31'!U25+'32'!U25+'33'!U25+'34'!U25+'35'!U25+'36'!U25+'37'!U25+'38'!U25+'39'!U25</f>
        <v>#DIV/0!</v>
      </c>
      <c r="E26" s="120" t="e">
        <f>'1'!W25+'2'!W25+'3'!W25+'4'!W25+'5'!W25+'6'!W25+'7'!W25+'8'!W25+'9'!W25+'10'!W25+'11'!W25+'12'!W25+'13'!W25+'14'!W25+'15'!W25+'16'!W25+'17'!W25+'18'!W25+'19'!W25+'20'!W25+'21'!W25+'22'!W25+'23'!W25+'24'!W25+'25'!W25+'26'!W25+'27'!W25+'28'!W25+'29'!W25+'30'!W25+'31'!W25+'32'!W25+'33'!W25+'34'!W25+'35'!W25+'36'!W25+'37'!W25+'38'!W25+'39'!W25</f>
        <v>#DIV/0!</v>
      </c>
      <c r="F26" s="172" t="e">
        <f>'1'!Y25+'2'!Y25+'3'!Y25+'4'!Y25+'5'!Y25+'6'!Y25+'7'!Y25+'8'!Y25+'9'!Y25+'10'!Y25+'11'!Y25+'12'!Y25+'13'!Y25+'14'!Y25+'15'!Y25+'16'!Y25+'17'!Y25+'18'!Y25+'19'!Y25+'20'!Y25+'21'!Y25+'22'!Y25+'23'!Y25+'24'!Y25+'25'!Y25+'26'!Y25+'27'!Y25+'28'!Y25+'29'!Y25+'30'!Y25+'31'!Y25+'32'!Y25+'33'!Y25+'34'!Y25+'35'!Y25+'36'!Y25+'37'!Y25+'38'!Y25+'39'!Y25</f>
        <v>#DIV/0!</v>
      </c>
      <c r="G26" s="117">
        <v>21</v>
      </c>
      <c r="O26" s="49">
        <v>217</v>
      </c>
      <c r="P26" s="427" t="s">
        <v>513</v>
      </c>
      <c r="Q26" s="426">
        <v>331657</v>
      </c>
      <c r="R26" s="426">
        <v>316397</v>
      </c>
    </row>
    <row r="27" spans="1:18" x14ac:dyDescent="0.2">
      <c r="A27" s="11" t="s">
        <v>14</v>
      </c>
      <c r="B27" s="12" t="s">
        <v>50</v>
      </c>
      <c r="C27" s="176" t="e">
        <f>'1'!S26+'2'!S26+'3'!S26+'4'!S26+'5'!S26+'6'!S26+'7'!S26+'8'!S26+'9'!S26+'10'!S26+'11'!S26+'12'!S26+'13'!S26+'14'!S26+'15'!S26+'16'!S26+'17'!S26+'18'!S26+'19'!S26+'20'!S26+'21'!S26+'22'!S26+'23'!S26+'24'!S26+'25'!S26+'26'!S26+'27'!S26+'28'!S26+'29'!S26+'30'!S26+'31'!S26+'32'!S26+'33'!S26+'34'!S26+'35'!S26+'36'!S26+'37'!S26+'38'!S26+'39'!S26</f>
        <v>#DIV/0!</v>
      </c>
      <c r="D27" s="195" t="e">
        <f>'1'!U26+'2'!U26+'3'!U26+'4'!U26+'5'!U26+'6'!U26+'7'!U26+'8'!U26+'9'!U26+'10'!U26+'11'!U26+'12'!U26+'13'!U26+'14'!U26+'15'!U26+'16'!U26+'17'!U26+'18'!U26+'19'!U26+'20'!U26+'21'!U26+'22'!U26+'23'!U26+'24'!U26+'25'!U26+'26'!U26+'27'!U26+'28'!U26+'29'!U26+'30'!U26+'31'!U26+'32'!U26+'33'!U26+'34'!U26+'35'!U26+'36'!U26+'37'!U26+'38'!U26+'39'!U26</f>
        <v>#DIV/0!</v>
      </c>
      <c r="E27" s="121" t="e">
        <f>'1'!W26+'2'!W26+'3'!W26+'4'!W26+'5'!W26+'6'!W26+'7'!W26+'8'!W26+'9'!W26+'10'!W26+'11'!W26+'12'!W26+'13'!W26+'14'!W26+'15'!W26+'16'!W26+'17'!W26+'18'!W26+'19'!W26+'20'!W26+'21'!W26+'22'!W26+'23'!W26+'24'!W26+'25'!W26+'26'!W26+'27'!W26+'28'!W26+'29'!W26+'30'!W26+'31'!W26+'32'!W26+'33'!W26+'34'!W26+'35'!W26+'36'!W26+'37'!W26+'38'!W26+'39'!W26</f>
        <v>#DIV/0!</v>
      </c>
      <c r="F27" s="173" t="e">
        <f>'1'!Y26+'2'!Y26+'3'!Y26+'4'!Y26+'5'!Y26+'6'!Y26+'7'!Y26+'8'!Y26+'9'!Y26+'10'!Y26+'11'!Y26+'12'!Y26+'13'!Y26+'14'!Y26+'15'!Y26+'16'!Y26+'17'!Y26+'18'!Y26+'19'!Y26+'20'!Y26+'21'!Y26+'22'!Y26+'23'!Y26+'24'!Y26+'25'!Y26+'26'!Y26+'27'!Y26+'28'!Y26+'29'!Y26+'30'!Y26+'31'!Y26+'32'!Y26+'33'!Y26+'34'!Y26+'35'!Y26+'36'!Y26+'37'!Y26+'38'!Y26+'39'!Y26</f>
        <v>#DIV/0!</v>
      </c>
      <c r="G27" s="55">
        <v>22</v>
      </c>
      <c r="O27" s="49">
        <v>219</v>
      </c>
      <c r="P27" s="427" t="s">
        <v>514</v>
      </c>
      <c r="Q27" s="426">
        <v>462755</v>
      </c>
      <c r="R27" s="426">
        <v>441083</v>
      </c>
    </row>
    <row r="28" spans="1:18" x14ac:dyDescent="0.2">
      <c r="A28" s="159" t="s">
        <v>15</v>
      </c>
      <c r="B28" s="3" t="s">
        <v>36</v>
      </c>
      <c r="C28" s="174" t="e">
        <f>'1'!S27+'2'!S27+'3'!S27+'4'!S27+'5'!S27+'6'!S27+'7'!S27+'8'!S27+'9'!S27+'10'!S27+'11'!S27+'12'!S27+'13'!S27+'14'!S27+'15'!S27+'16'!S27+'17'!S27+'18'!S27+'19'!S27+'20'!S27+'21'!S27+'22'!S27+'23'!S27+'24'!S27+'25'!S27+'26'!S27+'27'!S27+'28'!S27+'29'!S27+'30'!S27+'31'!S27+'32'!S27+'33'!S27+'34'!S27+'35'!S27+'36'!S27+'37'!S27+'38'!S27+'39'!S27</f>
        <v>#DIV/0!</v>
      </c>
      <c r="D28" s="193" t="e">
        <f>'1'!U27+'2'!U27+'3'!U27+'4'!U27+'5'!U27+'6'!U27+'7'!U27+'8'!U27+'9'!U27+'10'!U27+'11'!U27+'12'!U27+'13'!U27+'14'!U27+'15'!U27+'16'!U27+'17'!U27+'18'!U27+'19'!U27+'20'!U27+'21'!U27+'22'!U27+'23'!U27+'24'!U27+'25'!U27+'26'!U27+'27'!U27+'28'!U27+'29'!U27+'30'!U27+'31'!U27+'32'!U27+'33'!U27+'34'!U27+'35'!U27+'36'!U27+'37'!U27+'38'!U27+'39'!U27</f>
        <v>#DIV/0!</v>
      </c>
      <c r="E28" s="120" t="e">
        <f>'1'!W27+'2'!W27+'3'!W27+'4'!W27+'5'!W27+'6'!W27+'7'!W27+'8'!W27+'9'!W27+'10'!W27+'11'!W27+'12'!W27+'13'!W27+'14'!W27+'15'!W27+'16'!W27+'17'!W27+'18'!W27+'19'!W27+'20'!W27+'21'!W27+'22'!W27+'23'!W27+'24'!W27+'25'!W27+'26'!W27+'27'!W27+'28'!W27+'29'!W27+'30'!W27+'31'!W27+'32'!W27+'33'!W27+'34'!W27+'35'!W27+'36'!W27+'37'!W27+'38'!W27+'39'!W27</f>
        <v>#DIV/0!</v>
      </c>
      <c r="F28" s="172" t="e">
        <f>'1'!Y27+'2'!Y27+'3'!Y27+'4'!Y27+'5'!Y27+'6'!Y27+'7'!Y27+'8'!Y27+'9'!Y27+'10'!Y27+'11'!Y27+'12'!Y27+'13'!Y27+'14'!Y27+'15'!Y27+'16'!Y27+'17'!Y27+'18'!Y27+'19'!Y27+'20'!Y27+'21'!Y27+'22'!Y27+'23'!Y27+'24'!Y27+'25'!Y27+'26'!Y27+'27'!Y27+'28'!Y27+'29'!Y27+'30'!Y27+'31'!Y27+'32'!Y27+'33'!Y27+'34'!Y27+'35'!Y27+'36'!Y27+'37'!Y27+'38'!Y27+'39'!Y27</f>
        <v>#DIV/0!</v>
      </c>
      <c r="G28" s="117">
        <v>23</v>
      </c>
      <c r="O28" s="49">
        <v>301</v>
      </c>
      <c r="P28" s="427" t="s">
        <v>515</v>
      </c>
      <c r="Q28" s="426">
        <v>62895</v>
      </c>
      <c r="R28" s="426">
        <v>61899</v>
      </c>
    </row>
    <row r="29" spans="1:18" x14ac:dyDescent="0.2">
      <c r="A29" s="159" t="s">
        <v>16</v>
      </c>
      <c r="B29" s="3" t="s">
        <v>193</v>
      </c>
      <c r="C29" s="174" t="e">
        <f>'1'!S28+'2'!S28+'3'!S28+'4'!S28+'5'!S28+'6'!S28+'7'!S28+'8'!S28+'9'!S28+'10'!S28+'11'!S28+'12'!S28+'13'!S28+'14'!S28+'15'!S28+'16'!S28+'17'!S28+'18'!S28+'19'!S28+'20'!S28+'21'!S28+'22'!S28+'23'!S28+'24'!S28+'25'!S28+'26'!S28+'27'!S28+'28'!S28+'29'!S28+'30'!S28+'31'!S28+'32'!S28+'33'!S28+'34'!S28+'35'!S28+'36'!S28+'37'!S28+'38'!S28+'39'!S28</f>
        <v>#DIV/0!</v>
      </c>
      <c r="D29" s="193" t="e">
        <f>'1'!U28+'2'!U28+'3'!U28+'4'!U28+'5'!U28+'6'!U28+'7'!U28+'8'!U28+'9'!U28+'10'!U28+'11'!U28+'12'!U28+'13'!U28+'14'!U28+'15'!U28+'16'!U28+'17'!U28+'18'!U28+'19'!U28+'20'!U28+'21'!U28+'22'!U28+'23'!U28+'24'!U28+'25'!U28+'26'!U28+'27'!U28+'28'!U28+'29'!U28+'30'!U28+'31'!U28+'32'!U28+'33'!U28+'34'!U28+'35'!U28+'36'!U28+'37'!U28+'38'!U28+'39'!U28</f>
        <v>#DIV/0!</v>
      </c>
      <c r="E29" s="120" t="e">
        <f>'1'!W28+'2'!W28+'3'!W28+'4'!W28+'5'!W28+'6'!W28+'7'!W28+'8'!W28+'9'!W28+'10'!W28+'11'!W28+'12'!W28+'13'!W28+'14'!W28+'15'!W28+'16'!W28+'17'!W28+'18'!W28+'19'!W28+'20'!W28+'21'!W28+'22'!W28+'23'!W28+'24'!W28+'25'!W28+'26'!W28+'27'!W28+'28'!W28+'29'!W28+'30'!W28+'31'!W28+'32'!W28+'33'!W28+'34'!W28+'35'!W28+'36'!W28+'37'!W28+'38'!W28+'39'!W28</f>
        <v>#DIV/0!</v>
      </c>
      <c r="F29" s="172" t="e">
        <f>'1'!Y28+'2'!Y28+'3'!Y28+'4'!Y28+'5'!Y28+'6'!Y28+'7'!Y28+'8'!Y28+'9'!Y28+'10'!Y28+'11'!Y28+'12'!Y28+'13'!Y28+'14'!Y28+'15'!Y28+'16'!Y28+'17'!Y28+'18'!Y28+'19'!Y28+'20'!Y28+'21'!Y28+'22'!Y28+'23'!Y28+'24'!Y28+'25'!Y28+'26'!Y28+'27'!Y28+'28'!Y28+'29'!Y28+'30'!Y28+'31'!Y28+'32'!Y28+'33'!Y28+'34'!Y28+'35'!Y28+'36'!Y28+'37'!Y28+'38'!Y28+'39'!Y28</f>
        <v>#DIV/0!</v>
      </c>
      <c r="G29" s="117">
        <v>24</v>
      </c>
      <c r="O29" s="49"/>
      <c r="P29" s="427" t="s">
        <v>500</v>
      </c>
      <c r="Q29" s="426">
        <v>2933055</v>
      </c>
      <c r="R29" s="426">
        <v>2958496</v>
      </c>
    </row>
    <row r="30" spans="1:18" x14ac:dyDescent="0.2">
      <c r="A30" s="159" t="s">
        <v>17</v>
      </c>
      <c r="B30" s="3" t="s">
        <v>273</v>
      </c>
      <c r="C30" s="174" t="e">
        <f>'1'!S29+'2'!S29+'3'!S29+'4'!S29+'5'!S29+'6'!S29+'7'!S29+'8'!S29+'9'!S29+'10'!S29+'11'!S29+'12'!S29+'13'!S29+'14'!S29+'15'!S29+'16'!S29+'17'!S29+'18'!S29+'19'!S29+'20'!S29+'21'!S29+'22'!S29+'23'!S29+'24'!S29+'25'!S29+'26'!S29+'27'!S29+'28'!S29+'29'!S29+'30'!S29+'31'!S29+'32'!S29+'33'!S29+'34'!S29+'35'!S29+'36'!S29+'37'!S29+'38'!S29+'39'!S29</f>
        <v>#DIV/0!</v>
      </c>
      <c r="D30" s="193" t="e">
        <f>'1'!U29+'2'!U29+'3'!U29+'4'!U29+'5'!U29+'6'!U29+'7'!U29+'8'!U29+'9'!U29+'10'!U29+'11'!U29+'12'!U29+'13'!U29+'14'!U29+'15'!U29+'16'!U29+'17'!U29+'18'!U29+'19'!U29+'20'!U29+'21'!U29+'22'!U29+'23'!U29+'24'!U29+'25'!U29+'26'!U29+'27'!U29+'28'!U29+'29'!U29+'30'!U29+'31'!U29+'32'!U29+'33'!U29+'34'!U29+'35'!U29+'36'!U29+'37'!U29+'38'!U29+'39'!U29</f>
        <v>#DIV/0!</v>
      </c>
      <c r="E30" s="120" t="e">
        <f>'1'!W29+'2'!W29+'3'!W29+'4'!W29+'5'!W29+'6'!W29+'7'!W29+'8'!W29+'9'!W29+'10'!W29+'11'!W29+'12'!W29+'13'!W29+'14'!W29+'15'!W29+'16'!W29+'17'!W29+'18'!W29+'19'!W29+'20'!W29+'21'!W29+'22'!W29+'23'!W29+'24'!W29+'25'!W29+'26'!W29+'27'!W29+'28'!W29+'29'!W29+'30'!W29+'31'!W29+'32'!W29+'33'!W29+'34'!W29+'35'!W29+'36'!W29+'37'!W29+'38'!W29+'39'!W29</f>
        <v>#DIV/0!</v>
      </c>
      <c r="F30" s="172" t="e">
        <f>'1'!Y29+'2'!Y29+'3'!Y29+'4'!Y29+'5'!Y29+'6'!Y29+'7'!Y29+'8'!Y29+'9'!Y29+'10'!Y29+'11'!Y29+'12'!Y29+'13'!Y29+'14'!Y29+'15'!Y29+'16'!Y29+'17'!Y29+'18'!Y29+'19'!Y29+'20'!Y29+'21'!Y29+'22'!Y29+'23'!Y29+'24'!Y29+'25'!Y29+'26'!Y29+'27'!Y29+'28'!Y29+'29'!Y29+'30'!Y29+'31'!Y29+'32'!Y29+'33'!Y29+'34'!Y29+'35'!Y29+'36'!Y29+'37'!Y29+'38'!Y29+'39'!Y29</f>
        <v>#DIV/0!</v>
      </c>
      <c r="G30" s="117">
        <v>25</v>
      </c>
      <c r="O30" s="49">
        <v>203</v>
      </c>
      <c r="P30" s="427" t="s">
        <v>516</v>
      </c>
      <c r="Q30" s="426">
        <v>1187637</v>
      </c>
      <c r="R30" s="426">
        <v>1167801</v>
      </c>
    </row>
    <row r="31" spans="1:18" x14ac:dyDescent="0.2">
      <c r="A31" s="159" t="s">
        <v>18</v>
      </c>
      <c r="B31" s="3" t="s">
        <v>274</v>
      </c>
      <c r="C31" s="174" t="e">
        <f>'1'!S30+'2'!S30+'3'!S30+'4'!S30+'5'!S30+'6'!S30+'7'!S30+'8'!S30+'9'!S30+'10'!S30+'11'!S30+'12'!S30+'13'!S30+'14'!S30+'15'!S30+'16'!S30+'17'!S30+'18'!S30+'19'!S30+'20'!S30+'21'!S30+'22'!S30+'23'!S30+'24'!S30+'25'!S30+'26'!S30+'27'!S30+'28'!S30+'29'!S30+'30'!S30+'31'!S30+'32'!S30+'33'!S30+'34'!S30+'35'!S30+'36'!S30+'37'!S30+'38'!S30+'39'!S30</f>
        <v>#DIV/0!</v>
      </c>
      <c r="D31" s="193" t="e">
        <f>'1'!U30+'2'!U30+'3'!U30+'4'!U30+'5'!U30+'6'!U30+'7'!U30+'8'!U30+'9'!U30+'10'!U30+'11'!U30+'12'!U30+'13'!U30+'14'!U30+'15'!U30+'16'!U30+'17'!U30+'18'!U30+'19'!U30+'20'!U30+'21'!U30+'22'!U30+'23'!U30+'24'!U30+'25'!U30+'26'!U30+'27'!U30+'28'!U30+'29'!U30+'30'!U30+'31'!U30+'32'!U30+'33'!U30+'34'!U30+'35'!U30+'36'!U30+'37'!U30+'38'!U30+'39'!U30</f>
        <v>#DIV/0!</v>
      </c>
      <c r="E31" s="120" t="e">
        <f>'1'!W30+'2'!W30+'3'!W30+'4'!W30+'5'!W30+'6'!W30+'7'!W30+'8'!W30+'9'!W30+'10'!W30+'11'!W30+'12'!W30+'13'!W30+'14'!W30+'15'!W30+'16'!W30+'17'!W30+'18'!W30+'19'!W30+'20'!W30+'21'!W30+'22'!W30+'23'!W30+'24'!W30+'25'!W30+'26'!W30+'27'!W30+'28'!W30+'29'!W30+'30'!W30+'31'!W30+'32'!W30+'33'!W30+'34'!W30+'35'!W30+'36'!W30+'37'!W30+'38'!W30+'39'!W30</f>
        <v>#DIV/0!</v>
      </c>
      <c r="F31" s="172" t="e">
        <f>'1'!Y30+'2'!Y30+'3'!Y30+'4'!Y30+'5'!Y30+'6'!Y30+'7'!Y30+'8'!Y30+'9'!Y30+'10'!Y30+'11'!Y30+'12'!Y30+'13'!Y30+'14'!Y30+'15'!Y30+'16'!Y30+'17'!Y30+'18'!Y30+'19'!Y30+'20'!Y30+'21'!Y30+'22'!Y30+'23'!Y30+'24'!Y30+'25'!Y30+'26'!Y30+'27'!Y30+'28'!Y30+'29'!Y30+'30'!Y30+'31'!Y30+'32'!Y30+'33'!Y30+'34'!Y30+'35'!Y30+'36'!Y30+'37'!Y30+'38'!Y30+'39'!Y30</f>
        <v>#DIV/0!</v>
      </c>
      <c r="G31" s="117">
        <v>26</v>
      </c>
      <c r="O31" s="49">
        <v>210</v>
      </c>
      <c r="P31" s="427" t="s">
        <v>517</v>
      </c>
      <c r="Q31" s="426">
        <v>868757</v>
      </c>
      <c r="R31" s="426">
        <v>843054</v>
      </c>
    </row>
    <row r="32" spans="1:18" x14ac:dyDescent="0.2">
      <c r="A32" s="159" t="s">
        <v>19</v>
      </c>
      <c r="B32" s="3" t="s">
        <v>275</v>
      </c>
      <c r="C32" s="174" t="e">
        <f>'1'!S31+'2'!S31+'3'!S31+'4'!S31+'5'!S31+'6'!S31+'7'!S31+'8'!S31+'9'!S31+'10'!S31+'11'!S31+'12'!S31+'13'!S31+'14'!S31+'15'!S31+'16'!S31+'17'!S31+'18'!S31+'19'!S31+'20'!S31+'21'!S31+'22'!S31+'23'!S31+'24'!S31+'25'!S31+'26'!S31+'27'!S31+'28'!S31+'29'!S31+'30'!S31+'31'!S31+'32'!S31+'33'!S31+'34'!S31+'35'!S31+'36'!S31+'37'!S31+'38'!S31+'39'!S31</f>
        <v>#DIV/0!</v>
      </c>
      <c r="D32" s="193" t="e">
        <f>'1'!U31+'2'!U31+'3'!U31+'4'!U31+'5'!U31+'6'!U31+'7'!U31+'8'!U31+'9'!U31+'10'!U31+'11'!U31+'12'!U31+'13'!U31+'14'!U31+'15'!U31+'16'!U31+'17'!U31+'18'!U31+'19'!U31+'20'!U31+'21'!U31+'22'!U31+'23'!U31+'24'!U31+'25'!U31+'26'!U31+'27'!U31+'28'!U31+'29'!U31+'30'!U31+'31'!U31+'32'!U31+'33'!U31+'34'!U31+'35'!U31+'36'!U31+'37'!U31+'38'!U31+'39'!U31</f>
        <v>#DIV/0!</v>
      </c>
      <c r="E32" s="120" t="e">
        <f>'1'!W31+'2'!W31+'3'!W31+'4'!W31+'5'!W31+'6'!W31+'7'!W31+'8'!W31+'9'!W31+'10'!W31+'11'!W31+'12'!W31+'13'!W31+'14'!W31+'15'!W31+'16'!W31+'17'!W31+'18'!W31+'19'!W31+'20'!W31+'21'!W31+'22'!W31+'23'!W31+'24'!W31+'25'!W31+'26'!W31+'27'!W31+'28'!W31+'29'!W31+'30'!W31+'31'!W31+'32'!W31+'33'!W31+'34'!W31+'35'!W31+'36'!W31+'37'!W31+'38'!W31+'39'!W31</f>
        <v>#DIV/0!</v>
      </c>
      <c r="F32" s="172" t="e">
        <f>'1'!Y31+'2'!Y31+'3'!Y31+'4'!Y31+'5'!Y31+'6'!Y31+'7'!Y31+'8'!Y31+'9'!Y31+'10'!Y31+'11'!Y31+'12'!Y31+'13'!Y31+'14'!Y31+'15'!Y31+'16'!Y31+'17'!Y31+'18'!Y31+'19'!Y31+'20'!Y31+'21'!Y31+'22'!Y31+'23'!Y31+'24'!Y31+'25'!Y31+'26'!Y31+'27'!Y31+'28'!Y31+'29'!Y31+'30'!Y31+'31'!Y31+'32'!Y31+'33'!Y31+'34'!Y31+'35'!Y31+'36'!Y31+'37'!Y31+'38'!Y31+'39'!Y31</f>
        <v>#DIV/0!</v>
      </c>
      <c r="G32" s="117">
        <v>27</v>
      </c>
      <c r="O32" s="49">
        <v>216</v>
      </c>
      <c r="P32" s="427" t="s">
        <v>518</v>
      </c>
      <c r="Q32" s="426">
        <v>536118</v>
      </c>
      <c r="R32" s="426">
        <v>620294</v>
      </c>
    </row>
    <row r="33" spans="1:18" x14ac:dyDescent="0.2">
      <c r="A33" s="159" t="s">
        <v>20</v>
      </c>
      <c r="B33" s="3" t="s">
        <v>37</v>
      </c>
      <c r="C33" s="174" t="e">
        <f>'1'!S32+'2'!S32+'3'!S32+'4'!S32+'5'!S32+'6'!S32+'7'!S32+'8'!S32+'9'!S32+'10'!S32+'11'!S32+'12'!S32+'13'!S32+'14'!S32+'15'!S32+'16'!S32+'17'!S32+'18'!S32+'19'!S32+'20'!S32+'21'!S32+'22'!S32+'23'!S32+'24'!S32+'25'!S32+'26'!S32+'27'!S32+'28'!S32+'29'!S32+'30'!S32+'31'!S32+'32'!S32+'33'!S32+'34'!S32+'35'!S32+'36'!S32+'37'!S32+'38'!S32+'39'!S32</f>
        <v>#DIV/0!</v>
      </c>
      <c r="D33" s="193" t="e">
        <f>'1'!U32+'2'!U32+'3'!U32+'4'!U32+'5'!U32+'6'!U32+'7'!U32+'8'!U32+'9'!U32+'10'!U32+'11'!U32+'12'!U32+'13'!U32+'14'!U32+'15'!U32+'16'!U32+'17'!U32+'18'!U32+'19'!U32+'20'!U32+'21'!U32+'22'!U32+'23'!U32+'24'!U32+'25'!U32+'26'!U32+'27'!U32+'28'!U32+'29'!U32+'30'!U32+'31'!U32+'32'!U32+'33'!U32+'34'!U32+'35'!U32+'36'!U32+'37'!U32+'38'!U32+'39'!U32</f>
        <v>#DIV/0!</v>
      </c>
      <c r="E33" s="120" t="e">
        <f>'1'!W32+'2'!W32+'3'!W32+'4'!W32+'5'!W32+'6'!W32+'7'!W32+'8'!W32+'9'!W32+'10'!W32+'11'!W32+'12'!W32+'13'!W32+'14'!W32+'15'!W32+'16'!W32+'17'!W32+'18'!W32+'19'!W32+'20'!W32+'21'!W32+'22'!W32+'23'!W32+'24'!W32+'25'!W32+'26'!W32+'27'!W32+'28'!W32+'29'!W32+'30'!W32+'31'!W32+'32'!W32+'33'!W32+'34'!W32+'35'!W32+'36'!W32+'37'!W32+'38'!W32+'39'!W32</f>
        <v>#DIV/0!</v>
      </c>
      <c r="F33" s="172" t="e">
        <f>'1'!Y32+'2'!Y32+'3'!Y32+'4'!Y32+'5'!Y32+'6'!Y32+'7'!Y32+'8'!Y32+'9'!Y32+'10'!Y32+'11'!Y32+'12'!Y32+'13'!Y32+'14'!Y32+'15'!Y32+'16'!Y32+'17'!Y32+'18'!Y32+'19'!Y32+'20'!Y32+'21'!Y32+'22'!Y32+'23'!Y32+'24'!Y32+'25'!Y32+'26'!Y32+'27'!Y32+'28'!Y32+'29'!Y32+'30'!Y32+'31'!Y32+'32'!Y32+'33'!Y32+'34'!Y32+'35'!Y32+'36'!Y32+'37'!Y32+'38'!Y32+'39'!Y32</f>
        <v>#DIV/0!</v>
      </c>
      <c r="G33" s="117">
        <v>28</v>
      </c>
      <c r="O33" s="49">
        <v>381</v>
      </c>
      <c r="P33" s="427" t="s">
        <v>519</v>
      </c>
      <c r="Q33" s="426">
        <v>162441</v>
      </c>
      <c r="R33" s="426">
        <v>132372</v>
      </c>
    </row>
    <row r="34" spans="1:18" x14ac:dyDescent="0.2">
      <c r="A34" s="159" t="s">
        <v>21</v>
      </c>
      <c r="B34" s="3" t="s">
        <v>38</v>
      </c>
      <c r="C34" s="174" t="e">
        <f>'1'!S33+'2'!S33+'3'!S33+'4'!S33+'5'!S33+'6'!S33+'7'!S33+'8'!S33+'9'!S33+'10'!S33+'11'!S33+'12'!S33+'13'!S33+'14'!S33+'15'!S33+'16'!S33+'17'!S33+'18'!S33+'19'!S33+'20'!S33+'21'!S33+'22'!S33+'23'!S33+'24'!S33+'25'!S33+'26'!S33+'27'!S33+'28'!S33+'29'!S33+'30'!S33+'31'!S33+'32'!S33+'33'!S33+'34'!S33+'35'!S33+'36'!S33+'37'!S33+'38'!S33+'39'!S33</f>
        <v>#DIV/0!</v>
      </c>
      <c r="D34" s="193" t="e">
        <f>'1'!U33+'2'!U33+'3'!U33+'4'!U33+'5'!U33+'6'!U33+'7'!U33+'8'!U33+'9'!U33+'10'!U33+'11'!U33+'12'!U33+'13'!U33+'14'!U33+'15'!U33+'16'!U33+'17'!U33+'18'!U33+'19'!U33+'20'!U33+'21'!U33+'22'!U33+'23'!U33+'24'!U33+'25'!U33+'26'!U33+'27'!U33+'28'!U33+'29'!U33+'30'!U33+'31'!U33+'32'!U33+'33'!U33+'34'!U33+'35'!U33+'36'!U33+'37'!U33+'38'!U33+'39'!U33</f>
        <v>#DIV/0!</v>
      </c>
      <c r="E34" s="120" t="e">
        <f>'1'!W33+'2'!W33+'3'!W33+'4'!W33+'5'!W33+'6'!W33+'7'!W33+'8'!W33+'9'!W33+'10'!W33+'11'!W33+'12'!W33+'13'!W33+'14'!W33+'15'!W33+'16'!W33+'17'!W33+'18'!W33+'19'!W33+'20'!W33+'21'!W33+'22'!W33+'23'!W33+'24'!W33+'25'!W33+'26'!W33+'27'!W33+'28'!W33+'29'!W33+'30'!W33+'31'!W33+'32'!W33+'33'!W33+'34'!W33+'35'!W33+'36'!W33+'37'!W33+'38'!W33+'39'!W33</f>
        <v>#DIV/0!</v>
      </c>
      <c r="F34" s="172" t="e">
        <f>'1'!Y33+'2'!Y33+'3'!Y33+'4'!Y33+'5'!Y33+'6'!Y33+'7'!Y33+'8'!Y33+'9'!Y33+'10'!Y33+'11'!Y33+'12'!Y33+'13'!Y33+'14'!Y33+'15'!Y33+'16'!Y33+'17'!Y33+'18'!Y33+'19'!Y33+'20'!Y33+'21'!Y33+'22'!Y33+'23'!Y33+'24'!Y33+'25'!Y33+'26'!Y33+'27'!Y33+'28'!Y33+'29'!Y33+'30'!Y33+'31'!Y33+'32'!Y33+'33'!Y33+'34'!Y33+'35'!Y33+'36'!Y33+'37'!Y33+'38'!Y33+'39'!Y33</f>
        <v>#DIV/0!</v>
      </c>
      <c r="G34" s="117">
        <v>29</v>
      </c>
      <c r="O34" s="49">
        <v>382</v>
      </c>
      <c r="P34" s="427" t="s">
        <v>520</v>
      </c>
      <c r="Q34" s="426">
        <v>178102</v>
      </c>
      <c r="R34" s="426">
        <v>194975</v>
      </c>
    </row>
    <row r="35" spans="1:18" x14ac:dyDescent="0.2">
      <c r="A35" s="159" t="s">
        <v>22</v>
      </c>
      <c r="B35" s="3" t="s">
        <v>377</v>
      </c>
      <c r="C35" s="174" t="e">
        <f>'1'!S34+'2'!S34+'3'!S34+'4'!S34+'5'!S34+'6'!S34+'7'!S34+'8'!S34+'9'!S34+'10'!S34+'11'!S34+'12'!S34+'13'!S34+'14'!S34+'15'!S34+'16'!S34+'17'!S34+'18'!S34+'19'!S34+'20'!S34+'21'!S34+'22'!S34+'23'!S34+'24'!S34+'25'!S34+'26'!S34+'27'!S34+'28'!S34+'29'!S34+'30'!S34+'31'!S34+'32'!S34+'33'!S34+'34'!S34+'35'!S34+'36'!S34+'37'!S34+'38'!S34+'39'!S34</f>
        <v>#DIV/0!</v>
      </c>
      <c r="D35" s="193" t="e">
        <f>'1'!U34+'2'!U34+'3'!U34+'4'!U34+'5'!U34+'6'!U34+'7'!U34+'8'!U34+'9'!U34+'10'!U34+'11'!U34+'12'!U34+'13'!U34+'14'!U34+'15'!U34+'16'!U34+'17'!U34+'18'!U34+'19'!U34+'20'!U34+'21'!U34+'22'!U34+'23'!U34+'24'!U34+'25'!U34+'26'!U34+'27'!U34+'28'!U34+'29'!U34+'30'!U34+'31'!U34+'32'!U34+'33'!U34+'34'!U34+'35'!U34+'36'!U34+'37'!U34+'38'!U34+'39'!U34</f>
        <v>#DIV/0!</v>
      </c>
      <c r="E35" s="120" t="e">
        <f>'1'!W34+'2'!W34+'3'!W34+'4'!W34+'5'!W34+'6'!W34+'7'!W34+'8'!W34+'9'!W34+'10'!W34+'11'!W34+'12'!W34+'13'!W34+'14'!W34+'15'!W34+'16'!W34+'17'!W34+'18'!W34+'19'!W34+'20'!W34+'21'!W34+'22'!W34+'23'!W34+'24'!W34+'25'!W34+'26'!W34+'27'!W34+'28'!W34+'29'!W34+'30'!W34+'31'!W34+'32'!W34+'33'!W34+'34'!W34+'35'!W34+'36'!W34+'37'!W34+'38'!W34+'39'!W34</f>
        <v>#DIV/0!</v>
      </c>
      <c r="F35" s="172" t="e">
        <f>'1'!Y34+'2'!Y34+'3'!Y34+'4'!Y34+'5'!Y34+'6'!Y34+'7'!Y34+'8'!Y34+'9'!Y34+'10'!Y34+'11'!Y34+'12'!Y34+'13'!Y34+'14'!Y34+'15'!Y34+'16'!Y34+'17'!Y34+'18'!Y34+'19'!Y34+'20'!Y34+'21'!Y34+'22'!Y34+'23'!Y34+'24'!Y34+'25'!Y34+'26'!Y34+'27'!Y34+'28'!Y34+'29'!Y34+'30'!Y34+'31'!Y34+'32'!Y34+'33'!Y34+'34'!Y34+'35'!Y34+'36'!Y34+'37'!Y34+'38'!Y34+'39'!Y34</f>
        <v>#DIV/0!</v>
      </c>
      <c r="G35" s="117">
        <v>30</v>
      </c>
      <c r="O35" s="49"/>
      <c r="P35" s="427" t="s">
        <v>501</v>
      </c>
      <c r="Q35" s="426">
        <v>1278601</v>
      </c>
      <c r="R35" s="426">
        <v>1266442</v>
      </c>
    </row>
    <row r="36" spans="1:18" x14ac:dyDescent="0.2">
      <c r="A36" s="159" t="s">
        <v>23</v>
      </c>
      <c r="B36" s="3" t="s">
        <v>194</v>
      </c>
      <c r="C36" s="174" t="e">
        <f>'1'!S35+'2'!S35+'3'!S35+'4'!S35+'5'!S35+'6'!S35+'7'!S35+'8'!S35+'9'!S35+'10'!S35+'11'!S35+'12'!S35+'13'!S35+'14'!S35+'15'!S35+'16'!S35+'17'!S35+'18'!S35+'19'!S35+'20'!S35+'21'!S35+'22'!S35+'23'!S35+'24'!S35+'25'!S35+'26'!S35+'27'!S35+'28'!S35+'29'!S35+'30'!S35+'31'!S35+'32'!S35+'33'!S35+'34'!S35+'35'!S35+'36'!S35+'37'!S35+'38'!S35+'39'!S35</f>
        <v>#DIV/0!</v>
      </c>
      <c r="D36" s="193" t="e">
        <f>'1'!U35+'2'!U35+'3'!U35+'4'!U35+'5'!U35+'6'!U35+'7'!U35+'8'!U35+'9'!U35+'10'!U35+'11'!U35+'12'!U35+'13'!U35+'14'!U35+'15'!U35+'16'!U35+'17'!U35+'18'!U35+'19'!U35+'20'!U35+'21'!U35+'22'!U35+'23'!U35+'24'!U35+'25'!U35+'26'!U35+'27'!U35+'28'!U35+'29'!U35+'30'!U35+'31'!U35+'32'!U35+'33'!U35+'34'!U35+'35'!U35+'36'!U35+'37'!U35+'38'!U35+'39'!U35</f>
        <v>#DIV/0!</v>
      </c>
      <c r="E36" s="120" t="e">
        <f>'1'!W35+'2'!W35+'3'!W35+'4'!W35+'5'!W35+'6'!W35+'7'!W35+'8'!W35+'9'!W35+'10'!W35+'11'!W35+'12'!W35+'13'!W35+'14'!W35+'15'!W35+'16'!W35+'17'!W35+'18'!W35+'19'!W35+'20'!W35+'21'!W35+'22'!W35+'23'!W35+'24'!W35+'25'!W35+'26'!W35+'27'!W35+'28'!W35+'29'!W35+'30'!W35+'31'!W35+'32'!W35+'33'!W35+'34'!W35+'35'!W35+'36'!W35+'37'!W35+'38'!W35+'39'!W35</f>
        <v>#DIV/0!</v>
      </c>
      <c r="F36" s="172" t="e">
        <f>'1'!Y35+'2'!Y35+'3'!Y35+'4'!Y35+'5'!Y35+'6'!Y35+'7'!Y35+'8'!Y35+'9'!Y35+'10'!Y35+'11'!Y35+'12'!Y35+'13'!Y35+'14'!Y35+'15'!Y35+'16'!Y35+'17'!Y35+'18'!Y35+'19'!Y35+'20'!Y35+'21'!Y35+'22'!Y35+'23'!Y35+'24'!Y35+'25'!Y35+'26'!Y35+'27'!Y35+'28'!Y35+'29'!Y35+'30'!Y35+'31'!Y35+'32'!Y35+'33'!Y35+'34'!Y35+'35'!Y35+'36'!Y35+'37'!Y35+'38'!Y35+'39'!Y35</f>
        <v>#DIV/0!</v>
      </c>
      <c r="G36" s="117">
        <v>31</v>
      </c>
      <c r="O36" s="49">
        <v>213</v>
      </c>
      <c r="P36" s="427" t="s">
        <v>521</v>
      </c>
      <c r="Q36" s="426">
        <v>145212</v>
      </c>
      <c r="R36" s="426">
        <v>140246</v>
      </c>
    </row>
    <row r="37" spans="1:18" x14ac:dyDescent="0.2">
      <c r="A37" s="159" t="s">
        <v>24</v>
      </c>
      <c r="B37" s="3" t="s">
        <v>39</v>
      </c>
      <c r="C37" s="174" t="e">
        <f>'1'!S36+'2'!S36+'3'!S36+'4'!S36+'5'!S36+'6'!S36+'7'!S36+'8'!S36+'9'!S36+'10'!S36+'11'!S36+'12'!S36+'13'!S36+'14'!S36+'15'!S36+'16'!S36+'17'!S36+'18'!S36+'19'!S36+'20'!S36+'21'!S36+'22'!S36+'23'!S36+'24'!S36+'25'!S36+'26'!S36+'27'!S36+'28'!S36+'29'!S36+'30'!S36+'31'!S36+'32'!S36+'33'!S36+'34'!S36+'35'!S36+'36'!S36+'37'!S36+'38'!S36+'39'!S36</f>
        <v>#DIV/0!</v>
      </c>
      <c r="D37" s="193" t="e">
        <f>'1'!U36+'2'!U36+'3'!U36+'4'!U36+'5'!U36+'6'!U36+'7'!U36+'8'!U36+'9'!U36+'10'!U36+'11'!U36+'12'!U36+'13'!U36+'14'!U36+'15'!U36+'16'!U36+'17'!U36+'18'!U36+'19'!U36+'20'!U36+'21'!U36+'22'!U36+'23'!U36+'24'!U36+'25'!U36+'26'!U36+'27'!U36+'28'!U36+'29'!U36+'30'!U36+'31'!U36+'32'!U36+'33'!U36+'34'!U36+'35'!U36+'36'!U36+'37'!U36+'38'!U36+'39'!U36</f>
        <v>#DIV/0!</v>
      </c>
      <c r="E37" s="120" t="e">
        <f>'1'!W36+'2'!W36+'3'!W36+'4'!W36+'5'!W36+'6'!W36+'7'!W36+'8'!W36+'9'!W36+'10'!W36+'11'!W36+'12'!W36+'13'!W36+'14'!W36+'15'!W36+'16'!W36+'17'!W36+'18'!W36+'19'!W36+'20'!W36+'21'!W36+'22'!W36+'23'!W36+'24'!W36+'25'!W36+'26'!W36+'27'!W36+'28'!W36+'29'!W36+'30'!W36+'31'!W36+'32'!W36+'33'!W36+'34'!W36+'35'!W36+'36'!W36+'37'!W36+'38'!W36+'39'!W36</f>
        <v>#DIV/0!</v>
      </c>
      <c r="F37" s="172" t="e">
        <f>'1'!Y36+'2'!Y36+'3'!Y36+'4'!Y36+'5'!Y36+'6'!Y36+'7'!Y36+'8'!Y36+'9'!Y36+'10'!Y36+'11'!Y36+'12'!Y36+'13'!Y36+'14'!Y36+'15'!Y36+'16'!Y36+'17'!Y36+'18'!Y36+'19'!Y36+'20'!Y36+'21'!Y36+'22'!Y36+'23'!Y36+'24'!Y36+'25'!Y36+'26'!Y36+'27'!Y36+'28'!Y36+'29'!Y36+'30'!Y36+'31'!Y36+'32'!Y36+'33'!Y36+'34'!Y36+'35'!Y36+'36'!Y36+'37'!Y36+'38'!Y36+'39'!Y36</f>
        <v>#DIV/0!</v>
      </c>
      <c r="G37" s="117">
        <v>32</v>
      </c>
      <c r="O37" s="49">
        <v>215</v>
      </c>
      <c r="P37" s="427" t="s">
        <v>522</v>
      </c>
      <c r="Q37" s="426">
        <v>296081</v>
      </c>
      <c r="R37" s="426">
        <v>306229</v>
      </c>
    </row>
    <row r="38" spans="1:18" x14ac:dyDescent="0.2">
      <c r="A38" s="159" t="s">
        <v>25</v>
      </c>
      <c r="B38" s="3" t="s">
        <v>40</v>
      </c>
      <c r="C38" s="174" t="e">
        <f>'1'!S37+'2'!S37+'3'!S37+'4'!S37+'5'!S37+'6'!S37+'7'!S37+'8'!S37+'9'!S37+'10'!S37+'11'!S37+'12'!S37+'13'!S37+'14'!S37+'15'!S37+'16'!S37+'17'!S37+'18'!S37+'19'!S37+'20'!S37+'21'!S37+'22'!S37+'23'!S37+'24'!S37+'25'!S37+'26'!S37+'27'!S37+'28'!S37+'29'!S37+'30'!S37+'31'!S37+'32'!S37+'33'!S37+'34'!S37+'35'!S37+'36'!S37+'37'!S37+'38'!S37+'39'!S37</f>
        <v>#DIV/0!</v>
      </c>
      <c r="D38" s="193" t="e">
        <f>'1'!U37+'2'!U37+'3'!U37+'4'!U37+'5'!U37+'6'!U37+'7'!U37+'8'!U37+'9'!U37+'10'!U37+'11'!U37+'12'!U37+'13'!U37+'14'!U37+'15'!U37+'16'!U37+'17'!U37+'18'!U37+'19'!U37+'20'!U37+'21'!U37+'22'!U37+'23'!U37+'24'!U37+'25'!U37+'26'!U37+'27'!U37+'28'!U37+'29'!U37+'30'!U37+'31'!U37+'32'!U37+'33'!U37+'34'!U37+'35'!U37+'36'!U37+'37'!U37+'38'!U37+'39'!U37</f>
        <v>#DIV/0!</v>
      </c>
      <c r="E38" s="120" t="e">
        <f>'1'!W37+'2'!W37+'3'!W37+'4'!W37+'5'!W37+'6'!W37+'7'!W37+'8'!W37+'9'!W37+'10'!W37+'11'!W37+'12'!W37+'13'!W37+'14'!W37+'15'!W37+'16'!W37+'17'!W37+'18'!W37+'19'!W37+'20'!W37+'21'!W37+'22'!W37+'23'!W37+'24'!W37+'25'!W37+'26'!W37+'27'!W37+'28'!W37+'29'!W37+'30'!W37+'31'!W37+'32'!W37+'33'!W37+'34'!W37+'35'!W37+'36'!W37+'37'!W37+'38'!W37+'39'!W37</f>
        <v>#DIV/0!</v>
      </c>
      <c r="F38" s="172" t="e">
        <f>'1'!Y37+'2'!Y37+'3'!Y37+'4'!Y37+'5'!Y37+'6'!Y37+'7'!Y37+'8'!Y37+'9'!Y37+'10'!Y37+'11'!Y37+'12'!Y37+'13'!Y37+'14'!Y37+'15'!Y37+'16'!Y37+'17'!Y37+'18'!Y37+'19'!Y37+'20'!Y37+'21'!Y37+'22'!Y37+'23'!Y37+'24'!Y37+'25'!Y37+'26'!Y37+'27'!Y37+'28'!Y37+'29'!Y37+'30'!Y37+'31'!Y37+'32'!Y37+'33'!Y37+'34'!Y37+'35'!Y37+'36'!Y37+'37'!Y37+'38'!Y37+'39'!Y37</f>
        <v>#DIV/0!</v>
      </c>
      <c r="G38" s="117">
        <v>33</v>
      </c>
      <c r="O38" s="49">
        <v>218</v>
      </c>
      <c r="P38" s="427" t="s">
        <v>523</v>
      </c>
      <c r="Q38" s="426">
        <v>258553</v>
      </c>
      <c r="R38" s="426">
        <v>243824</v>
      </c>
    </row>
    <row r="39" spans="1:18" x14ac:dyDescent="0.2">
      <c r="A39" s="159" t="s">
        <v>26</v>
      </c>
      <c r="B39" s="3" t="s">
        <v>277</v>
      </c>
      <c r="C39" s="174" t="e">
        <f>'1'!S38+'2'!S38+'3'!S38+'4'!S38+'5'!S38+'6'!S38+'7'!S38+'8'!S38+'9'!S38+'10'!S38+'11'!S38+'12'!S38+'13'!S38+'14'!S38+'15'!S38+'16'!S38+'17'!S38+'18'!S38+'19'!S38+'20'!S38+'21'!S38+'22'!S38+'23'!S38+'24'!S38+'25'!S38+'26'!S38+'27'!S38+'28'!S38+'29'!S38+'30'!S38+'31'!S38+'32'!S38+'33'!S38+'34'!S38+'35'!S38+'36'!S38+'37'!S38+'38'!S38+'39'!S38</f>
        <v>#DIV/0!</v>
      </c>
      <c r="D39" s="193" t="e">
        <f>'1'!U38+'2'!U38+'3'!U38+'4'!U38+'5'!U38+'6'!U38+'7'!U38+'8'!U38+'9'!U38+'10'!U38+'11'!U38+'12'!U38+'13'!U38+'14'!U38+'15'!U38+'16'!U38+'17'!U38+'18'!U38+'19'!U38+'20'!U38+'21'!U38+'22'!U38+'23'!U38+'24'!U38+'25'!U38+'26'!U38+'27'!U38+'28'!U38+'29'!U38+'30'!U38+'31'!U38+'32'!U38+'33'!U38+'34'!U38+'35'!U38+'36'!U38+'37'!U38+'38'!U38+'39'!U38</f>
        <v>#DIV/0!</v>
      </c>
      <c r="E39" s="120" t="e">
        <f>'1'!W38+'2'!W38+'3'!W38+'4'!W38+'5'!W38+'6'!W38+'7'!W38+'8'!W38+'9'!W38+'10'!W38+'11'!W38+'12'!W38+'13'!W38+'14'!W38+'15'!W38+'16'!W38+'17'!W38+'18'!W38+'19'!W38+'20'!W38+'21'!W38+'22'!W38+'23'!W38+'24'!W38+'25'!W38+'26'!W38+'27'!W38+'28'!W38+'29'!W38+'30'!W38+'31'!W38+'32'!W38+'33'!W38+'34'!W38+'35'!W38+'36'!W38+'37'!W38+'38'!W38+'39'!W38</f>
        <v>#DIV/0!</v>
      </c>
      <c r="F39" s="172" t="e">
        <f>'1'!Y38+'2'!Y38+'3'!Y38+'4'!Y38+'5'!Y38+'6'!Y38+'7'!Y38+'8'!Y38+'9'!Y38+'10'!Y38+'11'!Y38+'12'!Y38+'13'!Y38+'14'!Y38+'15'!Y38+'16'!Y38+'17'!Y38+'18'!Y38+'19'!Y38+'20'!Y38+'21'!Y38+'22'!Y38+'23'!Y38+'24'!Y38+'25'!Y38+'26'!Y38+'27'!Y38+'28'!Y38+'29'!Y38+'30'!Y38+'31'!Y38+'32'!Y38+'33'!Y38+'34'!Y38+'35'!Y38+'36'!Y38+'37'!Y38+'38'!Y38+'39'!Y38</f>
        <v>#DIV/0!</v>
      </c>
      <c r="G39" s="117">
        <v>34</v>
      </c>
      <c r="O39" s="49">
        <v>220</v>
      </c>
      <c r="P39" s="427" t="s">
        <v>524</v>
      </c>
      <c r="Q39" s="426">
        <v>236199</v>
      </c>
      <c r="R39" s="426">
        <v>216961</v>
      </c>
    </row>
    <row r="40" spans="1:18" x14ac:dyDescent="0.2">
      <c r="A40" s="159" t="s">
        <v>51</v>
      </c>
      <c r="B40" s="3" t="s">
        <v>367</v>
      </c>
      <c r="C40" s="174" t="e">
        <f>'1'!S39+'2'!S39+'3'!S39+'4'!S39+'5'!S39+'6'!S39+'7'!S39+'8'!S39+'9'!S39+'10'!S39+'11'!S39+'12'!S39+'13'!S39+'14'!S39+'15'!S39+'16'!S39+'17'!S39+'18'!S39+'19'!S39+'20'!S39+'21'!S39+'22'!S39+'23'!S39+'24'!S39+'25'!S39+'26'!S39+'27'!S39+'28'!S39+'29'!S39+'30'!S39+'31'!S39+'32'!S39+'33'!S39+'34'!S39+'35'!S39+'36'!S39+'37'!S39+'38'!S39+'39'!S39</f>
        <v>#DIV/0!</v>
      </c>
      <c r="D40" s="193" t="e">
        <f>'1'!U39+'2'!U39+'3'!U39+'4'!U39+'5'!U39+'6'!U39+'7'!U39+'8'!U39+'9'!U39+'10'!U39+'11'!U39+'12'!U39+'13'!U39+'14'!U39+'15'!U39+'16'!U39+'17'!U39+'18'!U39+'19'!U39+'20'!U39+'21'!U39+'22'!U39+'23'!U39+'24'!U39+'25'!U39+'26'!U39+'27'!U39+'28'!U39+'29'!U39+'30'!U39+'31'!U39+'32'!U39+'33'!U39+'34'!U39+'35'!U39+'36'!U39+'37'!U39+'38'!U39+'39'!U39</f>
        <v>#DIV/0!</v>
      </c>
      <c r="E40" s="120" t="e">
        <f>'1'!W39+'2'!W39+'3'!W39+'4'!W39+'5'!W39+'6'!W39+'7'!W39+'8'!W39+'9'!W39+'10'!W39+'11'!W39+'12'!W39+'13'!W39+'14'!W39+'15'!W39+'16'!W39+'17'!W39+'18'!W39+'19'!W39+'20'!W39+'21'!W39+'22'!W39+'23'!W39+'24'!W39+'25'!W39+'26'!W39+'27'!W39+'28'!W39+'29'!W39+'30'!W39+'31'!W39+'32'!W39+'33'!W39+'34'!W39+'35'!W39+'36'!W39+'37'!W39+'38'!W39+'39'!W39</f>
        <v>#DIV/0!</v>
      </c>
      <c r="F40" s="172" t="e">
        <f>'1'!Y39+'2'!Y39+'3'!Y39+'4'!Y39+'5'!Y39+'6'!Y39+'7'!Y39+'8'!Y39+'9'!Y39+'10'!Y39+'11'!Y39+'12'!Y39+'13'!Y39+'14'!Y39+'15'!Y39+'16'!Y39+'17'!Y39+'18'!Y39+'19'!Y39+'20'!Y39+'21'!Y39+'22'!Y39+'23'!Y39+'24'!Y39+'25'!Y39+'26'!Y39+'27'!Y39+'28'!Y39+'29'!Y39+'30'!Y39+'31'!Y39+'32'!Y39+'33'!Y39+'34'!Y39+'35'!Y39+'36'!Y39+'37'!Y39+'38'!Y39+'39'!Y39</f>
        <v>#DIV/0!</v>
      </c>
      <c r="G40" s="117">
        <v>35</v>
      </c>
      <c r="O40" s="49">
        <v>228</v>
      </c>
      <c r="P40" s="427" t="s">
        <v>454</v>
      </c>
      <c r="Q40" s="426">
        <v>278667</v>
      </c>
      <c r="R40" s="426">
        <v>294992</v>
      </c>
    </row>
    <row r="41" spans="1:18" x14ac:dyDescent="0.2">
      <c r="A41" s="159" t="s">
        <v>195</v>
      </c>
      <c r="B41" s="3" t="s">
        <v>41</v>
      </c>
      <c r="C41" s="174" t="e">
        <f>'1'!S40+'2'!S40+'3'!S40+'4'!S40+'5'!S40+'6'!S40+'7'!S40+'8'!S40+'9'!S40+'10'!S40+'11'!S40+'12'!S40+'13'!S40+'14'!S40+'15'!S40+'16'!S40+'17'!S40+'18'!S40+'19'!S40+'20'!S40+'21'!S40+'22'!S40+'23'!S40+'24'!S40+'25'!S40+'26'!S40+'27'!S40+'28'!S40+'29'!S40+'30'!S40+'31'!S40+'32'!S40+'33'!S40+'34'!S40+'35'!S40+'36'!S40+'37'!S40+'38'!S40+'39'!S40</f>
        <v>#DIV/0!</v>
      </c>
      <c r="D41" s="193" t="e">
        <f>'1'!U40+'2'!U40+'3'!U40+'4'!U40+'5'!U40+'6'!U40+'7'!U40+'8'!U40+'9'!U40+'10'!U40+'11'!U40+'12'!U40+'13'!U40+'14'!U40+'15'!U40+'16'!U40+'17'!U40+'18'!U40+'19'!U40+'20'!U40+'21'!U40+'22'!U40+'23'!U40+'24'!U40+'25'!U40+'26'!U40+'27'!U40+'28'!U40+'29'!U40+'30'!U40+'31'!U40+'32'!U40+'33'!U40+'34'!U40+'35'!U40+'36'!U40+'37'!U40+'38'!U40+'39'!U40</f>
        <v>#DIV/0!</v>
      </c>
      <c r="E41" s="120" t="e">
        <f>'1'!W40+'2'!W40+'3'!W40+'4'!W40+'5'!W40+'6'!W40+'7'!W40+'8'!W40+'9'!W40+'10'!W40+'11'!W40+'12'!W40+'13'!W40+'14'!W40+'15'!W40+'16'!W40+'17'!W40+'18'!W40+'19'!W40+'20'!W40+'21'!W40+'22'!W40+'23'!W40+'24'!W40+'25'!W40+'26'!W40+'27'!W40+'28'!W40+'29'!W40+'30'!W40+'31'!W40+'32'!W40+'33'!W40+'34'!W40+'35'!W40+'36'!W40+'37'!W40+'38'!W40+'39'!W40</f>
        <v>#DIV/0!</v>
      </c>
      <c r="F41" s="172" t="e">
        <f>'1'!Y40+'2'!Y40+'3'!Y40+'4'!Y40+'5'!Y40+'6'!Y40+'7'!Y40+'8'!Y40+'9'!Y40+'10'!Y40+'11'!Y40+'12'!Y40+'13'!Y40+'14'!Y40+'15'!Y40+'16'!Y40+'17'!Y40+'18'!Y40+'19'!Y40+'20'!Y40+'21'!Y40+'22'!Y40+'23'!Y40+'24'!Y40+'25'!Y40+'26'!Y40+'27'!Y40+'28'!Y40+'29'!Y40+'30'!Y40+'31'!Y40+'32'!Y40+'33'!Y40+'34'!Y40+'35'!Y40+'36'!Y40+'37'!Y40+'38'!Y40+'39'!Y40</f>
        <v>#DIV/0!</v>
      </c>
      <c r="G41" s="117">
        <v>36</v>
      </c>
      <c r="O41" s="49">
        <v>365</v>
      </c>
      <c r="P41" s="427" t="s">
        <v>457</v>
      </c>
      <c r="Q41" s="426">
        <v>63889</v>
      </c>
      <c r="R41" s="426">
        <v>64190</v>
      </c>
    </row>
    <row r="42" spans="1:18" x14ac:dyDescent="0.2">
      <c r="A42" s="159" t="s">
        <v>371</v>
      </c>
      <c r="B42" s="3" t="s">
        <v>346</v>
      </c>
      <c r="C42" s="174" t="e">
        <f>'1'!S41+'2'!S41+'3'!S41+'4'!S41+'5'!S41+'6'!S41+'7'!S41+'8'!S41+'9'!S41+'10'!S41+'11'!S41+'12'!S41+'13'!S41+'14'!S41+'15'!S41+'16'!S41+'17'!S41+'18'!S41+'19'!S41+'20'!S41+'21'!S41+'22'!S41+'23'!S41+'24'!S41+'25'!S41+'26'!S41+'27'!S41+'28'!S41+'29'!S41+'30'!S41+'31'!S41+'32'!S41+'33'!S41+'34'!S41+'35'!S41+'36'!S41+'37'!S41+'38'!S41+'39'!S41</f>
        <v>#DIV/0!</v>
      </c>
      <c r="D42" s="193" t="e">
        <f>'1'!U41+'2'!U41+'3'!U41+'4'!U41+'5'!U41+'6'!U41+'7'!U41+'8'!U41+'9'!U41+'10'!U41+'11'!U41+'12'!U41+'13'!U41+'14'!U41+'15'!U41+'16'!U41+'17'!U41+'18'!U41+'19'!U41+'20'!U41+'21'!U41+'22'!U41+'23'!U41+'24'!U41+'25'!U41+'26'!U41+'27'!U41+'28'!U41+'29'!U41+'30'!U41+'31'!U41+'32'!U41+'33'!U41+'34'!U41+'35'!U41+'36'!U41+'37'!U41+'38'!U41+'39'!U41</f>
        <v>#DIV/0!</v>
      </c>
      <c r="E42" s="120" t="e">
        <f>'1'!W41+'2'!W41+'3'!W41+'4'!W41+'5'!W41+'6'!W41+'7'!W41+'8'!W41+'9'!W41+'10'!W41+'11'!W41+'12'!W41+'13'!W41+'14'!W41+'15'!W41+'16'!W41+'17'!W41+'18'!W41+'19'!W41+'20'!W41+'21'!W41+'22'!W41+'23'!W41+'24'!W41+'25'!W41+'26'!W41+'27'!W41+'28'!W41+'29'!W41+'30'!W41+'31'!W41+'32'!W41+'33'!W41+'34'!W41+'35'!W41+'36'!W41+'37'!W41+'38'!W41+'39'!W41</f>
        <v>#DIV/0!</v>
      </c>
      <c r="F42" s="172" t="e">
        <f>'1'!Y41+'2'!Y41+'3'!Y41+'4'!Y41+'5'!Y41+'6'!Y41+'7'!Y41+'8'!Y41+'9'!Y41+'10'!Y41+'11'!Y41+'12'!Y41+'13'!Y41+'14'!Y41+'15'!Y41+'16'!Y41+'17'!Y41+'18'!Y41+'19'!Y41+'20'!Y41+'21'!Y41+'22'!Y41+'23'!Y41+'24'!Y41+'25'!Y41+'26'!Y41+'27'!Y41+'28'!Y41+'29'!Y41+'30'!Y41+'31'!Y41+'32'!Y41+'33'!Y41+'34'!Y41+'35'!Y41+'36'!Y41+'37'!Y41+'38'!Y41+'39'!Y41</f>
        <v>#DIV/0!</v>
      </c>
      <c r="G42" s="117">
        <v>37</v>
      </c>
      <c r="O42" s="49"/>
      <c r="P42" s="427" t="s">
        <v>525</v>
      </c>
      <c r="Q42" s="426">
        <v>2700326</v>
      </c>
      <c r="R42" s="426">
        <v>2598785</v>
      </c>
    </row>
    <row r="43" spans="1:18" x14ac:dyDescent="0.2">
      <c r="A43" s="159" t="s">
        <v>372</v>
      </c>
      <c r="B43" s="3" t="s">
        <v>279</v>
      </c>
      <c r="C43" s="174" t="e">
        <f>'1'!S42+'2'!S42+'3'!S42+'4'!S42+'5'!S42+'6'!S42+'7'!S42+'8'!S42+'9'!S42+'10'!S42+'11'!S42+'12'!S42+'13'!S42+'14'!S42+'15'!S42+'16'!S42+'17'!S42+'18'!S42+'19'!S42+'20'!S42+'21'!S42+'22'!S42+'23'!S42+'24'!S42+'25'!S42+'26'!S42+'27'!S42+'28'!S42+'29'!S42+'30'!S42+'31'!S42+'32'!S42+'33'!S42+'34'!S42+'35'!S42+'36'!S42+'37'!S42+'38'!S42+'39'!S42</f>
        <v>#DIV/0!</v>
      </c>
      <c r="D43" s="193" t="e">
        <f>'1'!U42+'2'!U42+'3'!U42+'4'!U42+'5'!U42+'6'!U42+'7'!U42+'8'!U42+'9'!U42+'10'!U42+'11'!U42+'12'!U42+'13'!U42+'14'!U42+'15'!U42+'16'!U42+'17'!U42+'18'!U42+'19'!U42+'20'!U42+'21'!U42+'22'!U42+'23'!U42+'24'!U42+'25'!U42+'26'!U42+'27'!U42+'28'!U42+'29'!U42+'30'!U42+'31'!U42+'32'!U42+'33'!U42+'34'!U42+'35'!U42+'36'!U42+'37'!U42+'38'!U42+'39'!U42</f>
        <v>#DIV/0!</v>
      </c>
      <c r="E43" s="120" t="e">
        <f>'1'!W42+'2'!W42+'3'!W42+'4'!W42+'5'!W42+'6'!W42+'7'!W42+'8'!W42+'9'!W42+'10'!W42+'11'!W42+'12'!W42+'13'!W42+'14'!W42+'15'!W42+'16'!W42+'17'!W42+'18'!W42+'19'!W42+'20'!W42+'21'!W42+'22'!W42+'23'!W42+'24'!W42+'25'!W42+'26'!W42+'27'!W42+'28'!W42+'29'!W42+'30'!W42+'31'!W42+'32'!W42+'33'!W42+'34'!W42+'35'!W42+'36'!W42+'37'!W42+'38'!W42+'39'!W42</f>
        <v>#DIV/0!</v>
      </c>
      <c r="F43" s="172" t="e">
        <f>'1'!Y42+'2'!Y42+'3'!Y42+'4'!Y42+'5'!Y42+'6'!Y42+'7'!Y42+'8'!Y42+'9'!Y42+'10'!Y42+'11'!Y42+'12'!Y42+'13'!Y42+'14'!Y42+'15'!Y42+'16'!Y42+'17'!Y42+'18'!Y42+'19'!Y42+'20'!Y42+'21'!Y42+'22'!Y42+'23'!Y42+'24'!Y42+'25'!Y42+'26'!Y42+'27'!Y42+'28'!Y42+'29'!Y42+'30'!Y42+'31'!Y42+'32'!Y42+'33'!Y42+'34'!Y42+'35'!Y42+'36'!Y42+'37'!Y42+'38'!Y42+'39'!Y42</f>
        <v>#DIV/0!</v>
      </c>
      <c r="G43" s="117">
        <v>38</v>
      </c>
      <c r="O43" s="49">
        <v>201</v>
      </c>
      <c r="P43" s="427" t="s">
        <v>428</v>
      </c>
      <c r="Q43" s="426">
        <v>2444385</v>
      </c>
      <c r="R43" s="426">
        <v>2355693</v>
      </c>
    </row>
    <row r="44" spans="1:18" x14ac:dyDescent="0.2">
      <c r="A44" s="159" t="s">
        <v>373</v>
      </c>
      <c r="B44" s="3" t="s">
        <v>280</v>
      </c>
      <c r="C44" s="176" t="e">
        <f>'1'!S43+'2'!S43+'3'!S43+'4'!S43+'5'!S43+'6'!S43+'7'!S43+'8'!S43+'9'!S43+'10'!S43+'11'!S43+'12'!S43+'13'!S43+'14'!S43+'15'!S43+'16'!S43+'17'!S43+'18'!S43+'19'!S43+'20'!S43+'21'!S43+'22'!S43+'23'!S43+'24'!S43+'25'!S43+'26'!S43+'27'!S43+'28'!S43+'29'!S43+'30'!S43+'31'!S43+'32'!S43+'33'!S43+'34'!S43+'35'!S43+'36'!S43+'37'!S43+'38'!S43+'39'!S43</f>
        <v>#DIV/0!</v>
      </c>
      <c r="D44" s="193" t="e">
        <f>'1'!U43+'2'!U43+'3'!U43+'4'!U43+'5'!U43+'6'!U43+'7'!U43+'8'!U43+'9'!U43+'10'!U43+'11'!U43+'12'!U43+'13'!U43+'14'!U43+'15'!U43+'16'!U43+'17'!U43+'18'!U43+'19'!U43+'20'!U43+'21'!U43+'22'!U43+'23'!U43+'24'!U43+'25'!U43+'26'!U43+'27'!U43+'28'!U43+'29'!U43+'30'!U43+'31'!U43+'32'!U43+'33'!U43+'34'!U43+'35'!U43+'36'!U43+'37'!U43+'38'!U43+'39'!U43</f>
        <v>#DIV/0!</v>
      </c>
      <c r="E44" s="120" t="e">
        <f>'1'!W43+'2'!W43+'3'!W43+'4'!W43+'5'!W43+'6'!W43+'7'!W43+'8'!W43+'9'!W43+'10'!W43+'11'!W43+'12'!W43+'13'!W43+'14'!W43+'15'!W43+'16'!W43+'17'!W43+'18'!W43+'19'!W43+'20'!W43+'21'!W43+'22'!W43+'23'!W43+'24'!W43+'25'!W43+'26'!W43+'27'!W43+'28'!W43+'29'!W43+'30'!W43+'31'!W43+'32'!W43+'33'!W43+'34'!W43+'35'!W43+'36'!W43+'37'!W43+'38'!W43+'39'!W43</f>
        <v>#DIV/0!</v>
      </c>
      <c r="F44" s="172" t="e">
        <f>'1'!Y43+'2'!Y43+'3'!Y43+'4'!Y43+'5'!Y43+'6'!Y43+'7'!Y43+'8'!Y43+'9'!Y43+'10'!Y43+'11'!Y43+'12'!Y43+'13'!Y43+'14'!Y43+'15'!Y43+'16'!Y43+'17'!Y43+'18'!Y43+'19'!Y43+'20'!Y43+'21'!Y43+'22'!Y43+'23'!Y43+'24'!Y43+'25'!Y43+'26'!Y43+'27'!Y43+'28'!Y43+'29'!Y43+'30'!Y43+'31'!Y43+'32'!Y43+'33'!Y43+'34'!Y43+'35'!Y43+'36'!Y43+'37'!Y43+'38'!Y43+'39'!Y43</f>
        <v>#DIV/0!</v>
      </c>
      <c r="G44" s="117">
        <v>39</v>
      </c>
      <c r="O44" s="49">
        <v>442</v>
      </c>
      <c r="P44" s="427" t="s">
        <v>526</v>
      </c>
      <c r="Q44" s="426">
        <v>38269</v>
      </c>
      <c r="R44" s="426">
        <v>35368</v>
      </c>
    </row>
    <row r="45" spans="1:18" x14ac:dyDescent="0.2">
      <c r="A45" s="106"/>
      <c r="B45" s="94" t="s">
        <v>83</v>
      </c>
      <c r="C45" s="206" t="e">
        <f>SUM(C6:C44)</f>
        <v>#DIV/0!</v>
      </c>
      <c r="D45" s="207" t="e">
        <f>SUM(D6:D44)</f>
        <v>#DIV/0!</v>
      </c>
      <c r="E45" s="204" t="e">
        <f>SUM(E6:E44)</f>
        <v>#DIV/0!</v>
      </c>
      <c r="F45" s="205" t="e">
        <f>SUM(F6:F44)</f>
        <v>#DIV/0!</v>
      </c>
      <c r="G45" s="118"/>
      <c r="O45" s="49">
        <v>443</v>
      </c>
      <c r="P45" s="427" t="s">
        <v>527</v>
      </c>
      <c r="Q45" s="426">
        <v>183066</v>
      </c>
      <c r="R45" s="426">
        <v>173284</v>
      </c>
    </row>
    <row r="46" spans="1:18" x14ac:dyDescent="0.2">
      <c r="A46" s="395" t="str">
        <f>取引基本表!$E$1</f>
        <v>2015年芦屋市産業連関表</v>
      </c>
      <c r="B46" s="397"/>
      <c r="C46" s="48"/>
      <c r="D46" s="48"/>
      <c r="E46" s="48"/>
      <c r="F46" s="48"/>
      <c r="G46" s="48"/>
      <c r="O46" s="49">
        <v>446</v>
      </c>
      <c r="P46" s="427" t="s">
        <v>462</v>
      </c>
      <c r="Q46" s="426">
        <v>34606</v>
      </c>
      <c r="R46" s="426">
        <v>34440</v>
      </c>
    </row>
    <row r="47" spans="1:18" x14ac:dyDescent="0.2">
      <c r="C47" s="208"/>
      <c r="D47" s="208"/>
      <c r="E47" s="208"/>
      <c r="F47" s="208"/>
      <c r="G47" s="48"/>
      <c r="O47" s="49"/>
      <c r="P47" s="427" t="s">
        <v>503</v>
      </c>
      <c r="Q47" s="426">
        <v>1115874</v>
      </c>
      <c r="R47" s="426">
        <v>1131429</v>
      </c>
    </row>
    <row r="48" spans="1:18" x14ac:dyDescent="0.2">
      <c r="C48" s="48"/>
      <c r="D48" s="48"/>
      <c r="E48" s="48"/>
      <c r="F48" s="48"/>
      <c r="G48" s="48"/>
      <c r="O48" s="49">
        <v>208</v>
      </c>
      <c r="P48" s="427" t="s">
        <v>528</v>
      </c>
      <c r="Q48" s="426">
        <v>178175</v>
      </c>
      <c r="R48" s="426">
        <v>205903</v>
      </c>
    </row>
    <row r="49" spans="3:18" x14ac:dyDescent="0.2">
      <c r="C49" s="48"/>
      <c r="D49" s="48"/>
      <c r="E49" s="48"/>
      <c r="F49" s="48"/>
      <c r="G49" s="48"/>
      <c r="O49" s="49">
        <v>212</v>
      </c>
      <c r="P49" s="427" t="s">
        <v>529</v>
      </c>
      <c r="Q49" s="426">
        <v>264770</v>
      </c>
      <c r="R49" s="426">
        <v>271944</v>
      </c>
    </row>
    <row r="50" spans="3:18" x14ac:dyDescent="0.2">
      <c r="O50" s="49">
        <v>227</v>
      </c>
      <c r="P50" s="427" t="s">
        <v>453</v>
      </c>
      <c r="Q50" s="426">
        <v>120665</v>
      </c>
      <c r="R50" s="426">
        <v>111832</v>
      </c>
    </row>
    <row r="51" spans="3:18" x14ac:dyDescent="0.2">
      <c r="O51" s="49">
        <v>229</v>
      </c>
      <c r="P51" s="427" t="s">
        <v>455</v>
      </c>
      <c r="Q51" s="426">
        <v>348616</v>
      </c>
      <c r="R51" s="426">
        <v>341914</v>
      </c>
    </row>
    <row r="52" spans="3:18" x14ac:dyDescent="0.2">
      <c r="O52" s="49">
        <v>464</v>
      </c>
      <c r="P52" s="427" t="s">
        <v>530</v>
      </c>
      <c r="Q52" s="426">
        <v>93387</v>
      </c>
      <c r="R52" s="426">
        <v>97242</v>
      </c>
    </row>
    <row r="53" spans="3:18" x14ac:dyDescent="0.2">
      <c r="O53" s="49">
        <v>481</v>
      </c>
      <c r="P53" s="427" t="s">
        <v>531</v>
      </c>
      <c r="Q53" s="426">
        <v>50484</v>
      </c>
      <c r="R53" s="426">
        <v>48645</v>
      </c>
    </row>
    <row r="54" spans="3:18" x14ac:dyDescent="0.2">
      <c r="O54" s="49">
        <v>501</v>
      </c>
      <c r="P54" s="427" t="s">
        <v>532</v>
      </c>
      <c r="Q54" s="426">
        <v>59777</v>
      </c>
      <c r="R54" s="426">
        <v>53949</v>
      </c>
    </row>
    <row r="55" spans="3:18" x14ac:dyDescent="0.2">
      <c r="O55" s="49"/>
      <c r="P55" s="427" t="s">
        <v>504</v>
      </c>
      <c r="Q55" s="426">
        <v>672561</v>
      </c>
      <c r="R55" s="426">
        <v>686870</v>
      </c>
    </row>
    <row r="56" spans="3:18" x14ac:dyDescent="0.2">
      <c r="O56" s="49">
        <v>209</v>
      </c>
      <c r="P56" s="427" t="s">
        <v>533</v>
      </c>
      <c r="Q56" s="426">
        <v>314928</v>
      </c>
      <c r="R56" s="426">
        <v>299944</v>
      </c>
    </row>
    <row r="57" spans="3:18" x14ac:dyDescent="0.2">
      <c r="O57" s="49">
        <v>222</v>
      </c>
      <c r="P57" s="427" t="s">
        <v>534</v>
      </c>
      <c r="Q57" s="426">
        <v>83428</v>
      </c>
      <c r="R57" s="426">
        <v>79818</v>
      </c>
    </row>
    <row r="58" spans="3:18" x14ac:dyDescent="0.2">
      <c r="O58" s="49">
        <v>225</v>
      </c>
      <c r="P58" s="427" t="s">
        <v>535</v>
      </c>
      <c r="Q58" s="426">
        <v>171979</v>
      </c>
      <c r="R58" s="426">
        <v>211181</v>
      </c>
    </row>
    <row r="59" spans="3:18" x14ac:dyDescent="0.2">
      <c r="O59" s="49">
        <v>585</v>
      </c>
      <c r="P59" s="427" t="s">
        <v>466</v>
      </c>
      <c r="Q59" s="426">
        <v>56592</v>
      </c>
      <c r="R59" s="426">
        <v>53759</v>
      </c>
    </row>
    <row r="60" spans="3:18" x14ac:dyDescent="0.2">
      <c r="O60" s="49">
        <v>586</v>
      </c>
      <c r="P60" s="427" t="s">
        <v>536</v>
      </c>
      <c r="Q60" s="426">
        <v>45634</v>
      </c>
      <c r="R60" s="426">
        <v>42168</v>
      </c>
    </row>
    <row r="61" spans="3:18" x14ac:dyDescent="0.2">
      <c r="O61" s="49"/>
      <c r="P61" s="427" t="s">
        <v>505</v>
      </c>
      <c r="Q61" s="426">
        <v>474157</v>
      </c>
      <c r="R61" s="426">
        <v>451615</v>
      </c>
    </row>
    <row r="62" spans="3:18" x14ac:dyDescent="0.2">
      <c r="O62" s="49">
        <v>221</v>
      </c>
      <c r="P62" s="427" t="s">
        <v>537</v>
      </c>
      <c r="Q62" s="426">
        <v>216783</v>
      </c>
      <c r="R62" s="426">
        <v>209488</v>
      </c>
    </row>
    <row r="63" spans="3:18" x14ac:dyDescent="0.2">
      <c r="O63" s="49">
        <v>223</v>
      </c>
      <c r="P63" s="427" t="s">
        <v>538</v>
      </c>
      <c r="Q63" s="426">
        <v>257374</v>
      </c>
      <c r="R63" s="426">
        <v>242127</v>
      </c>
    </row>
    <row r="64" spans="3:18" x14ac:dyDescent="0.2">
      <c r="O64" s="49"/>
      <c r="P64" s="427" t="s">
        <v>506</v>
      </c>
      <c r="Q64" s="426">
        <v>469330</v>
      </c>
      <c r="R64" s="426">
        <v>445310</v>
      </c>
    </row>
    <row r="65" spans="15:18" x14ac:dyDescent="0.2">
      <c r="O65" s="49">
        <v>205</v>
      </c>
      <c r="P65" s="427" t="s">
        <v>539</v>
      </c>
      <c r="Q65" s="426">
        <v>160450</v>
      </c>
      <c r="R65" s="426">
        <v>151566</v>
      </c>
    </row>
    <row r="66" spans="15:18" x14ac:dyDescent="0.2">
      <c r="O66" s="49">
        <v>224</v>
      </c>
      <c r="P66" s="427" t="s">
        <v>450</v>
      </c>
      <c r="Q66" s="426">
        <v>161691</v>
      </c>
      <c r="R66" s="426">
        <v>152961</v>
      </c>
    </row>
    <row r="67" spans="15:18" x14ac:dyDescent="0.2">
      <c r="O67" s="436">
        <v>226</v>
      </c>
      <c r="P67" s="437" t="s">
        <v>540</v>
      </c>
      <c r="Q67" s="429">
        <v>147189</v>
      </c>
      <c r="R67" s="429">
        <v>140783</v>
      </c>
    </row>
    <row r="68" spans="15:18" x14ac:dyDescent="0.2">
      <c r="O68" t="s">
        <v>545</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287</v>
      </c>
      <c r="S2" s="3" t="s">
        <v>153</v>
      </c>
      <c r="U2" s="64" t="s">
        <v>210</v>
      </c>
      <c r="W2" s="3" t="s">
        <v>130</v>
      </c>
      <c r="Y2" s="3" t="s">
        <v>154</v>
      </c>
    </row>
    <row r="3" spans="1:25" ht="44" x14ac:dyDescent="0.2">
      <c r="B3" s="65"/>
      <c r="C3" s="66" t="s">
        <v>228</v>
      </c>
      <c r="D3" s="66" t="s">
        <v>229</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0</v>
      </c>
      <c r="G5" s="110">
        <f t="shared" ref="G5:G38" si="0">E5*F5</f>
        <v>0</v>
      </c>
      <c r="H5" s="110">
        <f t="array" ref="H5:H43">MMULT(逆行列係数!C5:AO43,'36'!G5:G43)</f>
        <v>0</v>
      </c>
      <c r="I5" s="110">
        <f t="shared" ref="I5:I38" si="1">C5+H5</f>
        <v>0</v>
      </c>
      <c r="J5" s="85" t="e">
        <f>分析係数表!G8</f>
        <v>#DIV/0!</v>
      </c>
      <c r="K5" s="111" t="e">
        <f t="shared" ref="K5:K38" si="2">I5*J5</f>
        <v>#DIV/0!</v>
      </c>
      <c r="L5" s="79" t="s">
        <v>178</v>
      </c>
      <c r="M5" s="80" t="s">
        <v>178</v>
      </c>
      <c r="N5" s="81">
        <f>分析係数表!H8</f>
        <v>9.9662803258108775E-3</v>
      </c>
      <c r="O5" s="82" t="e">
        <f t="shared" ref="O5:O43" si="3">$M$44*N5</f>
        <v>#DIV/0!</v>
      </c>
      <c r="P5" s="76">
        <f>分析係数表!C8</f>
        <v>0</v>
      </c>
      <c r="Q5" s="82" t="e">
        <f t="shared" ref="Q5:Q38" si="4">O5*P5</f>
        <v>#DIV/0!</v>
      </c>
      <c r="R5" s="83" t="e">
        <f t="array" ref="R5:R43">MMULT(逆行列係数!C5:AO43,'36'!Q5:Q43)</f>
        <v>#DIV/0!</v>
      </c>
      <c r="S5" s="84" t="e">
        <f t="shared" ref="S5:S38" si="5">I5+R5</f>
        <v>#DIV/0!</v>
      </c>
      <c r="T5" s="85" t="e">
        <f>分析係数表!F8</f>
        <v>#DIV/0!</v>
      </c>
      <c r="U5" s="86" t="e">
        <f t="shared" ref="U5:U38" si="6">S5*T5</f>
        <v>#DIV/0!</v>
      </c>
      <c r="V5" s="87" t="e">
        <f>分析係数表!D8</f>
        <v>#DIV/0!</v>
      </c>
      <c r="W5" s="167" t="e">
        <f t="shared" ref="W5:W38" si="7">ROUND(S5*V5,0)</f>
        <v>#DIV/0!</v>
      </c>
      <c r="X5" s="76" t="e">
        <f>分析係数表!E8</f>
        <v>#DIV/0!</v>
      </c>
      <c r="Y5" s="166" t="e">
        <f t="shared" ref="Y5:Y38" si="8">ROUND(S5*X5,0)</f>
        <v>#DIV/0!</v>
      </c>
    </row>
    <row r="6" spans="1:25" x14ac:dyDescent="0.2">
      <c r="A6" s="6" t="s">
        <v>220</v>
      </c>
      <c r="B6" s="5" t="s">
        <v>266</v>
      </c>
      <c r="C6" s="90"/>
      <c r="D6" s="107">
        <f>投入係数表!AL6</f>
        <v>0</v>
      </c>
      <c r="E6" s="110">
        <f t="shared" ref="E6:E43" si="9">$C$40*D6</f>
        <v>0</v>
      </c>
      <c r="F6" s="85">
        <f>分析係数表!C9</f>
        <v>7.8534031413612593E-2</v>
      </c>
      <c r="G6" s="110">
        <f t="shared" si="0"/>
        <v>0</v>
      </c>
      <c r="H6" s="110">
        <v>2.3150154233397487E-5</v>
      </c>
      <c r="I6" s="110">
        <f t="shared" si="1"/>
        <v>2.3150154233397487E-5</v>
      </c>
      <c r="J6" s="85">
        <f>分析係数表!G9</f>
        <v>0.3125</v>
      </c>
      <c r="K6" s="111">
        <f t="shared" si="2"/>
        <v>7.234423197936715E-6</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167" t="e">
        <f t="shared" si="7"/>
        <v>#DIV/0!</v>
      </c>
      <c r="X6" s="76">
        <f>分析係数表!E9</f>
        <v>0</v>
      </c>
      <c r="Y6" s="166" t="e">
        <f t="shared" si="8"/>
        <v>#DIV/0!</v>
      </c>
    </row>
    <row r="7" spans="1:25" x14ac:dyDescent="0.2">
      <c r="A7" s="6" t="s">
        <v>221</v>
      </c>
      <c r="B7" s="5" t="s">
        <v>267</v>
      </c>
      <c r="C7" s="90"/>
      <c r="D7" s="107">
        <f>投入係数表!AL7</f>
        <v>0</v>
      </c>
      <c r="E7" s="110">
        <f t="shared" si="9"/>
        <v>0</v>
      </c>
      <c r="F7" s="85">
        <f>分析係数表!C10</f>
        <v>9.7664543524416114E-2</v>
      </c>
      <c r="G7" s="110">
        <f t="shared" si="0"/>
        <v>0</v>
      </c>
      <c r="H7" s="110">
        <v>7.8256846241766756E-5</v>
      </c>
      <c r="I7" s="110">
        <f t="shared" si="1"/>
        <v>7.8256846241766756E-5</v>
      </c>
      <c r="J7" s="85">
        <f>分析係数表!G10</f>
        <v>0.17857142857142858</v>
      </c>
      <c r="K7" s="111">
        <f t="shared" si="2"/>
        <v>1.3974436828886921E-5</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167" t="e">
        <f t="shared" si="7"/>
        <v>#DIV/0!</v>
      </c>
      <c r="X7" s="76">
        <f>分析係数表!E10</f>
        <v>0</v>
      </c>
      <c r="Y7" s="166" t="e">
        <f t="shared" si="8"/>
        <v>#DIV/0!</v>
      </c>
    </row>
    <row r="8" spans="1:25" x14ac:dyDescent="0.2">
      <c r="A8" s="6" t="s">
        <v>222</v>
      </c>
      <c r="B8" s="5" t="s">
        <v>27</v>
      </c>
      <c r="C8" s="90"/>
      <c r="D8" s="107">
        <f>投入係数表!AL8</f>
        <v>0</v>
      </c>
      <c r="E8" s="110">
        <f t="shared" si="9"/>
        <v>0</v>
      </c>
      <c r="F8" s="85">
        <f>分析係数表!C11</f>
        <v>0</v>
      </c>
      <c r="G8" s="110">
        <f t="shared" si="0"/>
        <v>0</v>
      </c>
      <c r="H8" s="110">
        <v>0</v>
      </c>
      <c r="I8" s="110">
        <f t="shared" si="1"/>
        <v>0</v>
      </c>
      <c r="J8" s="85">
        <f>分析係数表!G11</f>
        <v>1</v>
      </c>
      <c r="K8" s="111">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167" t="e">
        <f t="shared" si="7"/>
        <v>#DIV/0!</v>
      </c>
      <c r="X8" s="76">
        <f>分析係数表!E11</f>
        <v>0</v>
      </c>
      <c r="Y8" s="166" t="e">
        <f t="shared" si="8"/>
        <v>#DIV/0!</v>
      </c>
    </row>
    <row r="9" spans="1:25" x14ac:dyDescent="0.2">
      <c r="A9" s="6" t="s">
        <v>223</v>
      </c>
      <c r="B9" s="5" t="s">
        <v>191</v>
      </c>
      <c r="C9" s="90"/>
      <c r="D9" s="107">
        <f>投入係数表!AL9</f>
        <v>0</v>
      </c>
      <c r="E9" s="110">
        <f t="shared" si="9"/>
        <v>0</v>
      </c>
      <c r="F9" s="85">
        <f>分析係数表!C12</f>
        <v>9.4611575134895265E-3</v>
      </c>
      <c r="G9" s="110">
        <f t="shared" si="0"/>
        <v>0</v>
      </c>
      <c r="H9" s="110">
        <v>7.1782513284118752E-5</v>
      </c>
      <c r="I9" s="110">
        <f t="shared" si="1"/>
        <v>7.1782513284118752E-5</v>
      </c>
      <c r="J9" s="85">
        <f>分析係数表!G12</f>
        <v>0.14399999999999999</v>
      </c>
      <c r="K9" s="111">
        <f t="shared" si="2"/>
        <v>1.03366819129131E-5</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167" t="e">
        <f t="shared" si="7"/>
        <v>#DIV/0!</v>
      </c>
      <c r="X9" s="76">
        <f>分析係数表!E12</f>
        <v>0.11630769230769231</v>
      </c>
      <c r="Y9" s="166" t="e">
        <f t="shared" si="8"/>
        <v>#DIV/0!</v>
      </c>
    </row>
    <row r="10" spans="1:25" x14ac:dyDescent="0.2">
      <c r="A10" s="6" t="s">
        <v>224</v>
      </c>
      <c r="B10" s="5" t="s">
        <v>28</v>
      </c>
      <c r="C10" s="90"/>
      <c r="D10" s="107">
        <f>投入係数表!AL10</f>
        <v>2.047257527936535E-3</v>
      </c>
      <c r="E10" s="110">
        <f t="shared" si="9"/>
        <v>0.20472575279365351</v>
      </c>
      <c r="F10" s="85">
        <f>分析係数表!C13</f>
        <v>0</v>
      </c>
      <c r="G10" s="110">
        <f t="shared" si="0"/>
        <v>0</v>
      </c>
      <c r="H10" s="110">
        <v>0</v>
      </c>
      <c r="I10" s="110">
        <f t="shared" si="1"/>
        <v>0</v>
      </c>
      <c r="J10" s="85">
        <f>分析係数表!G13</f>
        <v>0.24742268041237114</v>
      </c>
      <c r="K10" s="111">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167" t="e">
        <f t="shared" si="7"/>
        <v>#DIV/0!</v>
      </c>
      <c r="X10" s="76">
        <f>分析係数表!E13</f>
        <v>0.67010309278350511</v>
      </c>
      <c r="Y10" s="166" t="e">
        <f t="shared" si="8"/>
        <v>#DIV/0!</v>
      </c>
    </row>
    <row r="11" spans="1:25" x14ac:dyDescent="0.2">
      <c r="A11" s="6" t="s">
        <v>225</v>
      </c>
      <c r="B11" s="5" t="s">
        <v>268</v>
      </c>
      <c r="C11" s="90"/>
      <c r="D11" s="107">
        <f>投入係数表!AL11</f>
        <v>4.09451505587307E-3</v>
      </c>
      <c r="E11" s="110">
        <f t="shared" si="9"/>
        <v>0.40945150558730703</v>
      </c>
      <c r="F11" s="85">
        <f>分析係数表!C14</f>
        <v>3.724489795918362E-2</v>
      </c>
      <c r="G11" s="110">
        <f t="shared" si="0"/>
        <v>1.5249979544833352E-2</v>
      </c>
      <c r="H11" s="110">
        <v>1.8099354916955239E-2</v>
      </c>
      <c r="I11" s="110">
        <f t="shared" si="1"/>
        <v>1.8099354916955239E-2</v>
      </c>
      <c r="J11" s="85">
        <f>分析係数表!G14</f>
        <v>0.16710182767624021</v>
      </c>
      <c r="K11" s="111">
        <f t="shared" si="2"/>
        <v>3.0244352863841653E-3</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167" t="e">
        <f t="shared" si="7"/>
        <v>#DIV/0!</v>
      </c>
      <c r="X11" s="76">
        <f>分析係数表!E14</f>
        <v>1.5665796344647518E-2</v>
      </c>
      <c r="Y11" s="166" t="e">
        <f t="shared" si="8"/>
        <v>#DIV/0!</v>
      </c>
    </row>
    <row r="12" spans="1:25" x14ac:dyDescent="0.2">
      <c r="A12" s="6" t="s">
        <v>226</v>
      </c>
      <c r="B12" s="5" t="s">
        <v>29</v>
      </c>
      <c r="C12" s="90"/>
      <c r="D12" s="107">
        <f>投入係数表!AL12</f>
        <v>4.3504222468651373E-3</v>
      </c>
      <c r="E12" s="110">
        <f t="shared" si="9"/>
        <v>0.43504222468651371</v>
      </c>
      <c r="F12" s="85">
        <f>分析係数表!C15</f>
        <v>0</v>
      </c>
      <c r="G12" s="110">
        <f t="shared" si="0"/>
        <v>0</v>
      </c>
      <c r="H12" s="110">
        <v>0</v>
      </c>
      <c r="I12" s="110">
        <f t="shared" si="1"/>
        <v>0</v>
      </c>
      <c r="J12" s="85">
        <f>分析係数表!G15</f>
        <v>9.5754290876242099E-2</v>
      </c>
      <c r="K12" s="111">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167" t="e">
        <f t="shared" si="7"/>
        <v>#DIV/0!</v>
      </c>
      <c r="X12" s="76">
        <f>分析係数表!E15</f>
        <v>6.1728395061728392E-2</v>
      </c>
      <c r="Y12" s="166" t="e">
        <f t="shared" si="8"/>
        <v>#DIV/0!</v>
      </c>
    </row>
    <row r="13" spans="1:25" x14ac:dyDescent="0.2">
      <c r="A13" s="6" t="s">
        <v>227</v>
      </c>
      <c r="B13" s="5" t="s">
        <v>30</v>
      </c>
      <c r="C13" s="90"/>
      <c r="D13" s="107">
        <f>投入係数表!AL13</f>
        <v>2.1325599249338908E-3</v>
      </c>
      <c r="E13" s="110">
        <f t="shared" si="9"/>
        <v>0.21325599249338908</v>
      </c>
      <c r="F13" s="85">
        <f>分析係数表!C16</f>
        <v>5.1379638439581488E-3</v>
      </c>
      <c r="G13" s="110">
        <f t="shared" si="0"/>
        <v>1.0957015789384435E-3</v>
      </c>
      <c r="H13" s="110">
        <v>1.2399864607218754E-3</v>
      </c>
      <c r="I13" s="110">
        <f t="shared" si="1"/>
        <v>1.2399864607218754E-3</v>
      </c>
      <c r="J13" s="85">
        <f>分析係数表!G16</f>
        <v>3.5087719298245612E-2</v>
      </c>
      <c r="K13" s="111">
        <f t="shared" si="2"/>
        <v>4.3508296867434217E-5</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167" t="e">
        <f t="shared" si="7"/>
        <v>#DIV/0!</v>
      </c>
      <c r="X13" s="76">
        <f>分析係数表!E16</f>
        <v>0</v>
      </c>
      <c r="Y13" s="166" t="e">
        <f t="shared" si="8"/>
        <v>#DIV/0!</v>
      </c>
    </row>
    <row r="14" spans="1:25" x14ac:dyDescent="0.2">
      <c r="A14" s="6" t="s">
        <v>2</v>
      </c>
      <c r="B14" s="5" t="s">
        <v>364</v>
      </c>
      <c r="C14" s="90"/>
      <c r="D14" s="107">
        <f>投入係数表!AL14</f>
        <v>9.8097756546958962E-3</v>
      </c>
      <c r="E14" s="110">
        <f t="shared" si="9"/>
        <v>0.98097756546958959</v>
      </c>
      <c r="F14" s="85">
        <f>分析係数表!C17</f>
        <v>2.2792022792023081E-3</v>
      </c>
      <c r="G14" s="110">
        <f t="shared" si="0"/>
        <v>2.2358463030646199E-3</v>
      </c>
      <c r="H14" s="110">
        <v>2.4339955190203853E-3</v>
      </c>
      <c r="I14" s="110">
        <f t="shared" si="1"/>
        <v>2.4339955190203853E-3</v>
      </c>
      <c r="J14" s="85">
        <f>分析係数表!G17</f>
        <v>0.25</v>
      </c>
      <c r="K14" s="111">
        <f t="shared" si="2"/>
        <v>6.0849887975509631E-4</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167" t="e">
        <f t="shared" si="7"/>
        <v>#DIV/0!</v>
      </c>
      <c r="X14" s="76">
        <f>分析係数表!E17</f>
        <v>0.63888888888888884</v>
      </c>
      <c r="Y14" s="166" t="e">
        <f t="shared" si="8"/>
        <v>#DIV/0!</v>
      </c>
    </row>
    <row r="15" spans="1:25" x14ac:dyDescent="0.2">
      <c r="A15" s="6" t="s">
        <v>3</v>
      </c>
      <c r="B15" s="5" t="s">
        <v>31</v>
      </c>
      <c r="C15" s="90"/>
      <c r="D15" s="107">
        <f>投入係数表!AL15</f>
        <v>6.8241917597884497E-4</v>
      </c>
      <c r="E15" s="110">
        <f t="shared" si="9"/>
        <v>6.8241917597884491E-2</v>
      </c>
      <c r="F15" s="85">
        <f>分析係数表!C18</f>
        <v>7.5999999999999956E-2</v>
      </c>
      <c r="G15" s="110">
        <f t="shared" si="0"/>
        <v>5.1863857374392182E-3</v>
      </c>
      <c r="H15" s="110">
        <v>6.4426461570030518E-3</v>
      </c>
      <c r="I15" s="110">
        <f t="shared" si="1"/>
        <v>6.4426461570030518E-3</v>
      </c>
      <c r="J15" s="85">
        <f>分析係数表!G18</f>
        <v>0.21407624633431085</v>
      </c>
      <c r="K15" s="111">
        <f t="shared" si="2"/>
        <v>1.3792175057513866E-3</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167" t="e">
        <f t="shared" si="7"/>
        <v>#DIV/0!</v>
      </c>
      <c r="X15" s="76">
        <f>分析係数表!E18</f>
        <v>2.6392961876832845E-2</v>
      </c>
      <c r="Y15" s="166" t="e">
        <f t="shared" si="8"/>
        <v>#DIV/0!</v>
      </c>
    </row>
    <row r="16" spans="1:25" x14ac:dyDescent="0.2">
      <c r="A16" s="6" t="s">
        <v>4</v>
      </c>
      <c r="B16" s="5" t="s">
        <v>32</v>
      </c>
      <c r="C16" s="90"/>
      <c r="D16" s="107">
        <f>投入係数表!AL16</f>
        <v>1.7060479399471124E-4</v>
      </c>
      <c r="E16" s="110">
        <f t="shared" si="9"/>
        <v>1.7060479399471123E-2</v>
      </c>
      <c r="F16" s="85">
        <f>分析係数表!C19</f>
        <v>0</v>
      </c>
      <c r="G16" s="110">
        <f t="shared" si="0"/>
        <v>0</v>
      </c>
      <c r="H16" s="110">
        <v>0</v>
      </c>
      <c r="I16" s="110">
        <f t="shared" si="1"/>
        <v>0</v>
      </c>
      <c r="J16" s="85">
        <f>分析係数表!G19</f>
        <v>0</v>
      </c>
      <c r="K16" s="111">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167" t="e">
        <f t="shared" si="7"/>
        <v>#DIV/0!</v>
      </c>
      <c r="X16" s="76">
        <f>分析係数表!E19</f>
        <v>0</v>
      </c>
      <c r="Y16" s="166" t="e">
        <f t="shared" si="8"/>
        <v>#DIV/0!</v>
      </c>
    </row>
    <row r="17" spans="1:25" x14ac:dyDescent="0.2">
      <c r="A17" s="6" t="s">
        <v>5</v>
      </c>
      <c r="B17" s="5" t="s">
        <v>33</v>
      </c>
      <c r="C17" s="90"/>
      <c r="D17" s="107">
        <f>投入係数表!AL17</f>
        <v>4.2651198498677815E-4</v>
      </c>
      <c r="E17" s="110">
        <f t="shared" si="9"/>
        <v>4.2651198498677816E-2</v>
      </c>
      <c r="F17" s="85">
        <f>分析係数表!C20</f>
        <v>1.5625E-2</v>
      </c>
      <c r="G17" s="110">
        <f t="shared" si="0"/>
        <v>6.6642497654184087E-4</v>
      </c>
      <c r="H17" s="110">
        <v>7.8225652302657317E-4</v>
      </c>
      <c r="I17" s="110">
        <f t="shared" si="1"/>
        <v>7.8225652302657317E-4</v>
      </c>
      <c r="J17" s="85">
        <f>分析係数表!G20</f>
        <v>9.7560975609756101E-2</v>
      </c>
      <c r="K17" s="111">
        <f t="shared" si="2"/>
        <v>7.6317709563568121E-5</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167" t="e">
        <f t="shared" si="7"/>
        <v>#DIV/0!</v>
      </c>
      <c r="X17" s="76">
        <f>分析係数表!E20</f>
        <v>9.7560975609756101E-2</v>
      </c>
      <c r="Y17" s="166" t="e">
        <f t="shared" si="8"/>
        <v>#DIV/0!</v>
      </c>
    </row>
    <row r="18" spans="1:25" x14ac:dyDescent="0.2">
      <c r="A18" s="6" t="s">
        <v>6</v>
      </c>
      <c r="B18" s="5" t="s">
        <v>34</v>
      </c>
      <c r="C18" s="90"/>
      <c r="D18" s="107">
        <f>投入係数表!AL18</f>
        <v>9.3832636697091184E-4</v>
      </c>
      <c r="E18" s="110">
        <f t="shared" si="9"/>
        <v>9.3832636697091187E-2</v>
      </c>
      <c r="F18" s="85">
        <f>分析係数表!C21</f>
        <v>0</v>
      </c>
      <c r="G18" s="110">
        <f t="shared" si="0"/>
        <v>0</v>
      </c>
      <c r="H18" s="110">
        <v>0</v>
      </c>
      <c r="I18" s="110">
        <f t="shared" si="1"/>
        <v>0</v>
      </c>
      <c r="J18" s="85">
        <f>分析係数表!G21</f>
        <v>0.3</v>
      </c>
      <c r="K18" s="111">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167" t="e">
        <f t="shared" si="7"/>
        <v>#DIV/0!</v>
      </c>
      <c r="X18" s="76">
        <f>分析係数表!E21</f>
        <v>0.4</v>
      </c>
      <c r="Y18" s="166" t="e">
        <f t="shared" si="8"/>
        <v>#DIV/0!</v>
      </c>
    </row>
    <row r="19" spans="1:25" x14ac:dyDescent="0.2">
      <c r="A19" s="6" t="s">
        <v>7</v>
      </c>
      <c r="B19" s="5" t="s">
        <v>269</v>
      </c>
      <c r="C19" s="90"/>
      <c r="D19" s="107">
        <f>投入係数表!AL19</f>
        <v>7.5066109357672947E-3</v>
      </c>
      <c r="E19" s="110">
        <f t="shared" si="9"/>
        <v>0.7506610935767295</v>
      </c>
      <c r="F19" s="85">
        <f>分析係数表!C22</f>
        <v>0</v>
      </c>
      <c r="G19" s="110">
        <f t="shared" si="0"/>
        <v>0</v>
      </c>
      <c r="H19" s="110">
        <v>0</v>
      </c>
      <c r="I19" s="110">
        <f t="shared" si="1"/>
        <v>0</v>
      </c>
      <c r="J19" s="85">
        <f>分析係数表!G22</f>
        <v>0.2</v>
      </c>
      <c r="K19" s="111">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167" t="e">
        <f t="shared" si="7"/>
        <v>#DIV/0!</v>
      </c>
      <c r="X19" s="76">
        <f>分析係数表!E22</f>
        <v>3.4</v>
      </c>
      <c r="Y19" s="166" t="e">
        <f t="shared" si="8"/>
        <v>#DIV/0!</v>
      </c>
    </row>
    <row r="20" spans="1:25" x14ac:dyDescent="0.2">
      <c r="A20" s="6" t="s">
        <v>8</v>
      </c>
      <c r="B20" s="5" t="s">
        <v>270</v>
      </c>
      <c r="C20" s="90"/>
      <c r="D20" s="107">
        <f>投入係数表!AL20</f>
        <v>1.1004009212658875E-2</v>
      </c>
      <c r="E20" s="110">
        <f t="shared" si="9"/>
        <v>1.1004009212658876</v>
      </c>
      <c r="F20" s="85">
        <f>分析係数表!C23</f>
        <v>0</v>
      </c>
      <c r="G20" s="110">
        <f t="shared" si="0"/>
        <v>0</v>
      </c>
      <c r="H20" s="110">
        <v>0</v>
      </c>
      <c r="I20" s="110">
        <f t="shared" si="1"/>
        <v>0</v>
      </c>
      <c r="J20" s="85">
        <f>分析係数表!G23</f>
        <v>0.23333333333333334</v>
      </c>
      <c r="K20" s="111">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167" t="e">
        <f t="shared" si="7"/>
        <v>#DIV/0!</v>
      </c>
      <c r="X20" s="76">
        <f>分析係数表!E23</f>
        <v>0.4</v>
      </c>
      <c r="Y20" s="166" t="e">
        <f t="shared" si="8"/>
        <v>#DIV/0!</v>
      </c>
    </row>
    <row r="21" spans="1:25" x14ac:dyDescent="0.2">
      <c r="A21" s="6" t="s">
        <v>9</v>
      </c>
      <c r="B21" s="5" t="s">
        <v>271</v>
      </c>
      <c r="C21" s="90"/>
      <c r="D21" s="107">
        <f>投入係数表!AL21</f>
        <v>3.9239102618783585E-3</v>
      </c>
      <c r="E21" s="110">
        <f t="shared" si="9"/>
        <v>0.39239102618783583</v>
      </c>
      <c r="F21" s="85">
        <f>分析係数表!C24</f>
        <v>4.0407358738501986E-2</v>
      </c>
      <c r="G21" s="110">
        <f t="shared" si="0"/>
        <v>1.5855484960940809E-2</v>
      </c>
      <c r="H21" s="110">
        <v>1.7059799416701577E-2</v>
      </c>
      <c r="I21" s="110">
        <f t="shared" si="1"/>
        <v>1.7059799416701577E-2</v>
      </c>
      <c r="J21" s="85">
        <f>分析係数表!G24</f>
        <v>0.2107843137254902</v>
      </c>
      <c r="K21" s="111">
        <f t="shared" si="2"/>
        <v>3.5959381123439596E-3</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167" t="e">
        <f t="shared" si="7"/>
        <v>#DIV/0!</v>
      </c>
      <c r="X21" s="76">
        <f>分析係数表!E24</f>
        <v>0.25490196078431371</v>
      </c>
      <c r="Y21" s="166" t="e">
        <f t="shared" si="8"/>
        <v>#DIV/0!</v>
      </c>
    </row>
    <row r="22" spans="1:25" x14ac:dyDescent="0.2">
      <c r="A22" s="6" t="s">
        <v>10</v>
      </c>
      <c r="B22" s="5" t="s">
        <v>272</v>
      </c>
      <c r="C22" s="90"/>
      <c r="D22" s="107">
        <f>投入係数表!AL22</f>
        <v>1.1174614006653587E-2</v>
      </c>
      <c r="E22" s="110">
        <f t="shared" si="9"/>
        <v>1.1174614006653587</v>
      </c>
      <c r="F22" s="85">
        <f>分析係数表!C25</f>
        <v>0</v>
      </c>
      <c r="G22" s="110">
        <f t="shared" si="0"/>
        <v>0</v>
      </c>
      <c r="H22" s="110">
        <v>0</v>
      </c>
      <c r="I22" s="110">
        <f t="shared" si="1"/>
        <v>0</v>
      </c>
      <c r="J22" s="85">
        <f>分析係数表!G25</f>
        <v>0.2857142857142857</v>
      </c>
      <c r="K22" s="111">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167" t="e">
        <f t="shared" si="7"/>
        <v>#DIV/0!</v>
      </c>
      <c r="X22" s="76">
        <f>分析係数表!E25</f>
        <v>1</v>
      </c>
      <c r="Y22" s="166" t="e">
        <f t="shared" si="8"/>
        <v>#DIV/0!</v>
      </c>
    </row>
    <row r="23" spans="1:25" x14ac:dyDescent="0.2">
      <c r="A23" s="6" t="s">
        <v>11</v>
      </c>
      <c r="B23" s="5" t="s">
        <v>35</v>
      </c>
      <c r="C23" s="90"/>
      <c r="D23" s="107">
        <f>投入係数表!AL23</f>
        <v>6.3976797748016723E-3</v>
      </c>
      <c r="E23" s="110">
        <f t="shared" si="9"/>
        <v>0.63976797748016723</v>
      </c>
      <c r="F23" s="85">
        <f>分析係数表!C26</f>
        <v>4.2648253452477469E-3</v>
      </c>
      <c r="G23" s="110">
        <f t="shared" si="0"/>
        <v>2.7284986854353068E-3</v>
      </c>
      <c r="H23" s="110">
        <v>2.9271236654940551E-3</v>
      </c>
      <c r="I23" s="110">
        <f t="shared" si="1"/>
        <v>2.9271236654940551E-3</v>
      </c>
      <c r="J23" s="85">
        <f>分析係数表!G26</f>
        <v>0.19858156028368795</v>
      </c>
      <c r="K23" s="111">
        <f t="shared" si="2"/>
        <v>5.812727846371173E-4</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167" t="e">
        <f t="shared" si="7"/>
        <v>#DIV/0!</v>
      </c>
      <c r="X23" s="76">
        <f>分析係数表!E26</f>
        <v>0.21985815602836881</v>
      </c>
      <c r="Y23" s="166" t="e">
        <f t="shared" si="8"/>
        <v>#DIV/0!</v>
      </c>
    </row>
    <row r="24" spans="1:25" x14ac:dyDescent="0.2">
      <c r="A24" s="6" t="s">
        <v>12</v>
      </c>
      <c r="B24" s="5" t="s">
        <v>365</v>
      </c>
      <c r="C24" s="90"/>
      <c r="D24" s="107">
        <f>投入係数表!AL24</f>
        <v>1.1089311609656231E-3</v>
      </c>
      <c r="E24" s="110">
        <f t="shared" si="9"/>
        <v>0.1108931160965623</v>
      </c>
      <c r="F24" s="85">
        <f>分析係数表!C27</f>
        <v>3.8520801232666546E-4</v>
      </c>
      <c r="G24" s="110">
        <f t="shared" si="0"/>
        <v>4.2716916832266915E-5</v>
      </c>
      <c r="H24" s="110">
        <v>4.585216796391639E-5</v>
      </c>
      <c r="I24" s="110">
        <f t="shared" si="1"/>
        <v>4.585216796391639E-5</v>
      </c>
      <c r="J24" s="85">
        <f>分析係数表!G27</f>
        <v>0.2857142857142857</v>
      </c>
      <c r="K24" s="111">
        <f t="shared" si="2"/>
        <v>1.3100619418261825E-5</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167" t="e">
        <f t="shared" si="7"/>
        <v>#DIV/0!</v>
      </c>
      <c r="X24" s="76">
        <f>分析係数表!E27</f>
        <v>0</v>
      </c>
      <c r="Y24" s="166" t="e">
        <f t="shared" si="8"/>
        <v>#DIV/0!</v>
      </c>
    </row>
    <row r="25" spans="1:25" x14ac:dyDescent="0.2">
      <c r="A25" s="6" t="s">
        <v>13</v>
      </c>
      <c r="B25" s="5" t="s">
        <v>192</v>
      </c>
      <c r="C25" s="90"/>
      <c r="D25" s="107">
        <f>投入係数表!AL25</f>
        <v>2.712616224515909E-2</v>
      </c>
      <c r="E25" s="110">
        <f t="shared" si="9"/>
        <v>2.7126162245159091</v>
      </c>
      <c r="F25" s="85">
        <f>分析係数表!C28</f>
        <v>1.1124845488257318E-3</v>
      </c>
      <c r="G25" s="110">
        <f t="shared" si="0"/>
        <v>3.0177436366679413E-3</v>
      </c>
      <c r="H25" s="110">
        <v>3.2285775895607278E-3</v>
      </c>
      <c r="I25" s="110">
        <f t="shared" si="1"/>
        <v>3.2285775895607278E-3</v>
      </c>
      <c r="J25" s="85">
        <f>分析係数表!G28</f>
        <v>0.13043478260869565</v>
      </c>
      <c r="K25" s="111">
        <f t="shared" si="2"/>
        <v>4.2111881602966013E-4</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167" t="e">
        <f t="shared" si="7"/>
        <v>#DIV/0!</v>
      </c>
      <c r="X25" s="76">
        <f>分析係数表!E28</f>
        <v>0.14130434782608695</v>
      </c>
      <c r="Y25" s="166" t="e">
        <f t="shared" si="8"/>
        <v>#DIV/0!</v>
      </c>
    </row>
    <row r="26" spans="1:25" x14ac:dyDescent="0.2">
      <c r="A26" s="6" t="s">
        <v>14</v>
      </c>
      <c r="B26" s="5" t="s">
        <v>50</v>
      </c>
      <c r="C26" s="90"/>
      <c r="D26" s="107">
        <f>投入係数表!AL26</f>
        <v>6.141772583809605E-3</v>
      </c>
      <c r="E26" s="110">
        <f t="shared" si="9"/>
        <v>0.61417725838096049</v>
      </c>
      <c r="F26" s="85">
        <f>分析係数表!C29</f>
        <v>9.1216979002032073E-2</v>
      </c>
      <c r="G26" s="110">
        <f t="shared" si="0"/>
        <v>5.6023394081261703E-2</v>
      </c>
      <c r="H26" s="110">
        <v>6.2549884135554248E-2</v>
      </c>
      <c r="I26" s="110">
        <f t="shared" si="1"/>
        <v>6.2549884135554248E-2</v>
      </c>
      <c r="J26" s="85">
        <f>分析係数表!G29</f>
        <v>0.26186291739894552</v>
      </c>
      <c r="K26" s="111">
        <f t="shared" si="2"/>
        <v>1.6379495142702254E-2</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167" t="e">
        <f t="shared" si="7"/>
        <v>#DIV/0!</v>
      </c>
      <c r="X26" s="76">
        <f>分析係数表!E29</f>
        <v>0.10017574692442882</v>
      </c>
      <c r="Y26" s="166" t="e">
        <f t="shared" si="8"/>
        <v>#DIV/0!</v>
      </c>
    </row>
    <row r="27" spans="1:25" x14ac:dyDescent="0.2">
      <c r="A27" s="6" t="s">
        <v>15</v>
      </c>
      <c r="B27" s="5" t="s">
        <v>36</v>
      </c>
      <c r="C27" s="90"/>
      <c r="D27" s="107">
        <f>投入係数表!AL27</f>
        <v>1.3648383519576899E-3</v>
      </c>
      <c r="E27" s="110">
        <f t="shared" si="9"/>
        <v>0.13648383519576898</v>
      </c>
      <c r="F27" s="85">
        <f>分析係数表!C30</f>
        <v>1</v>
      </c>
      <c r="G27" s="110">
        <f t="shared" si="0"/>
        <v>0.13648383519576898</v>
      </c>
      <c r="H27" s="110">
        <v>0.16248767113926796</v>
      </c>
      <c r="I27" s="110">
        <f t="shared" si="1"/>
        <v>0.16248767113926796</v>
      </c>
      <c r="J27" s="85">
        <f>分析係数表!G30</f>
        <v>0.34464954175809992</v>
      </c>
      <c r="K27" s="111">
        <f t="shared" si="2"/>
        <v>5.6001301399489542E-2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167" t="e">
        <f t="shared" si="7"/>
        <v>#DIV/0!</v>
      </c>
      <c r="X27" s="76">
        <f>分析係数表!E30</f>
        <v>8.7001419904479155E-2</v>
      </c>
      <c r="Y27" s="166" t="e">
        <f t="shared" si="8"/>
        <v>#DIV/0!</v>
      </c>
    </row>
    <row r="28" spans="1:25" x14ac:dyDescent="0.2">
      <c r="A28" s="6" t="s">
        <v>16</v>
      </c>
      <c r="B28" s="5" t="s">
        <v>193</v>
      </c>
      <c r="C28" s="90"/>
      <c r="D28" s="107">
        <f>投入係数表!AL28</f>
        <v>5.3740510108334048E-3</v>
      </c>
      <c r="E28" s="110">
        <f t="shared" si="9"/>
        <v>0.5374051010833405</v>
      </c>
      <c r="F28" s="85">
        <f>分析係数表!C31</f>
        <v>5.9431818181818197E-2</v>
      </c>
      <c r="G28" s="110">
        <f t="shared" si="0"/>
        <v>3.1938962257566719E-2</v>
      </c>
      <c r="H28" s="110">
        <v>3.6138090738619962E-2</v>
      </c>
      <c r="I28" s="110">
        <f t="shared" si="1"/>
        <v>3.6138090738619962E-2</v>
      </c>
      <c r="J28" s="85">
        <f>分析係数表!G31</f>
        <v>6.9182389937106917E-2</v>
      </c>
      <c r="K28" s="111">
        <f t="shared" si="2"/>
        <v>2.5001194850617584E-3</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167" t="e">
        <f t="shared" si="7"/>
        <v>#DIV/0!</v>
      </c>
      <c r="X28" s="76">
        <f>分析係数表!E31</f>
        <v>1.10062893081761E-2</v>
      </c>
      <c r="Y28" s="166" t="e">
        <f t="shared" si="8"/>
        <v>#DIV/0!</v>
      </c>
    </row>
    <row r="29" spans="1:25" x14ac:dyDescent="0.2">
      <c r="A29" s="6" t="s">
        <v>17</v>
      </c>
      <c r="B29" s="5" t="s">
        <v>273</v>
      </c>
      <c r="C29" s="90"/>
      <c r="D29" s="107">
        <f>投入係数表!AL29</f>
        <v>9.3832636697091184E-4</v>
      </c>
      <c r="E29" s="110">
        <f t="shared" si="9"/>
        <v>9.3832636697091187E-2</v>
      </c>
      <c r="F29" s="85">
        <f>分析係数表!C32</f>
        <v>1</v>
      </c>
      <c r="G29" s="110">
        <f t="shared" si="0"/>
        <v>9.3832636697091187E-2</v>
      </c>
      <c r="H29" s="110">
        <v>0.11448916127183562</v>
      </c>
      <c r="I29" s="110">
        <f t="shared" si="1"/>
        <v>0.11448916127183562</v>
      </c>
      <c r="J29" s="85">
        <f>分析係数表!G32</f>
        <v>0.14024946759963491</v>
      </c>
      <c r="K29" s="111">
        <f t="shared" si="2"/>
        <v>1.6057043914303685E-2</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167" t="e">
        <f t="shared" si="7"/>
        <v>#DIV/0!</v>
      </c>
      <c r="X29" s="76">
        <f>分析係数表!E32</f>
        <v>2.9510191664131429E-2</v>
      </c>
      <c r="Y29" s="166" t="e">
        <f t="shared" si="8"/>
        <v>#DIV/0!</v>
      </c>
    </row>
    <row r="30" spans="1:25" x14ac:dyDescent="0.2">
      <c r="A30" s="6" t="s">
        <v>18</v>
      </c>
      <c r="B30" s="5" t="s">
        <v>274</v>
      </c>
      <c r="C30" s="90"/>
      <c r="D30" s="107">
        <f>投入係数表!AL30</f>
        <v>2.5590719099206688E-4</v>
      </c>
      <c r="E30" s="110">
        <f t="shared" si="9"/>
        <v>2.5590719099206689E-2</v>
      </c>
      <c r="F30" s="85">
        <f>分析係数表!C33</f>
        <v>0.54794520547945202</v>
      </c>
      <c r="G30" s="110">
        <f t="shared" si="0"/>
        <v>1.4022311835181748E-2</v>
      </c>
      <c r="H30" s="110">
        <v>1.8437624457837105E-2</v>
      </c>
      <c r="I30" s="110">
        <f t="shared" si="1"/>
        <v>1.8437624457837105E-2</v>
      </c>
      <c r="J30" s="85">
        <f>分析係数表!G33</f>
        <v>0.50575815738963537</v>
      </c>
      <c r="K30" s="111">
        <f t="shared" si="2"/>
        <v>9.3249789724377686E-3</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167" t="e">
        <f t="shared" si="7"/>
        <v>#DIV/0!</v>
      </c>
      <c r="X30" s="76">
        <f>分析係数表!E33</f>
        <v>9.5969289827255277E-2</v>
      </c>
      <c r="Y30" s="166" t="e">
        <f t="shared" si="8"/>
        <v>#DIV/0!</v>
      </c>
    </row>
    <row r="31" spans="1:25" x14ac:dyDescent="0.2">
      <c r="A31" s="6" t="s">
        <v>19</v>
      </c>
      <c r="B31" s="5" t="s">
        <v>275</v>
      </c>
      <c r="C31" s="90"/>
      <c r="D31" s="107">
        <f>投入係数表!AL31</f>
        <v>2.0216668088373285E-2</v>
      </c>
      <c r="E31" s="110">
        <f t="shared" si="9"/>
        <v>2.0216668088373284</v>
      </c>
      <c r="F31" s="85">
        <f>分析係数表!C34</f>
        <v>0.2272625743700124</v>
      </c>
      <c r="G31" s="110">
        <f t="shared" si="0"/>
        <v>0.45944920349477902</v>
      </c>
      <c r="H31" s="110">
        <v>0.50922030513252881</v>
      </c>
      <c r="I31" s="110">
        <f t="shared" si="1"/>
        <v>0.50922030513252881</v>
      </c>
      <c r="J31" s="85">
        <f>分析係数表!G34</f>
        <v>0.42497416653070103</v>
      </c>
      <c r="K31" s="111">
        <f t="shared" si="2"/>
        <v>0.21640547475420568</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167" t="e">
        <f t="shared" si="7"/>
        <v>#DIV/0!</v>
      </c>
      <c r="X31" s="76">
        <f>分析係数表!E34</f>
        <v>0.21101865448414642</v>
      </c>
      <c r="Y31" s="166" t="e">
        <f t="shared" si="8"/>
        <v>#DIV/0!</v>
      </c>
    </row>
    <row r="32" spans="1:25" x14ac:dyDescent="0.2">
      <c r="A32" s="6" t="s">
        <v>20</v>
      </c>
      <c r="B32" s="5" t="s">
        <v>37</v>
      </c>
      <c r="C32" s="90"/>
      <c r="D32" s="107">
        <f>投入係数表!AL32</f>
        <v>5.5446558048281155E-3</v>
      </c>
      <c r="E32" s="110">
        <f t="shared" si="9"/>
        <v>0.55446558048281158</v>
      </c>
      <c r="F32" s="85">
        <f>分析係数表!C35</f>
        <v>0.52232854864433809</v>
      </c>
      <c r="G32" s="110">
        <f t="shared" si="0"/>
        <v>0.28961320192682738</v>
      </c>
      <c r="H32" s="110">
        <v>0.35733027195342448</v>
      </c>
      <c r="I32" s="110">
        <f t="shared" si="1"/>
        <v>0.35733027195342448</v>
      </c>
      <c r="J32" s="85">
        <f>分析係数表!G35</f>
        <v>0.31374764595103577</v>
      </c>
      <c r="K32" s="111">
        <f t="shared" si="2"/>
        <v>0.11211153165243035</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167" t="e">
        <f t="shared" si="7"/>
        <v>#DIV/0!</v>
      </c>
      <c r="X32" s="76">
        <f>分析係数表!E35</f>
        <v>5.3634651600753293E-2</v>
      </c>
      <c r="Y32" s="166" t="e">
        <f t="shared" si="8"/>
        <v>#DIV/0!</v>
      </c>
    </row>
    <row r="33" spans="1:25" x14ac:dyDescent="0.2">
      <c r="A33" s="6" t="s">
        <v>21</v>
      </c>
      <c r="B33" s="5" t="s">
        <v>38</v>
      </c>
      <c r="C33" s="90"/>
      <c r="D33" s="107">
        <f>投入係数表!AL33</f>
        <v>5.8005629958201828E-3</v>
      </c>
      <c r="E33" s="110">
        <f t="shared" si="9"/>
        <v>0.58005629958201832</v>
      </c>
      <c r="F33" s="85">
        <f>分析係数表!C36</f>
        <v>0.98115915135770393</v>
      </c>
      <c r="G33" s="110">
        <f t="shared" si="0"/>
        <v>0.56912754663758314</v>
      </c>
      <c r="H33" s="110">
        <v>0.65221851341783854</v>
      </c>
      <c r="I33" s="110">
        <f t="shared" si="1"/>
        <v>0.65221851341783854</v>
      </c>
      <c r="J33" s="85">
        <f>分析係数表!G36</f>
        <v>4.5900594498961549E-2</v>
      </c>
      <c r="K33" s="111">
        <f t="shared" si="2"/>
        <v>2.993721750910772E-2</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167" t="e">
        <f t="shared" si="7"/>
        <v>#DIV/0!</v>
      </c>
      <c r="X33" s="76">
        <f>分析係数表!E36</f>
        <v>1.0186701245041263E-2</v>
      </c>
      <c r="Y33" s="166" t="e">
        <f t="shared" si="8"/>
        <v>#DIV/0!</v>
      </c>
    </row>
    <row r="34" spans="1:25" x14ac:dyDescent="0.2">
      <c r="A34" s="6" t="s">
        <v>22</v>
      </c>
      <c r="B34" s="5" t="s">
        <v>377</v>
      </c>
      <c r="C34" s="90"/>
      <c r="D34" s="107">
        <f>投入係数表!AL34</f>
        <v>8.18903011174614E-3</v>
      </c>
      <c r="E34" s="110">
        <f t="shared" si="9"/>
        <v>0.81890301117461406</v>
      </c>
      <c r="F34" s="85">
        <f>分析係数表!C37</f>
        <v>0.19750348498289194</v>
      </c>
      <c r="G34" s="110">
        <f t="shared" si="0"/>
        <v>0.16173619856997037</v>
      </c>
      <c r="H34" s="110">
        <v>0.18598621179508851</v>
      </c>
      <c r="I34" s="110">
        <f t="shared" si="1"/>
        <v>0.18598621179508851</v>
      </c>
      <c r="J34" s="85">
        <f>分析係数表!G37</f>
        <v>0.41491057198512482</v>
      </c>
      <c r="K34" s="111">
        <f t="shared" si="2"/>
        <v>7.7167645517246738E-2</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167" t="e">
        <f t="shared" si="7"/>
        <v>#DIV/0!</v>
      </c>
      <c r="X34" s="76">
        <f>分析係数表!E37</f>
        <v>0.12519922082521692</v>
      </c>
      <c r="Y34" s="166" t="e">
        <f t="shared" si="8"/>
        <v>#DIV/0!</v>
      </c>
    </row>
    <row r="35" spans="1:25" x14ac:dyDescent="0.2">
      <c r="A35" s="6" t="s">
        <v>23</v>
      </c>
      <c r="B35" s="5" t="s">
        <v>194</v>
      </c>
      <c r="C35" s="90"/>
      <c r="D35" s="107">
        <f>投入係数表!AL35</f>
        <v>3.1476584492024229E-2</v>
      </c>
      <c r="E35" s="110">
        <f t="shared" si="9"/>
        <v>3.1476584492024227</v>
      </c>
      <c r="F35" s="85">
        <f>分析係数表!C38</f>
        <v>8.1861043469250272E-2</v>
      </c>
      <c r="G35" s="110">
        <f t="shared" si="0"/>
        <v>0.25767060513651241</v>
      </c>
      <c r="H35" s="110">
        <v>0.28605053204586461</v>
      </c>
      <c r="I35" s="110">
        <f t="shared" si="1"/>
        <v>0.28605053204586461</v>
      </c>
      <c r="J35" s="85">
        <f>分析係数表!G38</f>
        <v>0.21669430624654507</v>
      </c>
      <c r="K35" s="111">
        <f t="shared" si="2"/>
        <v>6.1985521593133738E-2</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167" t="e">
        <f t="shared" si="7"/>
        <v>#DIV/0!</v>
      </c>
      <c r="X35" s="76">
        <f>分析係数表!E38</f>
        <v>0.12880044223327805</v>
      </c>
      <c r="Y35" s="166" t="e">
        <f t="shared" si="8"/>
        <v>#DIV/0!</v>
      </c>
    </row>
    <row r="36" spans="1:25" x14ac:dyDescent="0.2">
      <c r="A36" s="6" t="s">
        <v>24</v>
      </c>
      <c r="B36" s="5" t="s">
        <v>39</v>
      </c>
      <c r="C36" s="90"/>
      <c r="D36" s="107">
        <f>投入係数表!AL36</f>
        <v>0</v>
      </c>
      <c r="E36" s="110">
        <f t="shared" si="9"/>
        <v>0</v>
      </c>
      <c r="F36" s="85">
        <f>分析係数表!C39</f>
        <v>1</v>
      </c>
      <c r="G36" s="110">
        <f t="shared" si="0"/>
        <v>0</v>
      </c>
      <c r="H36" s="110">
        <v>7.2619045636816825E-3</v>
      </c>
      <c r="I36" s="110">
        <f t="shared" si="1"/>
        <v>7.2619045636816825E-3</v>
      </c>
      <c r="J36" s="85">
        <f>分析係数表!G39</f>
        <v>0.35499471899494134</v>
      </c>
      <c r="K36" s="111">
        <f t="shared" si="2"/>
        <v>2.577937769952261E-3</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167" t="e">
        <f t="shared" si="7"/>
        <v>#DIV/0!</v>
      </c>
      <c r="X36" s="76">
        <f>分析係数表!E39</f>
        <v>8.1549836010895549E-2</v>
      </c>
      <c r="Y36" s="166" t="e">
        <f t="shared" si="8"/>
        <v>#DIV/0!</v>
      </c>
    </row>
    <row r="37" spans="1:25" x14ac:dyDescent="0.2">
      <c r="A37" s="6" t="s">
        <v>25</v>
      </c>
      <c r="B37" s="5" t="s">
        <v>40</v>
      </c>
      <c r="C37" s="90"/>
      <c r="D37" s="107">
        <f>投入係数表!AL37</f>
        <v>1.7060479399471124E-4</v>
      </c>
      <c r="E37" s="110">
        <f t="shared" si="9"/>
        <v>1.7060479399471123E-2</v>
      </c>
      <c r="F37" s="85">
        <f>分析係数表!C40</f>
        <v>0.69354724715527594</v>
      </c>
      <c r="G37" s="110">
        <f t="shared" si="0"/>
        <v>1.1832248522652493E-2</v>
      </c>
      <c r="H37" s="110">
        <v>1.3316667654329144E-2</v>
      </c>
      <c r="I37" s="110">
        <f t="shared" si="1"/>
        <v>1.3316667654329144E-2</v>
      </c>
      <c r="J37" s="85">
        <f>分析係数表!G40</f>
        <v>0.52329545454545456</v>
      </c>
      <c r="K37" s="111">
        <f t="shared" si="2"/>
        <v>6.9685516532029214E-3</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167" t="e">
        <f t="shared" si="7"/>
        <v>#DIV/0!</v>
      </c>
      <c r="X37" s="76">
        <f>分析係数表!E40</f>
        <v>8.1107954545454539E-2</v>
      </c>
      <c r="Y37" s="166" t="e">
        <f t="shared" si="8"/>
        <v>#DIV/0!</v>
      </c>
    </row>
    <row r="38" spans="1:25" x14ac:dyDescent="0.2">
      <c r="A38" s="6" t="s">
        <v>26</v>
      </c>
      <c r="B38" s="5" t="s">
        <v>277</v>
      </c>
      <c r="C38" s="90"/>
      <c r="D38" s="107">
        <f>投入係数表!AL38</f>
        <v>8.5302396997355621E-5</v>
      </c>
      <c r="E38" s="110">
        <f t="shared" si="9"/>
        <v>8.5302396997355614E-3</v>
      </c>
      <c r="F38" s="85">
        <f>分析係数表!C41</f>
        <v>0.69803111327175493</v>
      </c>
      <c r="G38" s="110">
        <f t="shared" si="0"/>
        <v>5.9543727140813343E-3</v>
      </c>
      <c r="H38" s="110">
        <v>6.7254484962953167E-3</v>
      </c>
      <c r="I38" s="110">
        <f t="shared" si="1"/>
        <v>6.7254484962953167E-3</v>
      </c>
      <c r="J38" s="85">
        <f>分析係数表!G41</f>
        <v>0.44754320687137045</v>
      </c>
      <c r="K38" s="111">
        <f t="shared" si="2"/>
        <v>3.009928787680242E-3</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167" t="e">
        <f t="shared" si="7"/>
        <v>#DIV/0!</v>
      </c>
      <c r="X38" s="76">
        <f>分析係数表!E41</f>
        <v>0.13645373300413813</v>
      </c>
      <c r="Y38" s="166" t="e">
        <f t="shared" si="8"/>
        <v>#DIV/0!</v>
      </c>
    </row>
    <row r="39" spans="1:25" x14ac:dyDescent="0.2">
      <c r="A39" s="6" t="s">
        <v>51</v>
      </c>
      <c r="B39" s="5" t="s">
        <v>367</v>
      </c>
      <c r="C39" s="90"/>
      <c r="D39" s="107">
        <f>投入係数表!AL39</f>
        <v>1.7913503369444681E-3</v>
      </c>
      <c r="E39" s="110">
        <f t="shared" si="9"/>
        <v>0.1791350336944468</v>
      </c>
      <c r="F39" s="85">
        <f>分析係数表!C42</f>
        <v>0.43862762496302865</v>
      </c>
      <c r="G39" s="110">
        <f>E39*F39</f>
        <v>7.8573574377067315E-2</v>
      </c>
      <c r="H39" s="110">
        <v>8.5394052124521891E-2</v>
      </c>
      <c r="I39" s="110">
        <f>C39+H39</f>
        <v>8.5394052124521891E-2</v>
      </c>
      <c r="J39" s="85">
        <f>分析係数表!G42</f>
        <v>0.48527443105756357</v>
      </c>
      <c r="K39" s="111">
        <f>I39*J39</f>
        <v>4.1439550060427287E-2</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75">
        <f>最終需要_まとめ!C41</f>
        <v>100</v>
      </c>
      <c r="D40" s="107">
        <f>投入係数表!AL40</f>
        <v>0.14689072762944638</v>
      </c>
      <c r="E40" s="110">
        <f t="shared" si="9"/>
        <v>14.689072762944638</v>
      </c>
      <c r="F40" s="85">
        <f>分析係数表!C43</f>
        <v>0.43024422883907665</v>
      </c>
      <c r="G40" s="110">
        <f>E40*F40</f>
        <v>6.3198887832542008</v>
      </c>
      <c r="H40" s="110">
        <v>6.8403804652134621</v>
      </c>
      <c r="I40" s="110">
        <f>C40+H40</f>
        <v>106.84038046521346</v>
      </c>
      <c r="J40" s="85">
        <f>分析係数表!G43</f>
        <v>0.39930052034462166</v>
      </c>
      <c r="K40" s="111">
        <f>I40*J40</f>
        <v>42.661419513577087</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107">
        <f>投入係数表!AL41</f>
        <v>1.1089311609656231E-3</v>
      </c>
      <c r="E41" s="110">
        <f t="shared" si="9"/>
        <v>0.1108931160965623</v>
      </c>
      <c r="F41" s="85">
        <f>分析係数表!C44</f>
        <v>0.29950430472214973</v>
      </c>
      <c r="G41" s="110">
        <f>E41*F41</f>
        <v>3.3212965634973522E-2</v>
      </c>
      <c r="H41" s="110">
        <v>3.839525816551443E-2</v>
      </c>
      <c r="I41" s="110">
        <f>C41+H41</f>
        <v>3.839525816551443E-2</v>
      </c>
      <c r="J41" s="85">
        <f>分析係数表!G44</f>
        <v>0.27139093052281238</v>
      </c>
      <c r="K41" s="111">
        <f>I41*J41</f>
        <v>1.0420124841202572E-2</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107">
        <f>投入係数表!AL42</f>
        <v>5.9711677898148941E-4</v>
      </c>
      <c r="E42" s="110">
        <f t="shared" si="9"/>
        <v>5.9711677898148942E-2</v>
      </c>
      <c r="F42" s="85">
        <f>分析係数表!C45</f>
        <v>1</v>
      </c>
      <c r="G42" s="110">
        <f>E42*F42</f>
        <v>5.9711677898148942E-2</v>
      </c>
      <c r="H42" s="110">
        <v>6.5264216880318096E-2</v>
      </c>
      <c r="I42" s="110">
        <f>C42+H42</f>
        <v>6.5264216880318096E-2</v>
      </c>
      <c r="J42" s="85">
        <f>分析係数表!G45</f>
        <v>0</v>
      </c>
      <c r="K42" s="111">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90"/>
      <c r="D43" s="107">
        <f>投入係数表!AL43</f>
        <v>4.6063294378572038E-3</v>
      </c>
      <c r="E43" s="110">
        <f t="shared" si="9"/>
        <v>0.46063294378572039</v>
      </c>
      <c r="F43" s="85">
        <f>分析係数表!C46</f>
        <v>7.53047011027278E-2</v>
      </c>
      <c r="G43" s="110">
        <f>E43*F43</f>
        <v>3.4687826149853294E-2</v>
      </c>
      <c r="H43" s="110">
        <v>3.8532554827698726E-2</v>
      </c>
      <c r="I43" s="110">
        <f>C43+H43</f>
        <v>3.8532554827698726E-2</v>
      </c>
      <c r="J43" s="85">
        <f>分析係数表!G46</f>
        <v>9.6153846153846159E-3</v>
      </c>
      <c r="K43" s="111">
        <f>I43*J43</f>
        <v>3.7050533488171852E-4</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108">
        <f>投入係数表!AL44</f>
        <v>0.33344706986266315</v>
      </c>
      <c r="E44" s="96">
        <f>SUM(E5:E43)</f>
        <v>33.34470698626631</v>
      </c>
      <c r="F44" s="98">
        <f>分析係数表!C47</f>
        <v>0.46353553090755517</v>
      </c>
      <c r="G44" s="96">
        <f>SUM(G5:G43)</f>
        <v>8.6598381267242122</v>
      </c>
      <c r="H44" s="96">
        <f>SUM(H5:H43)</f>
        <v>9.5326116159438872</v>
      </c>
      <c r="I44" s="96">
        <f>SUM(I5:I43)</f>
        <v>109.53261161594388</v>
      </c>
      <c r="J44" s="98">
        <f>分析係数表!G47</f>
        <v>0.25736867196457208</v>
      </c>
      <c r="K44" s="112"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345</v>
      </c>
      <c r="S2" s="3" t="s">
        <v>153</v>
      </c>
      <c r="U2" s="64" t="s">
        <v>210</v>
      </c>
      <c r="W2" s="3" t="s">
        <v>130</v>
      </c>
      <c r="Y2" s="3" t="s">
        <v>154</v>
      </c>
    </row>
    <row r="3" spans="1:25" ht="44" x14ac:dyDescent="0.2">
      <c r="B3" s="65"/>
      <c r="C3" s="66" t="s">
        <v>228</v>
      </c>
      <c r="D3" s="66" t="s">
        <v>347</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2.2049646373595896E-2</v>
      </c>
      <c r="E5" s="110">
        <f>$C$41*D5</f>
        <v>2.2049646373595895</v>
      </c>
      <c r="F5" s="85">
        <f>分析係数表!C8</f>
        <v>0</v>
      </c>
      <c r="G5" s="110">
        <f t="shared" ref="G5:G38" si="0">E5*F5</f>
        <v>0</v>
      </c>
      <c r="H5" s="110">
        <f t="array" ref="H5:H43">MMULT(逆行列係数!C5:AO43,'37'!G5:G43)</f>
        <v>0</v>
      </c>
      <c r="I5" s="110">
        <f t="shared" ref="I5:I38" si="1">C5+H5</f>
        <v>0</v>
      </c>
      <c r="J5" s="85" t="e">
        <f>分析係数表!G8</f>
        <v>#DIV/0!</v>
      </c>
      <c r="K5" s="111" t="e">
        <f t="shared" ref="K5:K38" si="2">I5*J5</f>
        <v>#DIV/0!</v>
      </c>
      <c r="L5" s="79" t="s">
        <v>178</v>
      </c>
      <c r="M5" s="80" t="s">
        <v>178</v>
      </c>
      <c r="N5" s="81">
        <f>分析係数表!H8</f>
        <v>9.9662803258108775E-3</v>
      </c>
      <c r="O5" s="82" t="e">
        <f t="shared" ref="O5:O43" si="3">$M$44*N5</f>
        <v>#DIV/0!</v>
      </c>
      <c r="P5" s="76">
        <f>分析係数表!C8</f>
        <v>0</v>
      </c>
      <c r="Q5" s="82" t="e">
        <f t="shared" ref="Q5:Q38" si="4">O5*P5</f>
        <v>#DIV/0!</v>
      </c>
      <c r="R5" s="83" t="e">
        <f t="array" ref="R5:R43">MMULT(逆行列係数!C5:AO43,'37'!Q5:Q43)</f>
        <v>#DIV/0!</v>
      </c>
      <c r="S5" s="84" t="e">
        <f t="shared" ref="S5:S38" si="5">I5+R5</f>
        <v>#DIV/0!</v>
      </c>
      <c r="T5" s="85" t="e">
        <f>分析係数表!F8</f>
        <v>#DIV/0!</v>
      </c>
      <c r="U5" s="86" t="e">
        <f t="shared" ref="U5:U38" si="6">S5*T5</f>
        <v>#DIV/0!</v>
      </c>
      <c r="V5" s="87" t="e">
        <f>分析係数表!D8</f>
        <v>#DIV/0!</v>
      </c>
      <c r="W5" s="88" t="e">
        <f t="shared" ref="W5:W38" si="7">ROUND(S5*V5,0)</f>
        <v>#DIV/0!</v>
      </c>
      <c r="X5" s="76" t="e">
        <f>分析係数表!E8</f>
        <v>#DIV/0!</v>
      </c>
      <c r="Y5" s="89" t="e">
        <f t="shared" ref="Y5:Y38" si="8">ROUND(S5*X5,0)</f>
        <v>#DIV/0!</v>
      </c>
    </row>
    <row r="6" spans="1:25" x14ac:dyDescent="0.2">
      <c r="A6" s="6" t="s">
        <v>220</v>
      </c>
      <c r="B6" s="5" t="s">
        <v>266</v>
      </c>
      <c r="C6" s="90"/>
      <c r="D6" s="107">
        <f>投入係数表!AM6</f>
        <v>1.3867702121758425E-3</v>
      </c>
      <c r="E6" s="110">
        <f t="shared" ref="E6:E43" si="9">$C$41*D6</f>
        <v>0.13867702121758424</v>
      </c>
      <c r="F6" s="85">
        <f>分析係数表!C9</f>
        <v>7.8534031413612593E-2</v>
      </c>
      <c r="G6" s="110">
        <f t="shared" si="0"/>
        <v>1.0890865540647981E-2</v>
      </c>
      <c r="H6" s="110">
        <v>1.1134876179873963E-2</v>
      </c>
      <c r="I6" s="110">
        <f t="shared" si="1"/>
        <v>1.1134876179873963E-2</v>
      </c>
      <c r="J6" s="85">
        <f>分析係数表!G9</f>
        <v>0.3125</v>
      </c>
      <c r="K6" s="111">
        <f t="shared" si="2"/>
        <v>3.4796488062106136E-3</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88" t="e">
        <f t="shared" si="7"/>
        <v>#DIV/0!</v>
      </c>
      <c r="X6" s="76">
        <f>分析係数表!E9</f>
        <v>0</v>
      </c>
      <c r="Y6" s="89" t="e">
        <f t="shared" si="8"/>
        <v>#DIV/0!</v>
      </c>
    </row>
    <row r="7" spans="1:25" x14ac:dyDescent="0.2">
      <c r="A7" s="6" t="s">
        <v>221</v>
      </c>
      <c r="B7" s="5" t="s">
        <v>267</v>
      </c>
      <c r="C7" s="90"/>
      <c r="D7" s="107">
        <f>投入係数表!AM7</f>
        <v>4.8536957426154491E-3</v>
      </c>
      <c r="E7" s="110">
        <f t="shared" si="9"/>
        <v>0.48536957426154492</v>
      </c>
      <c r="F7" s="85">
        <f>分析係数表!C10</f>
        <v>9.7664543524416114E-2</v>
      </c>
      <c r="G7" s="110">
        <f t="shared" si="0"/>
        <v>4.7403397910893971E-2</v>
      </c>
      <c r="H7" s="110">
        <v>4.8583618003189485E-2</v>
      </c>
      <c r="I7" s="110">
        <f t="shared" si="1"/>
        <v>4.8583618003189485E-2</v>
      </c>
      <c r="J7" s="85">
        <f>分析係数表!G10</f>
        <v>0.17857142857142858</v>
      </c>
      <c r="K7" s="111">
        <f t="shared" si="2"/>
        <v>8.6756460719981231E-3</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88" t="e">
        <f t="shared" si="7"/>
        <v>#DIV/0!</v>
      </c>
      <c r="X7" s="76">
        <f>分析係数表!E10</f>
        <v>0</v>
      </c>
      <c r="Y7" s="89" t="e">
        <f t="shared" si="8"/>
        <v>#DIV/0!</v>
      </c>
    </row>
    <row r="8" spans="1:25" x14ac:dyDescent="0.2">
      <c r="A8" s="6" t="s">
        <v>222</v>
      </c>
      <c r="B8" s="5" t="s">
        <v>27</v>
      </c>
      <c r="C8" s="90"/>
      <c r="D8" s="107">
        <f>投入係数表!AM8</f>
        <v>0</v>
      </c>
      <c r="E8" s="110">
        <f t="shared" si="9"/>
        <v>0</v>
      </c>
      <c r="F8" s="85">
        <f>分析係数表!C11</f>
        <v>0</v>
      </c>
      <c r="G8" s="110">
        <f t="shared" si="0"/>
        <v>0</v>
      </c>
      <c r="H8" s="110">
        <v>0</v>
      </c>
      <c r="I8" s="110">
        <f t="shared" si="1"/>
        <v>0</v>
      </c>
      <c r="J8" s="85">
        <f>分析係数表!G11</f>
        <v>1</v>
      </c>
      <c r="K8" s="111">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88" t="e">
        <f t="shared" si="7"/>
        <v>#DIV/0!</v>
      </c>
      <c r="X8" s="76">
        <f>分析係数表!E11</f>
        <v>0</v>
      </c>
      <c r="Y8" s="89" t="e">
        <f t="shared" si="8"/>
        <v>#DIV/0!</v>
      </c>
    </row>
    <row r="9" spans="1:25" x14ac:dyDescent="0.2">
      <c r="A9" s="6" t="s">
        <v>223</v>
      </c>
      <c r="B9" s="5" t="s">
        <v>191</v>
      </c>
      <c r="C9" s="90"/>
      <c r="D9" s="107">
        <f>投入係数表!AM9</f>
        <v>0.17861600332824851</v>
      </c>
      <c r="E9" s="110">
        <f t="shared" si="9"/>
        <v>17.86160033282485</v>
      </c>
      <c r="F9" s="85">
        <f>分析係数表!C12</f>
        <v>9.4611575134895265E-3</v>
      </c>
      <c r="G9" s="110">
        <f t="shared" si="0"/>
        <v>0.16899141419185285</v>
      </c>
      <c r="H9" s="110">
        <v>0.17011637824434023</v>
      </c>
      <c r="I9" s="110">
        <f t="shared" si="1"/>
        <v>0.17011637824434023</v>
      </c>
      <c r="J9" s="85">
        <f>分析係数表!G12</f>
        <v>0.14399999999999999</v>
      </c>
      <c r="K9" s="111">
        <f t="shared" si="2"/>
        <v>2.4496758467184993E-2</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88" t="e">
        <f t="shared" si="7"/>
        <v>#DIV/0!</v>
      </c>
      <c r="X9" s="76">
        <f>分析係数表!E12</f>
        <v>0.11630769230769231</v>
      </c>
      <c r="Y9" s="89" t="e">
        <f t="shared" si="8"/>
        <v>#DIV/0!</v>
      </c>
    </row>
    <row r="10" spans="1:25" x14ac:dyDescent="0.2">
      <c r="A10" s="6" t="s">
        <v>224</v>
      </c>
      <c r="B10" s="5" t="s">
        <v>28</v>
      </c>
      <c r="C10" s="90"/>
      <c r="D10" s="107">
        <f>投入係数表!AM10</f>
        <v>2.4961863819165163E-3</v>
      </c>
      <c r="E10" s="110">
        <f t="shared" si="9"/>
        <v>0.24961863819165162</v>
      </c>
      <c r="F10" s="85">
        <f>分析係数表!C13</f>
        <v>0</v>
      </c>
      <c r="G10" s="110">
        <f t="shared" si="0"/>
        <v>0</v>
      </c>
      <c r="H10" s="110">
        <v>0</v>
      </c>
      <c r="I10" s="110">
        <f t="shared" si="1"/>
        <v>0</v>
      </c>
      <c r="J10" s="85">
        <f>分析係数表!G13</f>
        <v>0.24742268041237114</v>
      </c>
      <c r="K10" s="111">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88" t="e">
        <f t="shared" si="7"/>
        <v>#DIV/0!</v>
      </c>
      <c r="X10" s="76">
        <f>分析係数表!E13</f>
        <v>0.67010309278350511</v>
      </c>
      <c r="Y10" s="89" t="e">
        <f t="shared" si="8"/>
        <v>#DIV/0!</v>
      </c>
    </row>
    <row r="11" spans="1:25" x14ac:dyDescent="0.2">
      <c r="A11" s="6" t="s">
        <v>225</v>
      </c>
      <c r="B11" s="5" t="s">
        <v>268</v>
      </c>
      <c r="C11" s="90"/>
      <c r="D11" s="107">
        <f>投入係数表!AM11</f>
        <v>5.7319835436601485E-3</v>
      </c>
      <c r="E11" s="110">
        <f t="shared" si="9"/>
        <v>0.57319835436601485</v>
      </c>
      <c r="F11" s="85">
        <f>分析係数表!C14</f>
        <v>3.724489795918362E-2</v>
      </c>
      <c r="G11" s="110">
        <f t="shared" si="0"/>
        <v>2.1348714218734195E-2</v>
      </c>
      <c r="H11" s="110">
        <v>2.4635166066257978E-2</v>
      </c>
      <c r="I11" s="110">
        <f t="shared" si="1"/>
        <v>2.4635166066257978E-2</v>
      </c>
      <c r="J11" s="85">
        <f>分析係数表!G14</f>
        <v>0.16710182767624021</v>
      </c>
      <c r="K11" s="111">
        <f t="shared" si="2"/>
        <v>4.1165812747794009E-3</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88" t="e">
        <f t="shared" si="7"/>
        <v>#DIV/0!</v>
      </c>
      <c r="X11" s="76">
        <f>分析係数表!E14</f>
        <v>1.5665796344647518E-2</v>
      </c>
      <c r="Y11" s="89" t="e">
        <f t="shared" si="8"/>
        <v>#DIV/0!</v>
      </c>
    </row>
    <row r="12" spans="1:25" x14ac:dyDescent="0.2">
      <c r="A12" s="6" t="s">
        <v>226</v>
      </c>
      <c r="B12" s="5" t="s">
        <v>29</v>
      </c>
      <c r="C12" s="90"/>
      <c r="D12" s="107">
        <f>投入係数表!AM12</f>
        <v>7.5810104932279385E-3</v>
      </c>
      <c r="E12" s="110">
        <f t="shared" si="9"/>
        <v>0.75810104932279387</v>
      </c>
      <c r="F12" s="85">
        <f>分析係数表!C15</f>
        <v>0</v>
      </c>
      <c r="G12" s="110">
        <f t="shared" si="0"/>
        <v>0</v>
      </c>
      <c r="H12" s="110">
        <v>0</v>
      </c>
      <c r="I12" s="110">
        <f t="shared" si="1"/>
        <v>0</v>
      </c>
      <c r="J12" s="85">
        <f>分析係数表!G15</f>
        <v>9.5754290876242099E-2</v>
      </c>
      <c r="K12" s="111">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88" t="e">
        <f t="shared" si="7"/>
        <v>#DIV/0!</v>
      </c>
      <c r="X12" s="76">
        <f>分析係数表!E15</f>
        <v>6.1728395061728392E-2</v>
      </c>
      <c r="Y12" s="89" t="e">
        <f t="shared" si="8"/>
        <v>#DIV/0!</v>
      </c>
    </row>
    <row r="13" spans="1:25" x14ac:dyDescent="0.2">
      <c r="A13" s="6" t="s">
        <v>227</v>
      </c>
      <c r="B13" s="5" t="s">
        <v>30</v>
      </c>
      <c r="C13" s="90"/>
      <c r="D13" s="107">
        <f>投入係数表!AM13</f>
        <v>5.0385984375722276E-3</v>
      </c>
      <c r="E13" s="110">
        <f t="shared" si="9"/>
        <v>0.50385984375722281</v>
      </c>
      <c r="F13" s="85">
        <f>分析係数表!C16</f>
        <v>5.1379638439581488E-3</v>
      </c>
      <c r="G13" s="110">
        <f t="shared" si="0"/>
        <v>2.5888136596470129E-3</v>
      </c>
      <c r="H13" s="110">
        <v>2.9255032286586878E-3</v>
      </c>
      <c r="I13" s="110">
        <f t="shared" si="1"/>
        <v>2.9255032286586878E-3</v>
      </c>
      <c r="J13" s="85">
        <f>分析係数表!G16</f>
        <v>3.5087719298245612E-2</v>
      </c>
      <c r="K13" s="111">
        <f t="shared" si="2"/>
        <v>1.0264923609328728E-4</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88" t="e">
        <f t="shared" si="7"/>
        <v>#DIV/0!</v>
      </c>
      <c r="X13" s="76">
        <f>分析係数表!E16</f>
        <v>0</v>
      </c>
      <c r="Y13" s="89" t="e">
        <f t="shared" si="8"/>
        <v>#DIV/0!</v>
      </c>
    </row>
    <row r="14" spans="1:25" x14ac:dyDescent="0.2">
      <c r="A14" s="6" t="s">
        <v>2</v>
      </c>
      <c r="B14" s="5" t="s">
        <v>364</v>
      </c>
      <c r="C14" s="90"/>
      <c r="D14" s="107">
        <f>投入係数表!AM14</f>
        <v>2.0801553182637636E-3</v>
      </c>
      <c r="E14" s="110">
        <f t="shared" si="9"/>
        <v>0.20801553182637636</v>
      </c>
      <c r="F14" s="85">
        <f>分析係数表!C17</f>
        <v>2.2792022792023081E-3</v>
      </c>
      <c r="G14" s="110">
        <f t="shared" si="0"/>
        <v>4.7410947424815725E-4</v>
      </c>
      <c r="H14" s="110">
        <v>7.0796635690519255E-4</v>
      </c>
      <c r="I14" s="110">
        <f t="shared" si="1"/>
        <v>7.0796635690519255E-4</v>
      </c>
      <c r="J14" s="85">
        <f>分析係数表!G17</f>
        <v>0.25</v>
      </c>
      <c r="K14" s="111">
        <f t="shared" si="2"/>
        <v>1.7699158922629814E-4</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88" t="e">
        <f t="shared" si="7"/>
        <v>#DIV/0!</v>
      </c>
      <c r="X14" s="76">
        <f>分析係数表!E17</f>
        <v>0.63888888888888884</v>
      </c>
      <c r="Y14" s="89" t="e">
        <f t="shared" si="8"/>
        <v>#DIV/0!</v>
      </c>
    </row>
    <row r="15" spans="1:25" x14ac:dyDescent="0.2">
      <c r="A15" s="6" t="s">
        <v>3</v>
      </c>
      <c r="B15" s="5" t="s">
        <v>31</v>
      </c>
      <c r="C15" s="90"/>
      <c r="D15" s="107">
        <f>投入係数表!AM15</f>
        <v>1.3405445384366476E-3</v>
      </c>
      <c r="E15" s="110">
        <f t="shared" si="9"/>
        <v>0.13405445384366477</v>
      </c>
      <c r="F15" s="85">
        <f>分析係数表!C18</f>
        <v>7.5999999999999956E-2</v>
      </c>
      <c r="G15" s="110">
        <f t="shared" si="0"/>
        <v>1.0188138492118517E-2</v>
      </c>
      <c r="H15" s="110">
        <v>1.2071227228034595E-2</v>
      </c>
      <c r="I15" s="110">
        <f t="shared" si="1"/>
        <v>1.2071227228034595E-2</v>
      </c>
      <c r="J15" s="85">
        <f>分析係数表!G18</f>
        <v>0.21407624633431085</v>
      </c>
      <c r="K15" s="111">
        <f t="shared" si="2"/>
        <v>2.5841630136261744E-3</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88" t="e">
        <f t="shared" si="7"/>
        <v>#DIV/0!</v>
      </c>
      <c r="X15" s="76">
        <f>分析係数表!E18</f>
        <v>2.6392961876832845E-2</v>
      </c>
      <c r="Y15" s="89" t="e">
        <f t="shared" si="8"/>
        <v>#DIV/0!</v>
      </c>
    </row>
    <row r="16" spans="1:25" x14ac:dyDescent="0.2">
      <c r="A16" s="6" t="s">
        <v>4</v>
      </c>
      <c r="B16" s="5" t="s">
        <v>32</v>
      </c>
      <c r="C16" s="90"/>
      <c r="D16" s="107">
        <f>投入係数表!AM16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88" t="e">
        <f t="shared" si="7"/>
        <v>#DIV/0!</v>
      </c>
      <c r="X16" s="76">
        <f>分析係数表!E19</f>
        <v>0</v>
      </c>
      <c r="Y16" s="89" t="e">
        <f t="shared" si="8"/>
        <v>#DIV/0!</v>
      </c>
    </row>
    <row r="17" spans="1:25" x14ac:dyDescent="0.2">
      <c r="A17" s="6" t="s">
        <v>5</v>
      </c>
      <c r="B17" s="5" t="s">
        <v>33</v>
      </c>
      <c r="C17" s="90"/>
      <c r="D17" s="107">
        <f>投入係数表!AM17</f>
        <v>3.69805389913558E-4</v>
      </c>
      <c r="E17" s="110">
        <f t="shared" si="9"/>
        <v>3.6980538991355796E-2</v>
      </c>
      <c r="F17" s="85">
        <f>分析係数表!C20</f>
        <v>1.5625E-2</v>
      </c>
      <c r="G17" s="110">
        <f t="shared" si="0"/>
        <v>5.7782092173993432E-4</v>
      </c>
      <c r="H17" s="110">
        <v>6.677541175063947E-4</v>
      </c>
      <c r="I17" s="110">
        <f t="shared" si="1"/>
        <v>6.677541175063947E-4</v>
      </c>
      <c r="J17" s="85">
        <f>分析係数表!G20</f>
        <v>9.7560975609756101E-2</v>
      </c>
      <c r="K17" s="111">
        <f t="shared" si="2"/>
        <v>6.514674317135558E-5</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88" t="e">
        <f t="shared" si="7"/>
        <v>#DIV/0!</v>
      </c>
      <c r="X17" s="76">
        <f>分析係数表!E20</f>
        <v>9.7560975609756101E-2</v>
      </c>
      <c r="Y17" s="89" t="e">
        <f t="shared" si="8"/>
        <v>#DIV/0!</v>
      </c>
    </row>
    <row r="18" spans="1:25" x14ac:dyDescent="0.2">
      <c r="A18" s="6" t="s">
        <v>6</v>
      </c>
      <c r="B18" s="5" t="s">
        <v>34</v>
      </c>
      <c r="C18" s="90"/>
      <c r="D18" s="107">
        <f>投入係数表!AM18</f>
        <v>2.9122174455692693E-3</v>
      </c>
      <c r="E18" s="110">
        <f t="shared" si="9"/>
        <v>0.29122174455692695</v>
      </c>
      <c r="F18" s="85">
        <f>分析係数表!C21</f>
        <v>0</v>
      </c>
      <c r="G18" s="110">
        <f t="shared" si="0"/>
        <v>0</v>
      </c>
      <c r="H18" s="110">
        <v>0</v>
      </c>
      <c r="I18" s="110">
        <f t="shared" si="1"/>
        <v>0</v>
      </c>
      <c r="J18" s="85">
        <f>分析係数表!G21</f>
        <v>0.3</v>
      </c>
      <c r="K18" s="111">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88" t="e">
        <f t="shared" si="7"/>
        <v>#DIV/0!</v>
      </c>
      <c r="X18" s="76">
        <f>分析係数表!E21</f>
        <v>0.4</v>
      </c>
      <c r="Y18" s="89" t="e">
        <f t="shared" si="8"/>
        <v>#DIV/0!</v>
      </c>
    </row>
    <row r="19" spans="1:25" x14ac:dyDescent="0.2">
      <c r="A19" s="6" t="s">
        <v>7</v>
      </c>
      <c r="B19" s="5" t="s">
        <v>269</v>
      </c>
      <c r="C19" s="90"/>
      <c r="D19" s="107">
        <f>投入係数表!AM19</f>
        <v>0</v>
      </c>
      <c r="E19" s="110">
        <f t="shared" si="9"/>
        <v>0</v>
      </c>
      <c r="F19" s="85">
        <f>分析係数表!C22</f>
        <v>0</v>
      </c>
      <c r="G19" s="110">
        <f t="shared" si="0"/>
        <v>0</v>
      </c>
      <c r="H19" s="110">
        <v>0</v>
      </c>
      <c r="I19" s="110">
        <f t="shared" si="1"/>
        <v>0</v>
      </c>
      <c r="J19" s="85">
        <f>分析係数表!G22</f>
        <v>0.2</v>
      </c>
      <c r="K19" s="111">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88" t="e">
        <f t="shared" si="7"/>
        <v>#DIV/0!</v>
      </c>
      <c r="X19" s="76">
        <f>分析係数表!E22</f>
        <v>3.4</v>
      </c>
      <c r="Y19" s="89" t="e">
        <f t="shared" si="8"/>
        <v>#DIV/0!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0.23333333333333334</v>
      </c>
      <c r="K20" s="111">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88" t="e">
        <f t="shared" si="7"/>
        <v>#DIV/0!</v>
      </c>
      <c r="X20" s="76">
        <f>分析係数表!E23</f>
        <v>0.4</v>
      </c>
      <c r="Y20" s="89" t="e">
        <f t="shared" si="8"/>
        <v>#DIV/0!</v>
      </c>
    </row>
    <row r="21" spans="1:25" x14ac:dyDescent="0.2">
      <c r="A21" s="6" t="s">
        <v>9</v>
      </c>
      <c r="B21" s="5" t="s">
        <v>271</v>
      </c>
      <c r="C21" s="90"/>
      <c r="D21" s="107">
        <f>投入係数表!AM21</f>
        <v>2.3112836869597375E-4</v>
      </c>
      <c r="E21" s="110">
        <f t="shared" si="9"/>
        <v>2.3112836869597374E-2</v>
      </c>
      <c r="F21" s="85">
        <f>分析係数表!C24</f>
        <v>4.0407358738501986E-2</v>
      </c>
      <c r="G21" s="110">
        <f t="shared" si="0"/>
        <v>9.339286908542964E-4</v>
      </c>
      <c r="H21" s="110">
        <v>1.3521805415463101E-3</v>
      </c>
      <c r="I21" s="110">
        <f t="shared" si="1"/>
        <v>1.3521805415463101E-3</v>
      </c>
      <c r="J21" s="85">
        <f>分析係数表!G24</f>
        <v>0.2107843137254902</v>
      </c>
      <c r="K21" s="111">
        <f t="shared" si="2"/>
        <v>2.8501844748280065E-4</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88" t="e">
        <f t="shared" si="7"/>
        <v>#DIV/0!</v>
      </c>
      <c r="X21" s="76">
        <f>分析係数表!E24</f>
        <v>0.25490196078431371</v>
      </c>
      <c r="Y21" s="89" t="e">
        <f t="shared" si="8"/>
        <v>#DIV/0!</v>
      </c>
    </row>
    <row r="22" spans="1:25" x14ac:dyDescent="0.2">
      <c r="A22" s="6" t="s">
        <v>10</v>
      </c>
      <c r="B22" s="5" t="s">
        <v>272</v>
      </c>
      <c r="C22" s="90"/>
      <c r="D22" s="107">
        <f>投入係数表!AM22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88" t="e">
        <f t="shared" si="7"/>
        <v>#DIV/0!</v>
      </c>
      <c r="X22" s="76">
        <f>分析係数表!E25</f>
        <v>1</v>
      </c>
      <c r="Y22" s="89" t="e">
        <f t="shared" si="8"/>
        <v>#DIV/0!</v>
      </c>
    </row>
    <row r="23" spans="1:25" x14ac:dyDescent="0.2">
      <c r="A23" s="6" t="s">
        <v>11</v>
      </c>
      <c r="B23" s="5" t="s">
        <v>35</v>
      </c>
      <c r="C23" s="90"/>
      <c r="D23" s="107">
        <f>投入係数表!AM23</f>
        <v>4.622567373919475E-5</v>
      </c>
      <c r="E23" s="110">
        <f t="shared" si="9"/>
        <v>4.6225673739194745E-3</v>
      </c>
      <c r="F23" s="85">
        <f>分析係数表!C26</f>
        <v>4.2648253452477469E-3</v>
      </c>
      <c r="G23" s="110">
        <f t="shared" si="0"/>
        <v>1.9714442496407095E-5</v>
      </c>
      <c r="H23" s="110">
        <v>8.15564037469599E-5</v>
      </c>
      <c r="I23" s="110">
        <f t="shared" si="1"/>
        <v>8.15564037469599E-5</v>
      </c>
      <c r="J23" s="85">
        <f>分析係数表!G26</f>
        <v>0.19858156028368795</v>
      </c>
      <c r="K23" s="111">
        <f t="shared" si="2"/>
        <v>1.6195597907197711E-5</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88" t="e">
        <f t="shared" si="7"/>
        <v>#DIV/0!</v>
      </c>
      <c r="X23" s="76">
        <f>分析係数表!E26</f>
        <v>0.21985815602836881</v>
      </c>
      <c r="Y23" s="89" t="e">
        <f t="shared" si="8"/>
        <v>#DIV/0!</v>
      </c>
    </row>
    <row r="24" spans="1:25" x14ac:dyDescent="0.2">
      <c r="A24" s="6" t="s">
        <v>12</v>
      </c>
      <c r="B24" s="5" t="s">
        <v>365</v>
      </c>
      <c r="C24" s="90"/>
      <c r="D24" s="107">
        <f>投入係数表!AM24</f>
        <v>9.24513474783895E-5</v>
      </c>
      <c r="E24" s="110">
        <f t="shared" si="9"/>
        <v>9.2451347478389491E-3</v>
      </c>
      <c r="F24" s="85">
        <f>分析係数表!C27</f>
        <v>3.8520801232666546E-4</v>
      </c>
      <c r="G24" s="110">
        <f t="shared" si="0"/>
        <v>3.5612999799072292E-6</v>
      </c>
      <c r="H24" s="110">
        <v>4.7985320679143088E-6</v>
      </c>
      <c r="I24" s="110">
        <f t="shared" si="1"/>
        <v>4.7985320679143088E-6</v>
      </c>
      <c r="J24" s="85">
        <f>分析係数表!G27</f>
        <v>0.2857142857142857</v>
      </c>
      <c r="K24" s="111">
        <f t="shared" si="2"/>
        <v>1.371009162261231E-6</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88" t="e">
        <f t="shared" si="7"/>
        <v>#DIV/0!</v>
      </c>
      <c r="X24" s="76">
        <f>分析係数表!E27</f>
        <v>0</v>
      </c>
      <c r="Y24" s="89" t="e">
        <f t="shared" si="8"/>
        <v>#DIV/0!</v>
      </c>
    </row>
    <row r="25" spans="1:25" x14ac:dyDescent="0.2">
      <c r="A25" s="6" t="s">
        <v>13</v>
      </c>
      <c r="B25" s="5" t="s">
        <v>192</v>
      </c>
      <c r="C25" s="90"/>
      <c r="D25" s="107">
        <f>投入係数表!AM25</f>
        <v>0</v>
      </c>
      <c r="E25" s="110">
        <f t="shared" si="9"/>
        <v>0</v>
      </c>
      <c r="F25" s="85">
        <f>分析係数表!C28</f>
        <v>1.1124845488257318E-3</v>
      </c>
      <c r="G25" s="110">
        <f t="shared" si="0"/>
        <v>0</v>
      </c>
      <c r="H25" s="110">
        <v>6.115805946399811E-5</v>
      </c>
      <c r="I25" s="110">
        <f t="shared" si="1"/>
        <v>6.115805946399811E-5</v>
      </c>
      <c r="J25" s="85">
        <f>分析係数表!G28</f>
        <v>0.13043478260869565</v>
      </c>
      <c r="K25" s="111">
        <f t="shared" si="2"/>
        <v>7.9771381909562757E-6</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88" t="e">
        <f t="shared" si="7"/>
        <v>#DIV/0!</v>
      </c>
      <c r="X25" s="76">
        <f>分析係数表!E28</f>
        <v>0.14130434782608695</v>
      </c>
      <c r="Y25" s="89" t="e">
        <f t="shared" si="8"/>
        <v>#DIV/0!</v>
      </c>
    </row>
    <row r="26" spans="1:25" x14ac:dyDescent="0.2">
      <c r="A26" s="6" t="s">
        <v>14</v>
      </c>
      <c r="B26" s="5" t="s">
        <v>50</v>
      </c>
      <c r="C26" s="90"/>
      <c r="D26" s="107">
        <f>投入係数表!AM26</f>
        <v>4.9923727638330325E-3</v>
      </c>
      <c r="E26" s="110">
        <f t="shared" si="9"/>
        <v>0.49923727638330323</v>
      </c>
      <c r="F26" s="85">
        <f>分析係数表!C29</f>
        <v>9.1216979002032073E-2</v>
      </c>
      <c r="G26" s="110">
        <f t="shared" si="0"/>
        <v>4.5538916156887453E-2</v>
      </c>
      <c r="H26" s="110">
        <v>5.1440019944591645E-2</v>
      </c>
      <c r="I26" s="110">
        <f t="shared" si="1"/>
        <v>5.1440019944591645E-2</v>
      </c>
      <c r="J26" s="85">
        <f>分析係数表!G29</f>
        <v>0.26186291739894552</v>
      </c>
      <c r="K26" s="111">
        <f t="shared" si="2"/>
        <v>1.3470233693750711E-2</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88" t="e">
        <f t="shared" si="7"/>
        <v>#DIV/0!</v>
      </c>
      <c r="X26" s="76">
        <f>分析係数表!E29</f>
        <v>0.10017574692442882</v>
      </c>
      <c r="Y26" s="89" t="e">
        <f t="shared" si="8"/>
        <v>#DIV/0!</v>
      </c>
    </row>
    <row r="27" spans="1:25" x14ac:dyDescent="0.2">
      <c r="A27" s="6" t="s">
        <v>15</v>
      </c>
      <c r="B27" s="5" t="s">
        <v>36</v>
      </c>
      <c r="C27" s="90"/>
      <c r="D27" s="107">
        <f>投入係数表!AM27</f>
        <v>1.84902694956779E-3</v>
      </c>
      <c r="E27" s="110">
        <f t="shared" si="9"/>
        <v>0.184902694956779</v>
      </c>
      <c r="F27" s="85">
        <f>分析係数表!C30</f>
        <v>1</v>
      </c>
      <c r="G27" s="110">
        <f t="shared" si="0"/>
        <v>0.184902694956779</v>
      </c>
      <c r="H27" s="110">
        <v>0.25401582527040156</v>
      </c>
      <c r="I27" s="110">
        <f t="shared" si="1"/>
        <v>0.25401582527040156</v>
      </c>
      <c r="J27" s="85">
        <f>分析係数表!G30</f>
        <v>0.34464954175809992</v>
      </c>
      <c r="K27" s="111">
        <f t="shared" si="2"/>
        <v>8.7546437778749472E-2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88" t="e">
        <f t="shared" si="7"/>
        <v>#DIV/0!</v>
      </c>
      <c r="X27" s="76">
        <f>分析係数表!E30</f>
        <v>8.7001419904479155E-2</v>
      </c>
      <c r="Y27" s="89" t="e">
        <f t="shared" si="8"/>
        <v>#DIV/0!</v>
      </c>
    </row>
    <row r="28" spans="1:25" x14ac:dyDescent="0.2">
      <c r="A28" s="6" t="s">
        <v>16</v>
      </c>
      <c r="B28" s="5" t="s">
        <v>193</v>
      </c>
      <c r="C28" s="90"/>
      <c r="D28" s="107">
        <f>投入係数表!AM28</f>
        <v>3.6610733601442243E-2</v>
      </c>
      <c r="E28" s="110">
        <f t="shared" si="9"/>
        <v>3.6610733601442242</v>
      </c>
      <c r="F28" s="85">
        <f>分析係数表!C31</f>
        <v>5.9431818181818197E-2</v>
      </c>
      <c r="G28" s="110">
        <f t="shared" si="0"/>
        <v>0.21758424629038975</v>
      </c>
      <c r="H28" s="110">
        <v>0.23114168740638238</v>
      </c>
      <c r="I28" s="110">
        <f t="shared" si="1"/>
        <v>0.23114168740638238</v>
      </c>
      <c r="J28" s="85">
        <f>分析係数表!G31</f>
        <v>6.9182389937106917E-2</v>
      </c>
      <c r="K28" s="111">
        <f t="shared" si="2"/>
        <v>1.599093434886922E-2</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88" t="e">
        <f t="shared" si="7"/>
        <v>#DIV/0!</v>
      </c>
      <c r="X28" s="76">
        <f>分析係数表!E31</f>
        <v>1.10062893081761E-2</v>
      </c>
      <c r="Y28" s="89" t="e">
        <f t="shared" si="8"/>
        <v>#DIV/0!</v>
      </c>
    </row>
    <row r="29" spans="1:25" x14ac:dyDescent="0.2">
      <c r="A29" s="6" t="s">
        <v>17</v>
      </c>
      <c r="B29" s="5" t="s">
        <v>273</v>
      </c>
      <c r="C29" s="90"/>
      <c r="D29" s="107">
        <f>投入係数表!AM29</f>
        <v>9.8460685064484816E-3</v>
      </c>
      <c r="E29" s="110">
        <f t="shared" si="9"/>
        <v>0.98460685064484821</v>
      </c>
      <c r="F29" s="85">
        <f>分析係数表!C32</f>
        <v>1</v>
      </c>
      <c r="G29" s="110">
        <f t="shared" si="0"/>
        <v>0.98460685064484821</v>
      </c>
      <c r="H29" s="110">
        <v>1.1105559718220746</v>
      </c>
      <c r="I29" s="110">
        <f t="shared" si="1"/>
        <v>1.1105559718220746</v>
      </c>
      <c r="J29" s="85">
        <f>分析係数表!G32</f>
        <v>0.14024946759963491</v>
      </c>
      <c r="K29" s="111">
        <f t="shared" si="2"/>
        <v>0.1557548837876411</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88" t="e">
        <f t="shared" si="7"/>
        <v>#DIV/0!</v>
      </c>
      <c r="X29" s="76">
        <f>分析係数表!E32</f>
        <v>2.9510191664131429E-2</v>
      </c>
      <c r="Y29" s="89" t="e">
        <f t="shared" si="8"/>
        <v>#DIV/0!</v>
      </c>
    </row>
    <row r="30" spans="1:25" x14ac:dyDescent="0.2">
      <c r="A30" s="6" t="s">
        <v>18</v>
      </c>
      <c r="B30" s="5" t="s">
        <v>274</v>
      </c>
      <c r="C30" s="90"/>
      <c r="D30" s="107">
        <f>投入係数表!AM30</f>
        <v>1.6456339851153332E-2</v>
      </c>
      <c r="E30" s="110">
        <f t="shared" si="9"/>
        <v>1.6456339851153332</v>
      </c>
      <c r="F30" s="85">
        <f>分析係数表!C33</f>
        <v>0.54794520547945202</v>
      </c>
      <c r="G30" s="110">
        <f t="shared" si="0"/>
        <v>0.9017172521179907</v>
      </c>
      <c r="H30" s="110">
        <v>0.91303780192215422</v>
      </c>
      <c r="I30" s="110">
        <f t="shared" si="1"/>
        <v>0.91303780192215422</v>
      </c>
      <c r="J30" s="85">
        <f>分析係数表!G33</f>
        <v>0.50575815738963537</v>
      </c>
      <c r="K30" s="111">
        <f t="shared" si="2"/>
        <v>0.4617763163272316</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88" t="e">
        <f t="shared" si="7"/>
        <v>#DIV/0!</v>
      </c>
      <c r="X30" s="76">
        <f>分析係数表!E33</f>
        <v>9.5969289827255277E-2</v>
      </c>
      <c r="Y30" s="89" t="e">
        <f t="shared" si="8"/>
        <v>#DIV/0!</v>
      </c>
    </row>
    <row r="31" spans="1:25" x14ac:dyDescent="0.2">
      <c r="A31" s="6" t="s">
        <v>19</v>
      </c>
      <c r="B31" s="5" t="s">
        <v>275</v>
      </c>
      <c r="C31" s="90"/>
      <c r="D31" s="107">
        <f>投入係数表!AM31</f>
        <v>9.8553136411963199E-2</v>
      </c>
      <c r="E31" s="110">
        <f t="shared" si="9"/>
        <v>9.8553136411963198</v>
      </c>
      <c r="F31" s="85">
        <f>分析係数表!C34</f>
        <v>0.2272625743700124</v>
      </c>
      <c r="G31" s="110">
        <f t="shared" si="0"/>
        <v>2.2397439493221762</v>
      </c>
      <c r="H31" s="110">
        <v>2.2926446813322743</v>
      </c>
      <c r="I31" s="110">
        <f t="shared" si="1"/>
        <v>2.2926446813322743</v>
      </c>
      <c r="J31" s="85">
        <f>分析係数表!G34</f>
        <v>0.42497416653070103</v>
      </c>
      <c r="K31" s="111">
        <f t="shared" si="2"/>
        <v>0.97431476260022787</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88" t="e">
        <f t="shared" si="7"/>
        <v>#DIV/0!</v>
      </c>
      <c r="X31" s="76">
        <f>分析係数表!E34</f>
        <v>0.21101865448414642</v>
      </c>
      <c r="Y31" s="89" t="e">
        <f t="shared" si="8"/>
        <v>#DIV/0!</v>
      </c>
    </row>
    <row r="32" spans="1:25" x14ac:dyDescent="0.2">
      <c r="A32" s="6" t="s">
        <v>20</v>
      </c>
      <c r="B32" s="5" t="s">
        <v>37</v>
      </c>
      <c r="C32" s="90"/>
      <c r="D32" s="107">
        <f>投入係数表!AM32</f>
        <v>4.7150187213978647E-3</v>
      </c>
      <c r="E32" s="110">
        <f t="shared" si="9"/>
        <v>0.47150187213978645</v>
      </c>
      <c r="F32" s="85">
        <f>分析係数表!C35</f>
        <v>0.52232854864433809</v>
      </c>
      <c r="G32" s="110">
        <f t="shared" si="0"/>
        <v>0.24627888855786292</v>
      </c>
      <c r="H32" s="110">
        <v>0.3696859272256911</v>
      </c>
      <c r="I32" s="110">
        <f t="shared" si="1"/>
        <v>0.3696859272256911</v>
      </c>
      <c r="J32" s="85">
        <f>分析係数表!G35</f>
        <v>0.31374764595103577</v>
      </c>
      <c r="K32" s="111">
        <f t="shared" si="2"/>
        <v>0.1159880894082865</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88" t="e">
        <f t="shared" si="7"/>
        <v>#DIV/0!</v>
      </c>
      <c r="X32" s="76">
        <f>分析係数表!E35</f>
        <v>5.3634651600753293E-2</v>
      </c>
      <c r="Y32" s="89" t="e">
        <f t="shared" si="8"/>
        <v>#DIV/0!</v>
      </c>
    </row>
    <row r="33" spans="1:25" x14ac:dyDescent="0.2">
      <c r="A33" s="6" t="s">
        <v>21</v>
      </c>
      <c r="B33" s="5" t="s">
        <v>38</v>
      </c>
      <c r="C33" s="90"/>
      <c r="D33" s="107">
        <f>投入係数表!AM33</f>
        <v>1.1325290066102714E-2</v>
      </c>
      <c r="E33" s="110">
        <f t="shared" si="9"/>
        <v>1.1325290066102713</v>
      </c>
      <c r="F33" s="85">
        <f>分析係数表!C36</f>
        <v>0.98115915135770393</v>
      </c>
      <c r="G33" s="110">
        <f t="shared" si="0"/>
        <v>1.1111911990137173</v>
      </c>
      <c r="H33" s="110">
        <v>1.2345086241293377</v>
      </c>
      <c r="I33" s="110">
        <f t="shared" si="1"/>
        <v>1.2345086241293377</v>
      </c>
      <c r="J33" s="85">
        <f>分析係数表!G36</f>
        <v>4.5900594498961549E-2</v>
      </c>
      <c r="K33" s="111">
        <f t="shared" si="2"/>
        <v>5.666467976163167E-2</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88" t="e">
        <f t="shared" si="7"/>
        <v>#DIV/0!</v>
      </c>
      <c r="X33" s="76">
        <f>分析係数表!E36</f>
        <v>1.0186701245041263E-2</v>
      </c>
      <c r="Y33" s="89" t="e">
        <f t="shared" si="8"/>
        <v>#DIV/0!</v>
      </c>
    </row>
    <row r="34" spans="1:25" x14ac:dyDescent="0.2">
      <c r="A34" s="6" t="s">
        <v>22</v>
      </c>
      <c r="B34" s="5" t="s">
        <v>377</v>
      </c>
      <c r="C34" s="90"/>
      <c r="D34" s="107">
        <f>投入係数表!AM34</f>
        <v>2.2511903110987844E-2</v>
      </c>
      <c r="E34" s="110">
        <f t="shared" si="9"/>
        <v>2.2511903110987843</v>
      </c>
      <c r="F34" s="85">
        <f>分析係数表!C37</f>
        <v>0.19750348498289194</v>
      </c>
      <c r="G34" s="110">
        <f t="shared" si="0"/>
        <v>0.44461793180173059</v>
      </c>
      <c r="H34" s="110">
        <v>0.48682455534922359</v>
      </c>
      <c r="I34" s="110">
        <f t="shared" si="1"/>
        <v>0.48682455534922359</v>
      </c>
      <c r="J34" s="85">
        <f>分析係数表!G37</f>
        <v>0.41491057198512482</v>
      </c>
      <c r="K34" s="111">
        <f t="shared" si="2"/>
        <v>0.20198865471635041</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88" t="e">
        <f t="shared" si="7"/>
        <v>#DIV/0!</v>
      </c>
      <c r="X34" s="76">
        <f>分析係数表!E37</f>
        <v>0.12519922082521692</v>
      </c>
      <c r="Y34" s="89" t="e">
        <f t="shared" si="8"/>
        <v>#DIV/0!</v>
      </c>
    </row>
    <row r="35" spans="1:25" x14ac:dyDescent="0.2">
      <c r="A35" s="6" t="s">
        <v>23</v>
      </c>
      <c r="B35" s="5" t="s">
        <v>194</v>
      </c>
      <c r="C35" s="90"/>
      <c r="D35" s="107">
        <f>投入係数表!AM35</f>
        <v>1.742707899967642E-2</v>
      </c>
      <c r="E35" s="110">
        <f t="shared" si="9"/>
        <v>1.742707899967642</v>
      </c>
      <c r="F35" s="85">
        <f>分析係数表!C38</f>
        <v>8.1861043469250272E-2</v>
      </c>
      <c r="G35" s="110">
        <f t="shared" si="0"/>
        <v>0.14265988715345698</v>
      </c>
      <c r="H35" s="110">
        <v>0.16622701808453902</v>
      </c>
      <c r="I35" s="110">
        <f t="shared" si="1"/>
        <v>0.16622701808453902</v>
      </c>
      <c r="J35" s="85">
        <f>分析係数表!G38</f>
        <v>0.21669430624654507</v>
      </c>
      <c r="K35" s="111">
        <f t="shared" si="2"/>
        <v>3.6020448363261084E-2</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88" t="e">
        <f t="shared" si="7"/>
        <v>#DIV/0!</v>
      </c>
      <c r="X35" s="76">
        <f>分析係数表!E38</f>
        <v>0.12880044223327805</v>
      </c>
      <c r="Y35" s="89" t="e">
        <f t="shared" si="8"/>
        <v>#DIV/0!</v>
      </c>
    </row>
    <row r="36" spans="1:25" x14ac:dyDescent="0.2">
      <c r="A36" s="6" t="s">
        <v>24</v>
      </c>
      <c r="B36" s="5" t="s">
        <v>39</v>
      </c>
      <c r="C36" s="90"/>
      <c r="D36" s="107">
        <f>投入係数表!AM36</f>
        <v>0</v>
      </c>
      <c r="E36" s="110">
        <f t="shared" si="9"/>
        <v>0</v>
      </c>
      <c r="F36" s="85">
        <f>分析係数表!C39</f>
        <v>1</v>
      </c>
      <c r="G36" s="110">
        <f t="shared" si="0"/>
        <v>0</v>
      </c>
      <c r="H36" s="110">
        <v>7.7066347903390273E-3</v>
      </c>
      <c r="I36" s="110">
        <f t="shared" si="1"/>
        <v>7.7066347903390273E-3</v>
      </c>
      <c r="J36" s="85">
        <f>分析係数表!G39</f>
        <v>0.35499471899494134</v>
      </c>
      <c r="K36" s="111">
        <f t="shared" si="2"/>
        <v>2.7358146517930415E-3</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88" t="e">
        <f t="shared" si="7"/>
        <v>#DIV/0!</v>
      </c>
      <c r="X36" s="76">
        <f>分析係数表!E39</f>
        <v>8.1549836010895549E-2</v>
      </c>
      <c r="Y36" s="89" t="e">
        <f t="shared" si="8"/>
        <v>#DIV/0!</v>
      </c>
    </row>
    <row r="37" spans="1:25" x14ac:dyDescent="0.2">
      <c r="A37" s="6" t="s">
        <v>25</v>
      </c>
      <c r="B37" s="5" t="s">
        <v>40</v>
      </c>
      <c r="C37" s="90"/>
      <c r="D37" s="107">
        <f>投入係数表!AM37</f>
        <v>1.3867702121758425E-4</v>
      </c>
      <c r="E37" s="110">
        <f t="shared" si="9"/>
        <v>1.3867702121758425E-2</v>
      </c>
      <c r="F37" s="85">
        <f>分析係数表!C40</f>
        <v>0.69354724715527594</v>
      </c>
      <c r="G37" s="110">
        <f t="shared" si="0"/>
        <v>9.6179066309149356E-3</v>
      </c>
      <c r="H37" s="110">
        <v>1.0877623334350335E-2</v>
      </c>
      <c r="I37" s="110">
        <f t="shared" si="1"/>
        <v>1.0877623334350335E-2</v>
      </c>
      <c r="J37" s="85">
        <f>分析係数表!G40</f>
        <v>0.52329545454545456</v>
      </c>
      <c r="K37" s="111">
        <f t="shared" si="2"/>
        <v>5.6922108471231013E-3</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88" t="e">
        <f t="shared" si="7"/>
        <v>#DIV/0!</v>
      </c>
      <c r="X37" s="76">
        <f>分析係数表!E40</f>
        <v>8.1107954545454539E-2</v>
      </c>
      <c r="Y37" s="89" t="e">
        <f t="shared" si="8"/>
        <v>#DIV/0!</v>
      </c>
    </row>
    <row r="38" spans="1:25" x14ac:dyDescent="0.2">
      <c r="A38" s="6" t="s">
        <v>26</v>
      </c>
      <c r="B38" s="5" t="s">
        <v>277</v>
      </c>
      <c r="C38" s="90"/>
      <c r="D38" s="107">
        <f>投入係数表!AM38</f>
        <v>4.622567373919475E-5</v>
      </c>
      <c r="E38" s="110">
        <f t="shared" si="9"/>
        <v>4.6225673739194745E-3</v>
      </c>
      <c r="F38" s="85">
        <f>分析係数表!C41</f>
        <v>0.69803111327175493</v>
      </c>
      <c r="G38" s="110">
        <f t="shared" si="0"/>
        <v>3.2266958501907033E-3</v>
      </c>
      <c r="H38" s="110">
        <v>3.8710385202311739E-3</v>
      </c>
      <c r="I38" s="110">
        <f t="shared" si="1"/>
        <v>3.8710385202311739E-3</v>
      </c>
      <c r="J38" s="85">
        <f>分析係数表!G41</f>
        <v>0.44754320687137045</v>
      </c>
      <c r="K38" s="111">
        <f t="shared" si="2"/>
        <v>1.732456993266864E-3</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88" t="e">
        <f t="shared" si="7"/>
        <v>#DIV/0!</v>
      </c>
      <c r="X38" s="76">
        <f>分析係数表!E41</f>
        <v>0.13645373300413813</v>
      </c>
      <c r="Y38" s="89" t="e">
        <f t="shared" si="8"/>
        <v>#DIV/0!</v>
      </c>
    </row>
    <row r="39" spans="1:25" x14ac:dyDescent="0.2">
      <c r="A39" s="6" t="s">
        <v>51</v>
      </c>
      <c r="B39" s="5" t="s">
        <v>367</v>
      </c>
      <c r="C39" s="90"/>
      <c r="D39" s="107">
        <f>投入係数表!AM39</f>
        <v>1.84902694956779E-3</v>
      </c>
      <c r="E39" s="110">
        <f t="shared" si="9"/>
        <v>0.184902694956779</v>
      </c>
      <c r="F39" s="85">
        <f>分析係数表!C42</f>
        <v>0.43862762496302865</v>
      </c>
      <c r="G39" s="110">
        <f>E39*F39</f>
        <v>8.110342993815535E-2</v>
      </c>
      <c r="H39" s="110">
        <v>8.9813181100091469E-2</v>
      </c>
      <c r="I39" s="110">
        <f>C39+H39</f>
        <v>8.9813181100091469E-2</v>
      </c>
      <c r="J39" s="85">
        <f>分析係数表!G42</f>
        <v>0.48527443105756357</v>
      </c>
      <c r="K39" s="111">
        <f>I39*J39</f>
        <v>4.3584040359816806E-2</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107">
        <f>投入係数表!AM40</f>
        <v>3.1109878426478065E-2</v>
      </c>
      <c r="E40" s="110">
        <f t="shared" si="9"/>
        <v>3.1109878426478064</v>
      </c>
      <c r="F40" s="85">
        <f>分析係数表!C43</f>
        <v>0.43024422883907665</v>
      </c>
      <c r="G40" s="110">
        <f>E40*F40</f>
        <v>1.3384845652877482</v>
      </c>
      <c r="H40" s="110">
        <v>1.7023189936818655</v>
      </c>
      <c r="I40" s="110">
        <f>C40+H40</f>
        <v>1.7023189936818655</v>
      </c>
      <c r="J40" s="85">
        <f>分析係数表!G43</f>
        <v>0.39930052034462166</v>
      </c>
      <c r="K40" s="111">
        <f>I40*J40</f>
        <v>0.67973685996970157</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201">
        <f>最終需要_まとめ!C42</f>
        <v>100</v>
      </c>
      <c r="D41" s="107">
        <f>投入係数表!AM41</f>
        <v>1.4098830490454399E-2</v>
      </c>
      <c r="E41" s="110">
        <f t="shared" si="9"/>
        <v>1.4098830490454399</v>
      </c>
      <c r="F41" s="85">
        <f>分析係数表!C44</f>
        <v>0.29950430472214973</v>
      </c>
      <c r="G41" s="110">
        <f>E41*F41</f>
        <v>0.42226604234389903</v>
      </c>
      <c r="H41" s="110">
        <v>0.42713273771086796</v>
      </c>
      <c r="I41" s="110">
        <f>C41+H41</f>
        <v>100.42713273771086</v>
      </c>
      <c r="J41" s="85">
        <f>分析係数表!G44</f>
        <v>0.27139093052281238</v>
      </c>
      <c r="K41" s="111">
        <f>I41*J41</f>
        <v>27.255013003425347</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90"/>
      <c r="D42" s="107">
        <f>投入係数表!AM42</f>
        <v>5.54708084870337E-4</v>
      </c>
      <c r="E42" s="110">
        <f t="shared" si="9"/>
        <v>5.5470808487033701E-2</v>
      </c>
      <c r="F42" s="85">
        <f>分析係数表!C45</f>
        <v>1</v>
      </c>
      <c r="G42" s="110">
        <f>E42*F42</f>
        <v>5.5470808487033701E-2</v>
      </c>
      <c r="H42" s="110">
        <v>6.0951836117455735E-2</v>
      </c>
      <c r="I42" s="110">
        <f>C42+H42</f>
        <v>6.0951836117455735E-2</v>
      </c>
      <c r="J42" s="85">
        <f>分析係数表!G45</f>
        <v>0</v>
      </c>
      <c r="K42" s="111">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107">
        <f>投入係数表!AM43</f>
        <v>4.5763417001802803E-3</v>
      </c>
      <c r="E43" s="110">
        <f t="shared" si="9"/>
        <v>0.45763417001802803</v>
      </c>
      <c r="F43" s="85">
        <f>分析係数表!C46</f>
        <v>7.53047011027278E-2</v>
      </c>
      <c r="G43" s="110">
        <f>E43*F43</f>
        <v>3.4462004387602517E-2</v>
      </c>
      <c r="H43" s="110">
        <v>4.0892347867105043E-2</v>
      </c>
      <c r="I43" s="110">
        <f>C43+H43</f>
        <v>4.0892347867105043E-2</v>
      </c>
      <c r="J43" s="85">
        <f>分析係数表!G46</f>
        <v>9.6153846153846159E-3</v>
      </c>
      <c r="K43" s="111">
        <f>I43*J43</f>
        <v>3.9319565256831773E-4</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108">
        <f>投入係数表!AM44</f>
        <v>0.51148707992418985</v>
      </c>
      <c r="E44" s="96">
        <f>SUM(E5:E43)</f>
        <v>51.148707992418984</v>
      </c>
      <c r="F44" s="98">
        <f>分析係数表!C47</f>
        <v>0.46353553090755517</v>
      </c>
      <c r="G44" s="96">
        <f>SUM(G5:G43)</f>
        <v>8.7268937477845956</v>
      </c>
      <c r="H44" s="96">
        <f>SUM(H5:H43)</f>
        <v>9.7259886885705686</v>
      </c>
      <c r="I44" s="96">
        <f>SUM(I5:I43)</f>
        <v>109.72598868857055</v>
      </c>
      <c r="J44" s="98">
        <f>分析係数表!G47</f>
        <v>0.25736867196457208</v>
      </c>
      <c r="K44" s="112"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283</v>
      </c>
      <c r="S2" s="3" t="s">
        <v>153</v>
      </c>
      <c r="U2" s="64" t="s">
        <v>210</v>
      </c>
      <c r="W2" s="3" t="s">
        <v>130</v>
      </c>
      <c r="Y2" s="3" t="s">
        <v>154</v>
      </c>
    </row>
    <row r="3" spans="1:25" ht="44" x14ac:dyDescent="0.2">
      <c r="B3" s="65"/>
      <c r="C3" s="66" t="s">
        <v>228</v>
      </c>
      <c r="D3" s="66" t="s">
        <v>319</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0</v>
      </c>
      <c r="G5" s="110">
        <f t="shared" ref="G5:G38" si="0">E5*F5</f>
        <v>0</v>
      </c>
      <c r="H5" s="110">
        <f t="array" ref="H5:H43">MMULT(逆行列係数!C5:AO43,'38'!G5:G43)</f>
        <v>0</v>
      </c>
      <c r="I5" s="110">
        <f t="shared" ref="I5:I38" si="1">C5+H5</f>
        <v>0</v>
      </c>
      <c r="J5" s="85" t="e">
        <f>分析係数表!G8</f>
        <v>#DIV/0!</v>
      </c>
      <c r="K5" s="111" t="e">
        <f t="shared" ref="K5:K38" si="2">I5*J5</f>
        <v>#DIV/0!</v>
      </c>
      <c r="L5" s="79" t="s">
        <v>178</v>
      </c>
      <c r="M5" s="80" t="s">
        <v>178</v>
      </c>
      <c r="N5" s="81">
        <f>分析係数表!H8</f>
        <v>9.9662803258108775E-3</v>
      </c>
      <c r="O5" s="82" t="e">
        <f t="shared" ref="O5:O43" si="3">$M$44*N5</f>
        <v>#DIV/0!</v>
      </c>
      <c r="P5" s="76">
        <f>分析係数表!C8</f>
        <v>0</v>
      </c>
      <c r="Q5" s="82" t="e">
        <f t="shared" ref="Q5:Q38" si="4">O5*P5</f>
        <v>#DIV/0!</v>
      </c>
      <c r="R5" s="83" t="e">
        <f t="array" ref="R5:R43">MMULT(逆行列係数!C5:AO43,'38'!Q5:Q43)</f>
        <v>#DIV/0!</v>
      </c>
      <c r="S5" s="84" t="e">
        <f t="shared" ref="S5:S38" si="5">I5+R5</f>
        <v>#DIV/0!</v>
      </c>
      <c r="T5" s="85" t="e">
        <f>分析係数表!F8</f>
        <v>#DIV/0!</v>
      </c>
      <c r="U5" s="86" t="e">
        <f t="shared" ref="U5:U38" si="6">S5*T5</f>
        <v>#DIV/0!</v>
      </c>
      <c r="V5" s="87" t="e">
        <f>分析係数表!D8</f>
        <v>#DIV/0!</v>
      </c>
      <c r="W5" s="88" t="e">
        <f t="shared" ref="W5:W38" si="7">ROUND(S5*V5,0)</f>
        <v>#DIV/0!</v>
      </c>
      <c r="X5" s="76" t="e">
        <f>分析係数表!E8</f>
        <v>#DIV/0!</v>
      </c>
      <c r="Y5" s="89" t="e">
        <f t="shared" ref="Y5:Y38" si="8">ROUND(S5*X5,0)</f>
        <v>#DIV/0!</v>
      </c>
    </row>
    <row r="6" spans="1:25" x14ac:dyDescent="0.2">
      <c r="A6" s="6" t="s">
        <v>220</v>
      </c>
      <c r="B6" s="5" t="s">
        <v>266</v>
      </c>
      <c r="C6" s="90"/>
      <c r="D6" s="107">
        <f>投入係数表!AN6</f>
        <v>0</v>
      </c>
      <c r="E6" s="110">
        <f t="shared" ref="E6:E43" si="9">$C$42*D6</f>
        <v>0</v>
      </c>
      <c r="F6" s="85">
        <f>分析係数表!C9</f>
        <v>7.8534031413612593E-2</v>
      </c>
      <c r="G6" s="110">
        <f t="shared" si="0"/>
        <v>0</v>
      </c>
      <c r="H6" s="110">
        <v>8.8560397412109347E-4</v>
      </c>
      <c r="I6" s="110">
        <f t="shared" si="1"/>
        <v>8.8560397412109347E-4</v>
      </c>
      <c r="J6" s="85">
        <f>分析係数表!G9</f>
        <v>0.3125</v>
      </c>
      <c r="K6" s="111">
        <f t="shared" si="2"/>
        <v>2.7675124191284169E-4</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88" t="e">
        <f t="shared" si="7"/>
        <v>#DIV/0!</v>
      </c>
      <c r="X6" s="76">
        <f>分析係数表!E9</f>
        <v>0</v>
      </c>
      <c r="Y6" s="89" t="e">
        <f t="shared" si="8"/>
        <v>#DIV/0!</v>
      </c>
    </row>
    <row r="7" spans="1:25" x14ac:dyDescent="0.2">
      <c r="A7" s="6" t="s">
        <v>221</v>
      </c>
      <c r="B7" s="5" t="s">
        <v>267</v>
      </c>
      <c r="C7" s="90"/>
      <c r="D7" s="107">
        <f>投入係数表!AN7</f>
        <v>0</v>
      </c>
      <c r="E7" s="110">
        <f t="shared" si="9"/>
        <v>0</v>
      </c>
      <c r="F7" s="85">
        <f>分析係数表!C10</f>
        <v>9.7664543524416114E-2</v>
      </c>
      <c r="G7" s="110">
        <f t="shared" si="0"/>
        <v>0</v>
      </c>
      <c r="H7" s="110">
        <v>5.9646566669373116E-4</v>
      </c>
      <c r="I7" s="110">
        <f t="shared" si="1"/>
        <v>5.9646566669373116E-4</v>
      </c>
      <c r="J7" s="85">
        <f>分析係数表!G10</f>
        <v>0.17857142857142858</v>
      </c>
      <c r="K7" s="111">
        <f t="shared" si="2"/>
        <v>1.0651172619530914E-4</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88" t="e">
        <f t="shared" si="7"/>
        <v>#DIV/0!</v>
      </c>
      <c r="X7" s="76">
        <f>分析係数表!E10</f>
        <v>0</v>
      </c>
      <c r="Y7" s="89" t="e">
        <f t="shared" si="8"/>
        <v>#DIV/0!</v>
      </c>
    </row>
    <row r="8" spans="1:25" x14ac:dyDescent="0.2">
      <c r="A8" s="6" t="s">
        <v>222</v>
      </c>
      <c r="B8" s="5" t="s">
        <v>27</v>
      </c>
      <c r="C8" s="90"/>
      <c r="D8" s="107">
        <f>投入係数表!AN8</f>
        <v>0</v>
      </c>
      <c r="E8" s="110">
        <f t="shared" si="9"/>
        <v>0</v>
      </c>
      <c r="F8" s="85">
        <f>分析係数表!C11</f>
        <v>0</v>
      </c>
      <c r="G8" s="110">
        <f t="shared" si="0"/>
        <v>0</v>
      </c>
      <c r="H8" s="110">
        <v>0</v>
      </c>
      <c r="I8" s="110">
        <f t="shared" si="1"/>
        <v>0</v>
      </c>
      <c r="J8" s="85">
        <f>分析係数表!G11</f>
        <v>1</v>
      </c>
      <c r="K8" s="111">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88" t="e">
        <f t="shared" si="7"/>
        <v>#DIV/0!</v>
      </c>
      <c r="X8" s="76">
        <f>分析係数表!E11</f>
        <v>0</v>
      </c>
      <c r="Y8" s="89" t="e">
        <f t="shared" si="8"/>
        <v>#DIV/0!</v>
      </c>
    </row>
    <row r="9" spans="1:25" x14ac:dyDescent="0.2">
      <c r="A9" s="6" t="s">
        <v>223</v>
      </c>
      <c r="B9" s="5" t="s">
        <v>191</v>
      </c>
      <c r="C9" s="90"/>
      <c r="D9" s="107">
        <f>投入係数表!AN9</f>
        <v>0</v>
      </c>
      <c r="E9" s="110">
        <f t="shared" si="9"/>
        <v>0</v>
      </c>
      <c r="F9" s="85">
        <f>分析係数表!C12</f>
        <v>9.4611575134895265E-3</v>
      </c>
      <c r="G9" s="110">
        <f t="shared" si="0"/>
        <v>0</v>
      </c>
      <c r="H9" s="110">
        <v>6.6651861760510508E-5</v>
      </c>
      <c r="I9" s="110">
        <f t="shared" si="1"/>
        <v>6.6651861760510508E-5</v>
      </c>
      <c r="J9" s="85">
        <f>分析係数表!G12</f>
        <v>0.14399999999999999</v>
      </c>
      <c r="K9" s="111">
        <f t="shared" si="2"/>
        <v>9.5978680935135123E-6</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88" t="e">
        <f t="shared" si="7"/>
        <v>#DIV/0!</v>
      </c>
      <c r="X9" s="76">
        <f>分析係数表!E12</f>
        <v>0.11630769230769231</v>
      </c>
      <c r="Y9" s="89" t="e">
        <f t="shared" si="8"/>
        <v>#DIV/0!</v>
      </c>
    </row>
    <row r="10" spans="1:25" x14ac:dyDescent="0.2">
      <c r="A10" s="6" t="s">
        <v>224</v>
      </c>
      <c r="B10" s="5" t="s">
        <v>28</v>
      </c>
      <c r="C10" s="90"/>
      <c r="D10" s="107">
        <f>投入係数表!AN10</f>
        <v>1.4925373134328358E-2</v>
      </c>
      <c r="E10" s="110">
        <f t="shared" si="9"/>
        <v>1.4925373134328357</v>
      </c>
      <c r="F10" s="85">
        <f>分析係数表!C13</f>
        <v>0</v>
      </c>
      <c r="G10" s="110">
        <f t="shared" si="0"/>
        <v>0</v>
      </c>
      <c r="H10" s="110">
        <v>0</v>
      </c>
      <c r="I10" s="110">
        <f t="shared" si="1"/>
        <v>0</v>
      </c>
      <c r="J10" s="85">
        <f>分析係数表!G13</f>
        <v>0.24742268041237114</v>
      </c>
      <c r="K10" s="111">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88" t="e">
        <f t="shared" si="7"/>
        <v>#DIV/0!</v>
      </c>
      <c r="X10" s="76">
        <f>分析係数表!E13</f>
        <v>0.67010309278350511</v>
      </c>
      <c r="Y10" s="89" t="e">
        <f t="shared" si="8"/>
        <v>#DIV/0!</v>
      </c>
    </row>
    <row r="11" spans="1:25" x14ac:dyDescent="0.2">
      <c r="A11" s="6" t="s">
        <v>225</v>
      </c>
      <c r="B11" s="5" t="s">
        <v>268</v>
      </c>
      <c r="C11" s="90"/>
      <c r="D11" s="107">
        <f>投入係数表!AN11</f>
        <v>0.22388059701492538</v>
      </c>
      <c r="E11" s="110">
        <f t="shared" si="9"/>
        <v>22.388059701492537</v>
      </c>
      <c r="F11" s="85">
        <f>分析係数表!C14</f>
        <v>3.724489795918362E-2</v>
      </c>
      <c r="G11" s="110">
        <f t="shared" si="0"/>
        <v>0.83384099908620046</v>
      </c>
      <c r="H11" s="110">
        <v>0.85056477422378085</v>
      </c>
      <c r="I11" s="110">
        <f t="shared" si="1"/>
        <v>0.85056477422378085</v>
      </c>
      <c r="J11" s="85">
        <f>分析係数表!G14</f>
        <v>0.16710182767624021</v>
      </c>
      <c r="K11" s="111">
        <f t="shared" si="2"/>
        <v>0.14213092832982238</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88" t="e">
        <f t="shared" si="7"/>
        <v>#DIV/0!</v>
      </c>
      <c r="X11" s="76">
        <f>分析係数表!E14</f>
        <v>1.5665796344647518E-2</v>
      </c>
      <c r="Y11" s="89" t="e">
        <f t="shared" si="8"/>
        <v>#DIV/0!</v>
      </c>
    </row>
    <row r="12" spans="1:25" x14ac:dyDescent="0.2">
      <c r="A12" s="6" t="s">
        <v>226</v>
      </c>
      <c r="B12" s="5" t="s">
        <v>29</v>
      </c>
      <c r="C12" s="90"/>
      <c r="D12" s="107">
        <f>投入係数表!AN12</f>
        <v>1.4925373134328358E-2</v>
      </c>
      <c r="E12" s="110">
        <f t="shared" si="9"/>
        <v>1.4925373134328357</v>
      </c>
      <c r="F12" s="85">
        <f>分析係数表!C15</f>
        <v>0</v>
      </c>
      <c r="G12" s="110">
        <f t="shared" si="0"/>
        <v>0</v>
      </c>
      <c r="H12" s="110">
        <v>0</v>
      </c>
      <c r="I12" s="110">
        <f t="shared" si="1"/>
        <v>0</v>
      </c>
      <c r="J12" s="85">
        <f>分析係数表!G15</f>
        <v>9.5754290876242099E-2</v>
      </c>
      <c r="K12" s="111">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88" t="e">
        <f t="shared" si="7"/>
        <v>#DIV/0!</v>
      </c>
      <c r="X12" s="76">
        <f>分析係数表!E15</f>
        <v>6.1728395061728392E-2</v>
      </c>
      <c r="Y12" s="89" t="e">
        <f t="shared" si="8"/>
        <v>#DIV/0!</v>
      </c>
    </row>
    <row r="13" spans="1:25" x14ac:dyDescent="0.2">
      <c r="A13" s="6" t="s">
        <v>227</v>
      </c>
      <c r="B13" s="5" t="s">
        <v>30</v>
      </c>
      <c r="C13" s="90"/>
      <c r="D13" s="107">
        <f>投入係数表!AN13</f>
        <v>0</v>
      </c>
      <c r="E13" s="110">
        <f t="shared" si="9"/>
        <v>0</v>
      </c>
      <c r="F13" s="85">
        <f>分析係数表!C16</f>
        <v>5.1379638439581488E-3</v>
      </c>
      <c r="G13" s="110">
        <f t="shared" si="0"/>
        <v>0</v>
      </c>
      <c r="H13" s="110">
        <v>5.1307515473867022E-4</v>
      </c>
      <c r="I13" s="110">
        <f t="shared" si="1"/>
        <v>5.1307515473867022E-4</v>
      </c>
      <c r="J13" s="85">
        <f>分析係数表!G16</f>
        <v>3.5087719298245612E-2</v>
      </c>
      <c r="K13" s="111">
        <f t="shared" si="2"/>
        <v>1.8002637008374392E-5</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88" t="e">
        <f t="shared" si="7"/>
        <v>#DIV/0!</v>
      </c>
      <c r="X13" s="76">
        <f>分析係数表!E16</f>
        <v>0</v>
      </c>
      <c r="Y13" s="89" t="e">
        <f t="shared" si="8"/>
        <v>#DIV/0!</v>
      </c>
    </row>
    <row r="14" spans="1:25" x14ac:dyDescent="0.2">
      <c r="A14" s="6" t="s">
        <v>2</v>
      </c>
      <c r="B14" s="5" t="s">
        <v>364</v>
      </c>
      <c r="C14" s="90"/>
      <c r="D14" s="107">
        <f>投入係数表!AN14</f>
        <v>0</v>
      </c>
      <c r="E14" s="110">
        <f t="shared" si="9"/>
        <v>0</v>
      </c>
      <c r="F14" s="85">
        <f>分析係数表!C17</f>
        <v>2.2792022792023081E-3</v>
      </c>
      <c r="G14" s="110">
        <f t="shared" si="0"/>
        <v>0</v>
      </c>
      <c r="H14" s="110">
        <v>3.2335276199870801E-4</v>
      </c>
      <c r="I14" s="110">
        <f t="shared" si="1"/>
        <v>3.2335276199870801E-4</v>
      </c>
      <c r="J14" s="85">
        <f>分析係数表!G17</f>
        <v>0.25</v>
      </c>
      <c r="K14" s="111">
        <f t="shared" si="2"/>
        <v>8.0838190499677001E-5</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88" t="e">
        <f t="shared" si="7"/>
        <v>#DIV/0!</v>
      </c>
      <c r="X14" s="76">
        <f>分析係数表!E17</f>
        <v>0.63888888888888884</v>
      </c>
      <c r="Y14" s="89" t="e">
        <f t="shared" si="8"/>
        <v>#DIV/0!</v>
      </c>
    </row>
    <row r="15" spans="1:25" x14ac:dyDescent="0.2">
      <c r="A15" s="6" t="s">
        <v>3</v>
      </c>
      <c r="B15" s="5" t="s">
        <v>31</v>
      </c>
      <c r="C15" s="90"/>
      <c r="D15" s="107">
        <f>投入係数表!AN15</f>
        <v>0</v>
      </c>
      <c r="E15" s="110">
        <f t="shared" si="9"/>
        <v>0</v>
      </c>
      <c r="F15" s="85">
        <f>分析係数表!C18</f>
        <v>7.5999999999999956E-2</v>
      </c>
      <c r="G15" s="110">
        <f t="shared" si="0"/>
        <v>0</v>
      </c>
      <c r="H15" s="110">
        <v>1.1407788259484375E-3</v>
      </c>
      <c r="I15" s="110">
        <f t="shared" si="1"/>
        <v>1.1407788259484375E-3</v>
      </c>
      <c r="J15" s="85">
        <f>分析係数表!G18</f>
        <v>0.21407624633431085</v>
      </c>
      <c r="K15" s="111">
        <f t="shared" si="2"/>
        <v>2.4421364895670366E-4</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88" t="e">
        <f t="shared" si="7"/>
        <v>#DIV/0!</v>
      </c>
      <c r="X15" s="76">
        <f>分析係数表!E18</f>
        <v>2.6392961876832845E-2</v>
      </c>
      <c r="Y15" s="89" t="e">
        <f t="shared" si="8"/>
        <v>#DIV/0!</v>
      </c>
    </row>
    <row r="16" spans="1:25" x14ac:dyDescent="0.2">
      <c r="A16" s="6" t="s">
        <v>4</v>
      </c>
      <c r="B16" s="5" t="s">
        <v>32</v>
      </c>
      <c r="C16" s="90"/>
      <c r="D16" s="107">
        <f>投入係数表!AN16</f>
        <v>0</v>
      </c>
      <c r="E16" s="110">
        <f t="shared" si="9"/>
        <v>0</v>
      </c>
      <c r="F16" s="85">
        <f>分析係数表!C19</f>
        <v>0</v>
      </c>
      <c r="G16" s="110">
        <f t="shared" si="0"/>
        <v>0</v>
      </c>
      <c r="H16" s="110">
        <v>0</v>
      </c>
      <c r="I16" s="110">
        <f t="shared" si="1"/>
        <v>0</v>
      </c>
      <c r="J16" s="85">
        <f>分析係数表!G19</f>
        <v>0</v>
      </c>
      <c r="K16" s="111">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88" t="e">
        <f t="shared" si="7"/>
        <v>#DIV/0!</v>
      </c>
      <c r="X16" s="76">
        <f>分析係数表!E19</f>
        <v>0</v>
      </c>
      <c r="Y16" s="89" t="e">
        <f t="shared" si="8"/>
        <v>#DIV/0!</v>
      </c>
    </row>
    <row r="17" spans="1:25" x14ac:dyDescent="0.2">
      <c r="A17" s="6" t="s">
        <v>5</v>
      </c>
      <c r="B17" s="5" t="s">
        <v>33</v>
      </c>
      <c r="C17" s="90"/>
      <c r="D17" s="107">
        <f>投入係数表!AN17</f>
        <v>0</v>
      </c>
      <c r="E17" s="110">
        <f t="shared" si="9"/>
        <v>0</v>
      </c>
      <c r="F17" s="85">
        <f>分析係数表!C20</f>
        <v>1.5625E-2</v>
      </c>
      <c r="G17" s="110">
        <f t="shared" si="0"/>
        <v>0</v>
      </c>
      <c r="H17" s="110">
        <v>2.8533776017486222E-4</v>
      </c>
      <c r="I17" s="110">
        <f t="shared" si="1"/>
        <v>2.8533776017486222E-4</v>
      </c>
      <c r="J17" s="85">
        <f>分析係数表!G20</f>
        <v>9.7560975609756101E-2</v>
      </c>
      <c r="K17" s="111">
        <f t="shared" si="2"/>
        <v>2.7837830260962169E-5</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88" t="e">
        <f t="shared" si="7"/>
        <v>#DIV/0!</v>
      </c>
      <c r="X17" s="76">
        <f>分析係数表!E20</f>
        <v>9.7560975609756101E-2</v>
      </c>
      <c r="Y17" s="89" t="e">
        <f t="shared" si="8"/>
        <v>#DIV/0!</v>
      </c>
    </row>
    <row r="18" spans="1:25" x14ac:dyDescent="0.2">
      <c r="A18" s="6" t="s">
        <v>6</v>
      </c>
      <c r="B18" s="5" t="s">
        <v>34</v>
      </c>
      <c r="C18" s="90"/>
      <c r="D18" s="107">
        <f>投入係数表!AN18</f>
        <v>0</v>
      </c>
      <c r="E18" s="110">
        <f t="shared" si="9"/>
        <v>0</v>
      </c>
      <c r="F18" s="85">
        <f>分析係数表!C21</f>
        <v>0</v>
      </c>
      <c r="G18" s="110">
        <f t="shared" si="0"/>
        <v>0</v>
      </c>
      <c r="H18" s="110">
        <v>0</v>
      </c>
      <c r="I18" s="110">
        <f t="shared" si="1"/>
        <v>0</v>
      </c>
      <c r="J18" s="85">
        <f>分析係数表!G21</f>
        <v>0.3</v>
      </c>
      <c r="K18" s="111">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88" t="e">
        <f t="shared" si="7"/>
        <v>#DIV/0!</v>
      </c>
      <c r="X18" s="76">
        <f>分析係数表!E21</f>
        <v>0.4</v>
      </c>
      <c r="Y18" s="89" t="e">
        <f t="shared" si="8"/>
        <v>#DIV/0!</v>
      </c>
    </row>
    <row r="19" spans="1:25" x14ac:dyDescent="0.2">
      <c r="A19" s="6" t="s">
        <v>7</v>
      </c>
      <c r="B19" s="5" t="s">
        <v>269</v>
      </c>
      <c r="C19" s="90"/>
      <c r="D19" s="107">
        <f>投入係数表!AN19</f>
        <v>0</v>
      </c>
      <c r="E19" s="110">
        <f t="shared" si="9"/>
        <v>0</v>
      </c>
      <c r="F19" s="85">
        <f>分析係数表!C22</f>
        <v>0</v>
      </c>
      <c r="G19" s="110">
        <f t="shared" si="0"/>
        <v>0</v>
      </c>
      <c r="H19" s="110">
        <v>0</v>
      </c>
      <c r="I19" s="110">
        <f t="shared" si="1"/>
        <v>0</v>
      </c>
      <c r="J19" s="85">
        <f>分析係数表!G22</f>
        <v>0.2</v>
      </c>
      <c r="K19" s="111">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88" t="e">
        <f t="shared" si="7"/>
        <v>#DIV/0!</v>
      </c>
      <c r="X19" s="76">
        <f>分析係数表!E22</f>
        <v>3.4</v>
      </c>
      <c r="Y19" s="89" t="e">
        <f t="shared" si="8"/>
        <v>#DIV/0!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0.23333333333333334</v>
      </c>
      <c r="K20" s="111">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88" t="e">
        <f t="shared" si="7"/>
        <v>#DIV/0!</v>
      </c>
      <c r="X20" s="76">
        <f>分析係数表!E23</f>
        <v>0.4</v>
      </c>
      <c r="Y20" s="89" t="e">
        <f t="shared" si="8"/>
        <v>#DIV/0!</v>
      </c>
    </row>
    <row r="21" spans="1:25" x14ac:dyDescent="0.2">
      <c r="A21" s="6" t="s">
        <v>9</v>
      </c>
      <c r="B21" s="5" t="s">
        <v>271</v>
      </c>
      <c r="C21" s="90"/>
      <c r="D21" s="107">
        <f>投入係数表!AN21</f>
        <v>7.462686567164179E-3</v>
      </c>
      <c r="E21" s="110">
        <f t="shared" si="9"/>
        <v>0.74626865671641784</v>
      </c>
      <c r="F21" s="85">
        <f>分析係数表!C24</f>
        <v>4.0407358738501986E-2</v>
      </c>
      <c r="G21" s="110">
        <f t="shared" si="0"/>
        <v>3.0154745327240287E-2</v>
      </c>
      <c r="H21" s="110">
        <v>3.0960120264993576E-2</v>
      </c>
      <c r="I21" s="110">
        <f t="shared" si="1"/>
        <v>3.0960120264993576E-2</v>
      </c>
      <c r="J21" s="85">
        <f>分析係数表!G24</f>
        <v>0.2107843137254902</v>
      </c>
      <c r="K21" s="111">
        <f t="shared" si="2"/>
        <v>6.5259077029153128E-3</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88" t="e">
        <f t="shared" si="7"/>
        <v>#DIV/0!</v>
      </c>
      <c r="X21" s="76">
        <f>分析係数表!E24</f>
        <v>0.25490196078431371</v>
      </c>
      <c r="Y21" s="89" t="e">
        <f t="shared" si="8"/>
        <v>#DIV/0!</v>
      </c>
    </row>
    <row r="22" spans="1:25" x14ac:dyDescent="0.2">
      <c r="A22" s="6" t="s">
        <v>10</v>
      </c>
      <c r="B22" s="5" t="s">
        <v>272</v>
      </c>
      <c r="C22" s="90"/>
      <c r="D22" s="107">
        <f>投入係数表!AN22</f>
        <v>0</v>
      </c>
      <c r="E22" s="110">
        <f t="shared" si="9"/>
        <v>0</v>
      </c>
      <c r="F22" s="85">
        <f>分析係数表!C25</f>
        <v>0</v>
      </c>
      <c r="G22" s="110">
        <f t="shared" si="0"/>
        <v>0</v>
      </c>
      <c r="H22" s="110">
        <v>0</v>
      </c>
      <c r="I22" s="110">
        <f t="shared" si="1"/>
        <v>0</v>
      </c>
      <c r="J22" s="85">
        <f>分析係数表!G25</f>
        <v>0.2857142857142857</v>
      </c>
      <c r="K22" s="111">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88" t="e">
        <f t="shared" si="7"/>
        <v>#DIV/0!</v>
      </c>
      <c r="X22" s="76">
        <f>分析係数表!E25</f>
        <v>1</v>
      </c>
      <c r="Y22" s="89" t="e">
        <f t="shared" si="8"/>
        <v>#DIV/0!</v>
      </c>
    </row>
    <row r="23" spans="1:25" x14ac:dyDescent="0.2">
      <c r="A23" s="6" t="s">
        <v>11</v>
      </c>
      <c r="B23" s="5" t="s">
        <v>35</v>
      </c>
      <c r="C23" s="90"/>
      <c r="D23" s="107">
        <f>投入係数表!AN23</f>
        <v>0</v>
      </c>
      <c r="E23" s="110">
        <f t="shared" si="9"/>
        <v>0</v>
      </c>
      <c r="F23" s="85">
        <f>分析係数表!C26</f>
        <v>4.2648253452477469E-3</v>
      </c>
      <c r="G23" s="110">
        <f t="shared" si="0"/>
        <v>0</v>
      </c>
      <c r="H23" s="110">
        <v>4.5659113006363515E-5</v>
      </c>
      <c r="I23" s="110">
        <f t="shared" si="1"/>
        <v>4.5659113006363515E-5</v>
      </c>
      <c r="J23" s="85">
        <f>分析係数表!G26</f>
        <v>0.19858156028368795</v>
      </c>
      <c r="K23" s="111">
        <f t="shared" si="2"/>
        <v>9.0670579019728974E-6</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88" t="e">
        <f t="shared" si="7"/>
        <v>#DIV/0!</v>
      </c>
      <c r="X23" s="76">
        <f>分析係数表!E26</f>
        <v>0.21985815602836881</v>
      </c>
      <c r="Y23" s="89" t="e">
        <f t="shared" si="8"/>
        <v>#DIV/0!</v>
      </c>
    </row>
    <row r="24" spans="1:25" x14ac:dyDescent="0.2">
      <c r="A24" s="6" t="s">
        <v>12</v>
      </c>
      <c r="B24" s="5" t="s">
        <v>365</v>
      </c>
      <c r="C24" s="90"/>
      <c r="D24" s="107">
        <f>投入係数表!AN24</f>
        <v>0</v>
      </c>
      <c r="E24" s="110">
        <f t="shared" si="9"/>
        <v>0</v>
      </c>
      <c r="F24" s="85">
        <f>分析係数表!C27</f>
        <v>3.8520801232666546E-4</v>
      </c>
      <c r="G24" s="110">
        <f t="shared" si="0"/>
        <v>0</v>
      </c>
      <c r="H24" s="110">
        <v>1.9274399521597937E-6</v>
      </c>
      <c r="I24" s="110">
        <f t="shared" si="1"/>
        <v>1.9274399521597937E-6</v>
      </c>
      <c r="J24" s="85">
        <f>分析係数表!G27</f>
        <v>0.2857142857142857</v>
      </c>
      <c r="K24" s="111">
        <f t="shared" si="2"/>
        <v>5.5069712918851241E-7</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88" t="e">
        <f t="shared" si="7"/>
        <v>#DIV/0!</v>
      </c>
      <c r="X24" s="76">
        <f>分析係数表!E27</f>
        <v>0</v>
      </c>
      <c r="Y24" s="89" t="e">
        <f t="shared" si="8"/>
        <v>#DIV/0!</v>
      </c>
    </row>
    <row r="25" spans="1:25" x14ac:dyDescent="0.2">
      <c r="A25" s="6" t="s">
        <v>13</v>
      </c>
      <c r="B25" s="5" t="s">
        <v>192</v>
      </c>
      <c r="C25" s="90"/>
      <c r="D25" s="107">
        <f>投入係数表!AN25</f>
        <v>0</v>
      </c>
      <c r="E25" s="110">
        <f t="shared" si="9"/>
        <v>0</v>
      </c>
      <c r="F25" s="85">
        <f>分析係数表!C28</f>
        <v>1.1124845488257318E-3</v>
      </c>
      <c r="G25" s="110">
        <f t="shared" si="0"/>
        <v>0</v>
      </c>
      <c r="H25" s="110">
        <v>5.0946161467157919E-5</v>
      </c>
      <c r="I25" s="110">
        <f t="shared" si="1"/>
        <v>5.0946161467157919E-5</v>
      </c>
      <c r="J25" s="85">
        <f>分析係数表!G28</f>
        <v>0.13043478260869565</v>
      </c>
      <c r="K25" s="111">
        <f t="shared" si="2"/>
        <v>6.6451514957162505E-6</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88" t="e">
        <f t="shared" si="7"/>
        <v>#DIV/0!</v>
      </c>
      <c r="X25" s="76">
        <f>分析係数表!E28</f>
        <v>0.14130434782608695</v>
      </c>
      <c r="Y25" s="89" t="e">
        <f t="shared" si="8"/>
        <v>#DIV/0!</v>
      </c>
    </row>
    <row r="26" spans="1:25" x14ac:dyDescent="0.2">
      <c r="A26" s="6" t="s">
        <v>14</v>
      </c>
      <c r="B26" s="5" t="s">
        <v>50</v>
      </c>
      <c r="C26" s="90"/>
      <c r="D26" s="107">
        <f>投入係数表!AN26</f>
        <v>6.7164179104477612E-2</v>
      </c>
      <c r="E26" s="110">
        <f t="shared" si="9"/>
        <v>6.7164179104477615</v>
      </c>
      <c r="F26" s="85">
        <f>分析係数表!C29</f>
        <v>9.1216979002032073E-2</v>
      </c>
      <c r="G26" s="110">
        <f t="shared" si="0"/>
        <v>0.61265135150618555</v>
      </c>
      <c r="H26" s="110">
        <v>0.62587939846102436</v>
      </c>
      <c r="I26" s="110">
        <f t="shared" si="1"/>
        <v>0.62587939846102436</v>
      </c>
      <c r="J26" s="85">
        <f>分析係数表!G29</f>
        <v>0.26186291739894552</v>
      </c>
      <c r="K26" s="111">
        <f t="shared" si="2"/>
        <v>0.16389460522090094</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88" t="e">
        <f t="shared" si="7"/>
        <v>#DIV/0!</v>
      </c>
      <c r="X26" s="76">
        <f>分析係数表!E29</f>
        <v>0.10017574692442882</v>
      </c>
      <c r="Y26" s="89" t="e">
        <f t="shared" si="8"/>
        <v>#DIV/0!</v>
      </c>
    </row>
    <row r="27" spans="1:25" x14ac:dyDescent="0.2">
      <c r="A27" s="6" t="s">
        <v>15</v>
      </c>
      <c r="B27" s="5" t="s">
        <v>36</v>
      </c>
      <c r="C27" s="90"/>
      <c r="D27" s="107">
        <f>投入係数表!AN27</f>
        <v>0</v>
      </c>
      <c r="E27" s="110">
        <f t="shared" si="9"/>
        <v>0</v>
      </c>
      <c r="F27" s="85">
        <f>分析係数表!C30</f>
        <v>1</v>
      </c>
      <c r="G27" s="110">
        <f t="shared" si="0"/>
        <v>0</v>
      </c>
      <c r="H27" s="110">
        <v>6.5535309174219819E-2</v>
      </c>
      <c r="I27" s="110">
        <f t="shared" si="1"/>
        <v>6.5535309174219819E-2</v>
      </c>
      <c r="J27" s="85">
        <f>分析係数表!G30</f>
        <v>0.34464954175809992</v>
      </c>
      <c r="K27" s="111">
        <f t="shared" si="2"/>
        <v>2.2586714275870261E-2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88" t="e">
        <f t="shared" si="7"/>
        <v>#DIV/0!</v>
      </c>
      <c r="X27" s="76">
        <f>分析係数表!E30</f>
        <v>8.7001419904479155E-2</v>
      </c>
      <c r="Y27" s="89" t="e">
        <f t="shared" si="8"/>
        <v>#DIV/0!</v>
      </c>
    </row>
    <row r="28" spans="1:25" x14ac:dyDescent="0.2">
      <c r="A28" s="6" t="s">
        <v>16</v>
      </c>
      <c r="B28" s="5" t="s">
        <v>193</v>
      </c>
      <c r="C28" s="90"/>
      <c r="D28" s="107">
        <f>投入係数表!AN28</f>
        <v>0</v>
      </c>
      <c r="E28" s="110">
        <f t="shared" si="9"/>
        <v>0</v>
      </c>
      <c r="F28" s="85">
        <f>分析係数表!C31</f>
        <v>5.9431818181818197E-2</v>
      </c>
      <c r="G28" s="110">
        <f t="shared" si="0"/>
        <v>0</v>
      </c>
      <c r="H28" s="110">
        <v>2.4303089890739111E-2</v>
      </c>
      <c r="I28" s="110">
        <f t="shared" si="1"/>
        <v>2.4303089890739111E-2</v>
      </c>
      <c r="J28" s="85">
        <f>分析係数表!G31</f>
        <v>6.9182389937106917E-2</v>
      </c>
      <c r="K28" s="111">
        <f t="shared" si="2"/>
        <v>1.6813458414976744E-3</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88" t="e">
        <f t="shared" si="7"/>
        <v>#DIV/0!</v>
      </c>
      <c r="X28" s="76">
        <f>分析係数表!E31</f>
        <v>1.10062893081761E-2</v>
      </c>
      <c r="Y28" s="89" t="e">
        <f t="shared" si="8"/>
        <v>#DIV/0!</v>
      </c>
    </row>
    <row r="29" spans="1:25" x14ac:dyDescent="0.2">
      <c r="A29" s="6" t="s">
        <v>17</v>
      </c>
      <c r="B29" s="5" t="s">
        <v>273</v>
      </c>
      <c r="C29" s="90"/>
      <c r="D29" s="107">
        <f>投入係数表!AN29</f>
        <v>0</v>
      </c>
      <c r="E29" s="110">
        <f t="shared" si="9"/>
        <v>0</v>
      </c>
      <c r="F29" s="85">
        <f>分析係数表!C32</f>
        <v>1</v>
      </c>
      <c r="G29" s="110">
        <f t="shared" si="0"/>
        <v>0</v>
      </c>
      <c r="H29" s="110">
        <v>4.4275654420989671E-2</v>
      </c>
      <c r="I29" s="110">
        <f t="shared" si="1"/>
        <v>4.4275654420989671E-2</v>
      </c>
      <c r="J29" s="85">
        <f>分析係数表!G32</f>
        <v>0.14024946759963491</v>
      </c>
      <c r="K29" s="111">
        <f t="shared" si="2"/>
        <v>6.2096369601692229E-3</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88" t="e">
        <f t="shared" si="7"/>
        <v>#DIV/0!</v>
      </c>
      <c r="X29" s="76">
        <f>分析係数表!E32</f>
        <v>2.9510191664131429E-2</v>
      </c>
      <c r="Y29" s="89" t="e">
        <f t="shared" si="8"/>
        <v>#DIV/0!</v>
      </c>
    </row>
    <row r="30" spans="1:25" x14ac:dyDescent="0.2">
      <c r="A30" s="6" t="s">
        <v>18</v>
      </c>
      <c r="B30" s="5" t="s">
        <v>274</v>
      </c>
      <c r="C30" s="90"/>
      <c r="D30" s="107">
        <f>投入係数表!AN30</f>
        <v>0</v>
      </c>
      <c r="E30" s="110">
        <f t="shared" si="9"/>
        <v>0</v>
      </c>
      <c r="F30" s="85">
        <f>分析係数表!C33</f>
        <v>0.54794520547945202</v>
      </c>
      <c r="G30" s="110">
        <f t="shared" si="0"/>
        <v>0</v>
      </c>
      <c r="H30" s="110">
        <v>2.0003752905706849E-2</v>
      </c>
      <c r="I30" s="110">
        <f t="shared" si="1"/>
        <v>2.0003752905706849E-2</v>
      </c>
      <c r="J30" s="85">
        <f>分析係数表!G33</f>
        <v>0.50575815738963537</v>
      </c>
      <c r="K30" s="111">
        <f t="shared" si="2"/>
        <v>1.011706121046786E-2</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88" t="e">
        <f t="shared" si="7"/>
        <v>#DIV/0!</v>
      </c>
      <c r="X30" s="76">
        <f>分析係数表!E33</f>
        <v>9.5969289827255277E-2</v>
      </c>
      <c r="Y30" s="89" t="e">
        <f t="shared" si="8"/>
        <v>#DIV/0!</v>
      </c>
    </row>
    <row r="31" spans="1:25" x14ac:dyDescent="0.2">
      <c r="A31" s="6" t="s">
        <v>19</v>
      </c>
      <c r="B31" s="5" t="s">
        <v>275</v>
      </c>
      <c r="C31" s="90"/>
      <c r="D31" s="107">
        <f>投入係数表!AN31</f>
        <v>0.55970149253731338</v>
      </c>
      <c r="E31" s="110">
        <f t="shared" si="9"/>
        <v>55.970149253731336</v>
      </c>
      <c r="F31" s="85">
        <f>分析係数表!C34</f>
        <v>0.2272625743700124</v>
      </c>
      <c r="G31" s="110">
        <f t="shared" si="0"/>
        <v>12.719920207276813</v>
      </c>
      <c r="H31" s="110">
        <v>12.791636294988132</v>
      </c>
      <c r="I31" s="110">
        <f t="shared" si="1"/>
        <v>12.791636294988132</v>
      </c>
      <c r="J31" s="85">
        <f>分析係数表!G34</f>
        <v>0.42497416653070103</v>
      </c>
      <c r="K31" s="111">
        <f t="shared" si="2"/>
        <v>5.436114973026446</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88" t="e">
        <f t="shared" si="7"/>
        <v>#DIV/0!</v>
      </c>
      <c r="X31" s="76">
        <f>分析係数表!E34</f>
        <v>0.21101865448414642</v>
      </c>
      <c r="Y31" s="89" t="e">
        <f t="shared" si="8"/>
        <v>#DIV/0!</v>
      </c>
    </row>
    <row r="32" spans="1:25" x14ac:dyDescent="0.2">
      <c r="A32" s="6" t="s">
        <v>20</v>
      </c>
      <c r="B32" s="5" t="s">
        <v>37</v>
      </c>
      <c r="C32" s="90"/>
      <c r="D32" s="107">
        <f>投入係数表!AN32</f>
        <v>0</v>
      </c>
      <c r="E32" s="110">
        <f t="shared" si="9"/>
        <v>0</v>
      </c>
      <c r="F32" s="85">
        <f>分析係数表!C35</f>
        <v>0.52232854864433809</v>
      </c>
      <c r="G32" s="110">
        <f t="shared" si="0"/>
        <v>0</v>
      </c>
      <c r="H32" s="110">
        <v>0.17533308998338526</v>
      </c>
      <c r="I32" s="110">
        <f t="shared" si="1"/>
        <v>0.17533308998338526</v>
      </c>
      <c r="J32" s="85">
        <f>分析係数表!G35</f>
        <v>0.31374764595103577</v>
      </c>
      <c r="K32" s="111">
        <f t="shared" si="2"/>
        <v>5.5010344239608253E-2</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88" t="e">
        <f t="shared" si="7"/>
        <v>#DIV/0!</v>
      </c>
      <c r="X32" s="76">
        <f>分析係数表!E35</f>
        <v>5.3634651600753293E-2</v>
      </c>
      <c r="Y32" s="89" t="e">
        <f t="shared" si="8"/>
        <v>#DIV/0!</v>
      </c>
    </row>
    <row r="33" spans="1:25" x14ac:dyDescent="0.2">
      <c r="A33" s="6" t="s">
        <v>21</v>
      </c>
      <c r="B33" s="5" t="s">
        <v>38</v>
      </c>
      <c r="C33" s="90"/>
      <c r="D33" s="107">
        <f>投入係数表!AN33</f>
        <v>0</v>
      </c>
      <c r="E33" s="110">
        <f t="shared" si="9"/>
        <v>0</v>
      </c>
      <c r="F33" s="85">
        <f>分析係数表!C36</f>
        <v>0.98115915135770393</v>
      </c>
      <c r="G33" s="110">
        <f t="shared" si="0"/>
        <v>0</v>
      </c>
      <c r="H33" s="110">
        <v>0.38868460904561214</v>
      </c>
      <c r="I33" s="110">
        <f t="shared" si="1"/>
        <v>0.38868460904561214</v>
      </c>
      <c r="J33" s="85">
        <f>分析係数表!G36</f>
        <v>4.5900594498961549E-2</v>
      </c>
      <c r="K33" s="111">
        <f t="shared" si="2"/>
        <v>1.7840854627790045E-2</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88" t="e">
        <f t="shared" si="7"/>
        <v>#DIV/0!</v>
      </c>
      <c r="X33" s="76">
        <f>分析係数表!E36</f>
        <v>1.0186701245041263E-2</v>
      </c>
      <c r="Y33" s="89" t="e">
        <f t="shared" si="8"/>
        <v>#DIV/0!</v>
      </c>
    </row>
    <row r="34" spans="1:25" x14ac:dyDescent="0.2">
      <c r="A34" s="6" t="s">
        <v>22</v>
      </c>
      <c r="B34" s="5" t="s">
        <v>377</v>
      </c>
      <c r="C34" s="90"/>
      <c r="D34" s="107">
        <f>投入係数表!AN34</f>
        <v>0.11194029850746269</v>
      </c>
      <c r="E34" s="110">
        <f t="shared" si="9"/>
        <v>11.194029850746269</v>
      </c>
      <c r="F34" s="85">
        <f>分析係数表!C37</f>
        <v>0.19750348498289194</v>
      </c>
      <c r="G34" s="110">
        <f t="shared" si="0"/>
        <v>2.2108599065249099</v>
      </c>
      <c r="H34" s="110">
        <v>2.3140235555721582</v>
      </c>
      <c r="I34" s="110">
        <f t="shared" si="1"/>
        <v>2.3140235555721582</v>
      </c>
      <c r="J34" s="85">
        <f>分析係数表!G37</f>
        <v>0.41491057198512482</v>
      </c>
      <c r="K34" s="111">
        <f t="shared" si="2"/>
        <v>0.96011283702949646</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88" t="e">
        <f t="shared" si="7"/>
        <v>#DIV/0!</v>
      </c>
      <c r="X34" s="76">
        <f>分析係数表!E37</f>
        <v>0.12519922082521692</v>
      </c>
      <c r="Y34" s="89" t="e">
        <f t="shared" si="8"/>
        <v>#DIV/0!</v>
      </c>
    </row>
    <row r="35" spans="1:25" x14ac:dyDescent="0.2">
      <c r="A35" s="6" t="s">
        <v>23</v>
      </c>
      <c r="B35" s="5" t="s">
        <v>194</v>
      </c>
      <c r="C35" s="90"/>
      <c r="D35" s="107">
        <f>投入係数表!AN35</f>
        <v>0</v>
      </c>
      <c r="E35" s="110">
        <f t="shared" si="9"/>
        <v>0</v>
      </c>
      <c r="F35" s="85">
        <f>分析係数表!C38</f>
        <v>8.1861043469250272E-2</v>
      </c>
      <c r="G35" s="110">
        <f t="shared" si="0"/>
        <v>0</v>
      </c>
      <c r="H35" s="110">
        <v>4.6841750078564837E-2</v>
      </c>
      <c r="I35" s="110">
        <f t="shared" si="1"/>
        <v>4.6841750078564837E-2</v>
      </c>
      <c r="J35" s="85">
        <f>分析係数表!G38</f>
        <v>0.21669430624654507</v>
      </c>
      <c r="K35" s="111">
        <f t="shared" si="2"/>
        <v>1.0150340536648655E-2</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88" t="e">
        <f t="shared" si="7"/>
        <v>#DIV/0!</v>
      </c>
      <c r="X35" s="76">
        <f>分析係数表!E38</f>
        <v>0.12880044223327805</v>
      </c>
      <c r="Y35" s="89" t="e">
        <f t="shared" si="8"/>
        <v>#DIV/0!</v>
      </c>
    </row>
    <row r="36" spans="1:25" x14ac:dyDescent="0.2">
      <c r="A36" s="6" t="s">
        <v>24</v>
      </c>
      <c r="B36" s="5" t="s">
        <v>39</v>
      </c>
      <c r="C36" s="90"/>
      <c r="D36" s="107">
        <f>投入係数表!AN36</f>
        <v>0</v>
      </c>
      <c r="E36" s="110">
        <f t="shared" si="9"/>
        <v>0</v>
      </c>
      <c r="F36" s="85">
        <f>分析係数表!C39</f>
        <v>1</v>
      </c>
      <c r="G36" s="110">
        <f t="shared" si="0"/>
        <v>0</v>
      </c>
      <c r="H36" s="110">
        <v>2.2414040701320337E-3</v>
      </c>
      <c r="I36" s="110">
        <f t="shared" si="1"/>
        <v>2.2414040701320337E-3</v>
      </c>
      <c r="J36" s="85">
        <f>分析係数表!G39</f>
        <v>0.35499471899494134</v>
      </c>
      <c r="K36" s="111">
        <f t="shared" si="2"/>
        <v>7.9568660803063906E-4</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88" t="e">
        <f t="shared" si="7"/>
        <v>#DIV/0!</v>
      </c>
      <c r="X36" s="76">
        <f>分析係数表!E39</f>
        <v>8.1549836010895549E-2</v>
      </c>
      <c r="Y36" s="89" t="e">
        <f t="shared" si="8"/>
        <v>#DIV/0!</v>
      </c>
    </row>
    <row r="37" spans="1:25" x14ac:dyDescent="0.2">
      <c r="A37" s="6" t="s">
        <v>25</v>
      </c>
      <c r="B37" s="5" t="s">
        <v>40</v>
      </c>
      <c r="C37" s="90"/>
      <c r="D37" s="107">
        <f>投入係数表!AN37</f>
        <v>0</v>
      </c>
      <c r="E37" s="110">
        <f t="shared" si="9"/>
        <v>0</v>
      </c>
      <c r="F37" s="85">
        <f>分析係数表!C40</f>
        <v>0.69354724715527594</v>
      </c>
      <c r="G37" s="110">
        <f t="shared" si="0"/>
        <v>0</v>
      </c>
      <c r="H37" s="110">
        <v>3.7692081090585543E-3</v>
      </c>
      <c r="I37" s="110">
        <f t="shared" si="1"/>
        <v>3.7692081090585543E-3</v>
      </c>
      <c r="J37" s="85">
        <f>分析係数表!G40</f>
        <v>0.52329545454545456</v>
      </c>
      <c r="K37" s="111">
        <f t="shared" si="2"/>
        <v>1.9724094707062093E-3</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88" t="e">
        <f t="shared" si="7"/>
        <v>#DIV/0!</v>
      </c>
      <c r="X37" s="76">
        <f>分析係数表!E40</f>
        <v>8.1107954545454539E-2</v>
      </c>
      <c r="Y37" s="89" t="e">
        <f t="shared" si="8"/>
        <v>#DIV/0!</v>
      </c>
    </row>
    <row r="38" spans="1:25" x14ac:dyDescent="0.2">
      <c r="A38" s="6" t="s">
        <v>26</v>
      </c>
      <c r="B38" s="5" t="s">
        <v>277</v>
      </c>
      <c r="C38" s="90"/>
      <c r="D38" s="107">
        <f>投入係数表!AN38</f>
        <v>0</v>
      </c>
      <c r="E38" s="110">
        <f t="shared" si="9"/>
        <v>0</v>
      </c>
      <c r="F38" s="85">
        <f>分析係数表!C41</f>
        <v>0.69803111327175493</v>
      </c>
      <c r="G38" s="110">
        <f t="shared" si="0"/>
        <v>0</v>
      </c>
      <c r="H38" s="110">
        <v>3.99614518870521E-4</v>
      </c>
      <c r="I38" s="110">
        <f t="shared" si="1"/>
        <v>3.99614518870521E-4</v>
      </c>
      <c r="J38" s="85">
        <f>分析係数表!G41</f>
        <v>0.44754320687137045</v>
      </c>
      <c r="K38" s="111">
        <f t="shared" si="2"/>
        <v>1.7884476328767276E-4</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88" t="e">
        <f t="shared" si="7"/>
        <v>#DIV/0!</v>
      </c>
      <c r="X38" s="76">
        <f>分析係数表!E41</f>
        <v>0.13645373300413813</v>
      </c>
      <c r="Y38" s="89" t="e">
        <f t="shared" si="8"/>
        <v>#DIV/0!</v>
      </c>
    </row>
    <row r="39" spans="1:25" x14ac:dyDescent="0.2">
      <c r="A39" s="6" t="s">
        <v>51</v>
      </c>
      <c r="B39" s="5" t="s">
        <v>367</v>
      </c>
      <c r="C39" s="90"/>
      <c r="D39" s="107">
        <f>投入係数表!AN39</f>
        <v>0</v>
      </c>
      <c r="E39" s="110">
        <f t="shared" si="9"/>
        <v>0</v>
      </c>
      <c r="F39" s="85">
        <f>分析係数表!C42</f>
        <v>0.43862762496302865</v>
      </c>
      <c r="G39" s="110">
        <f>E39*F39</f>
        <v>0</v>
      </c>
      <c r="H39" s="110">
        <v>3.9201096002034318E-3</v>
      </c>
      <c r="I39" s="110">
        <f>C39+H39</f>
        <v>3.9201096002034318E-3</v>
      </c>
      <c r="J39" s="85">
        <f>分析係数表!G42</f>
        <v>0.48527443105756357</v>
      </c>
      <c r="K39" s="111">
        <f>I39*J39</f>
        <v>1.9023289559220134E-3</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88" t="e">
        <f>ROUND(S39*V39,0)</f>
        <v>#DIV/0!</v>
      </c>
      <c r="X39" s="76">
        <f>分析係数表!E42</f>
        <v>0.10910307898259705</v>
      </c>
      <c r="Y39" s="89" t="e">
        <f>ROUND(S39*X39,0)</f>
        <v>#DIV/0!</v>
      </c>
    </row>
    <row r="40" spans="1:25" x14ac:dyDescent="0.2">
      <c r="A40" s="6" t="s">
        <v>195</v>
      </c>
      <c r="B40" s="5" t="s">
        <v>41</v>
      </c>
      <c r="C40" s="90"/>
      <c r="D40" s="107">
        <f>投入係数表!AN40</f>
        <v>0</v>
      </c>
      <c r="E40" s="110">
        <f t="shared" si="9"/>
        <v>0</v>
      </c>
      <c r="F40" s="85">
        <f>分析係数表!C43</f>
        <v>0.43024422883907665</v>
      </c>
      <c r="G40" s="110">
        <f>E40*F40</f>
        <v>0</v>
      </c>
      <c r="H40" s="110">
        <v>0.61309981486036524</v>
      </c>
      <c r="I40" s="110">
        <f>C40+H40</f>
        <v>0.61309981486036524</v>
      </c>
      <c r="J40" s="85">
        <f>分析係数表!G43</f>
        <v>0.39930052034462166</v>
      </c>
      <c r="K40" s="111">
        <f>I40*J40</f>
        <v>0.24481107509693503</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88" t="e">
        <f>ROUND(S40*V40,0)</f>
        <v>#DIV/0!</v>
      </c>
      <c r="X40" s="76">
        <f>分析係数表!E43</f>
        <v>0.24029685234155079</v>
      </c>
      <c r="Y40" s="89" t="e">
        <f>ROUND(S40*X40,0)</f>
        <v>#DIV/0!</v>
      </c>
    </row>
    <row r="41" spans="1:25" x14ac:dyDescent="0.2">
      <c r="A41" s="6" t="s">
        <v>341</v>
      </c>
      <c r="B41" s="5" t="s">
        <v>42</v>
      </c>
      <c r="C41" s="163"/>
      <c r="D41" s="107">
        <f>投入係数表!AN41</f>
        <v>0</v>
      </c>
      <c r="E41" s="110">
        <f t="shared" si="9"/>
        <v>0</v>
      </c>
      <c r="F41" s="85">
        <f>分析係数表!C44</f>
        <v>0.29950430472214973</v>
      </c>
      <c r="G41" s="110">
        <f>E41*F41</f>
        <v>0</v>
      </c>
      <c r="H41" s="110">
        <v>4.6350172232659777E-3</v>
      </c>
      <c r="I41" s="110">
        <f>C41+H41</f>
        <v>4.6350172232659777E-3</v>
      </c>
      <c r="J41" s="85">
        <f>分析係数表!G44</f>
        <v>0.27139093052281238</v>
      </c>
      <c r="K41" s="111">
        <f>I41*J41</f>
        <v>1.2579016372114156E-3</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88" t="e">
        <f>ROUND(S41*V41,0)</f>
        <v>#DIV/0!</v>
      </c>
      <c r="X41" s="76">
        <f>分析係数表!E44</f>
        <v>0.15998705681135303</v>
      </c>
      <c r="Y41" s="89" t="e">
        <f>ROUND(S41*X41,0)</f>
        <v>#DIV/0!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1.1396519804462936E-2</v>
      </c>
      <c r="I42" s="110">
        <f>C42+H42</f>
        <v>100.01139651980446</v>
      </c>
      <c r="J42" s="85">
        <f>分析係数表!G45</f>
        <v>0</v>
      </c>
      <c r="K42" s="111">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S42*T42</f>
        <v>#DIV/0!</v>
      </c>
      <c r="V42" s="87">
        <f>分析係数表!D45</f>
        <v>0</v>
      </c>
      <c r="W42" s="88" t="e">
        <f>ROUND(S42*V42,0)</f>
        <v>#DIV/0!</v>
      </c>
      <c r="X42" s="76">
        <f>分析係数表!E45</f>
        <v>0</v>
      </c>
      <c r="Y42" s="89" t="e">
        <f>ROUND(S42*X42,0)</f>
        <v>#DIV/0!</v>
      </c>
    </row>
    <row r="43" spans="1:25" x14ac:dyDescent="0.2">
      <c r="A43" s="6" t="s">
        <v>343</v>
      </c>
      <c r="B43" s="5" t="s">
        <v>280</v>
      </c>
      <c r="C43" s="90"/>
      <c r="D43" s="107">
        <f>投入係数表!AN43</f>
        <v>0</v>
      </c>
      <c r="E43" s="110">
        <f t="shared" si="9"/>
        <v>0</v>
      </c>
      <c r="F43" s="85">
        <f>分析係数表!C46</f>
        <v>7.53047011027278E-2</v>
      </c>
      <c r="G43" s="110">
        <f>E43*F43</f>
        <v>0</v>
      </c>
      <c r="H43" s="110">
        <v>1.1893164453761814E-2</v>
      </c>
      <c r="I43" s="110">
        <f>C43+H43</f>
        <v>1.1893164453761814E-2</v>
      </c>
      <c r="J43" s="85">
        <f>分析係数表!G46</f>
        <v>9.6153846153846159E-3</v>
      </c>
      <c r="K43" s="111">
        <f>I43*J43</f>
        <v>1.1435735051694052E-4</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88" t="e">
        <f>ROUND(S43*V43,0)</f>
        <v>#DIV/0!</v>
      </c>
      <c r="X43" s="76">
        <f>分析係数表!E46</f>
        <v>7.4999999999999997E-2</v>
      </c>
      <c r="Y43" s="89" t="e">
        <f>ROUND(S43*X43,0)</f>
        <v>#DIV/0!</v>
      </c>
    </row>
    <row r="44" spans="1:25" x14ac:dyDescent="0.2">
      <c r="A44" s="192">
        <v>40</v>
      </c>
      <c r="B44" s="14" t="s">
        <v>151</v>
      </c>
      <c r="C44" s="197">
        <f>SUM(C5:C43)</f>
        <v>100</v>
      </c>
      <c r="D44" s="108">
        <f>投入係数表!AN44</f>
        <v>1</v>
      </c>
      <c r="E44" s="96">
        <f>SUM(E5:E43)</f>
        <v>99.999999999999972</v>
      </c>
      <c r="F44" s="98">
        <f>分析係数表!C47</f>
        <v>0.46353553090755517</v>
      </c>
      <c r="G44" s="96">
        <f>SUM(G5:G43)</f>
        <v>16.407427209721348</v>
      </c>
      <c r="H44" s="96">
        <f>SUM(H5:H43)</f>
        <v>18.033306050369287</v>
      </c>
      <c r="I44" s="96">
        <f>SUM(I5:I43)</f>
        <v>118.03330605036929</v>
      </c>
      <c r="J44" s="98">
        <f>分析係数表!G47</f>
        <v>0.25736867196457208</v>
      </c>
      <c r="K44" s="112"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01" t="e">
        <f>SUM(W5:W43)</f>
        <v>#DIV/0!</v>
      </c>
      <c r="X44" s="92">
        <f>分析係数表!E47</f>
        <v>8.5721265035794345E-2</v>
      </c>
      <c r="Y44" s="102"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284</v>
      </c>
      <c r="S2" s="3" t="s">
        <v>153</v>
      </c>
      <c r="U2" s="64" t="s">
        <v>210</v>
      </c>
      <c r="W2" s="3" t="s">
        <v>130</v>
      </c>
      <c r="Y2" s="3" t="s">
        <v>154</v>
      </c>
    </row>
    <row r="3" spans="1:25" ht="44" x14ac:dyDescent="0.2">
      <c r="B3" s="65"/>
      <c r="C3" s="66" t="s">
        <v>228</v>
      </c>
      <c r="D3" s="66" t="s">
        <v>353</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0</v>
      </c>
      <c r="G5" s="110">
        <f t="shared" ref="G5:G38" si="0">E5*F5</f>
        <v>0</v>
      </c>
      <c r="H5" s="110">
        <f t="array" ref="H5:H43">MMULT(逆行列係数!C5:AO43,'39'!G5:G43)</f>
        <v>0</v>
      </c>
      <c r="I5" s="110">
        <f t="shared" ref="I5:I38" si="1">C5+H5</f>
        <v>0</v>
      </c>
      <c r="J5" s="85" t="e">
        <f>分析係数表!G8</f>
        <v>#DIV/0!</v>
      </c>
      <c r="K5" s="111" t="e">
        <f t="shared" ref="K5:K38" si="2">I5*J5</f>
        <v>#DIV/0!</v>
      </c>
      <c r="L5" s="79" t="s">
        <v>178</v>
      </c>
      <c r="M5" s="80" t="s">
        <v>178</v>
      </c>
      <c r="N5" s="81">
        <f>分析係数表!H8</f>
        <v>9.9662803258108775E-3</v>
      </c>
      <c r="O5" s="82" t="e">
        <f t="shared" ref="O5:O43" si="3">$M$44*N5</f>
        <v>#DIV/0!</v>
      </c>
      <c r="P5" s="76">
        <f>分析係数表!C8</f>
        <v>0</v>
      </c>
      <c r="Q5" s="82" t="e">
        <f t="shared" ref="Q5:Q38" si="4">O5*P5</f>
        <v>#DIV/0!</v>
      </c>
      <c r="R5" s="83" t="e">
        <f t="array" ref="R5:R43">MMULT(逆行列係数!C5:AO43,'39'!Q5:Q43)</f>
        <v>#DIV/0!</v>
      </c>
      <c r="S5" s="84" t="e">
        <f t="shared" ref="S5:S38" si="5">I5+R5</f>
        <v>#DIV/0!</v>
      </c>
      <c r="T5" s="85" t="e">
        <f>分析係数表!F8</f>
        <v>#DIV/0!</v>
      </c>
      <c r="U5" s="86" t="e">
        <f t="shared" ref="U5:U38" si="6">S5*T5</f>
        <v>#DIV/0!</v>
      </c>
      <c r="V5" s="87" t="e">
        <f>分析係数表!D8</f>
        <v>#DIV/0!</v>
      </c>
      <c r="W5" s="167" t="e">
        <f t="shared" ref="W5:W38" si="7">ROUND(S5*V5,0)</f>
        <v>#DIV/0!</v>
      </c>
      <c r="X5" s="76" t="e">
        <f>分析係数表!E8</f>
        <v>#DIV/0!</v>
      </c>
      <c r="Y5" s="166" t="e">
        <f t="shared" ref="Y5:Y38" si="8">ROUND(S5*X5,0)</f>
        <v>#DIV/0!</v>
      </c>
    </row>
    <row r="6" spans="1:25" x14ac:dyDescent="0.2">
      <c r="A6" s="6" t="s">
        <v>220</v>
      </c>
      <c r="B6" s="5" t="s">
        <v>266</v>
      </c>
      <c r="C6" s="90"/>
      <c r="D6" s="107">
        <f>投入係数表!AO6</f>
        <v>0</v>
      </c>
      <c r="E6" s="110">
        <f t="shared" ref="E6:E43" si="9">$C$43*D6</f>
        <v>0</v>
      </c>
      <c r="F6" s="85">
        <f>分析係数表!C9</f>
        <v>7.8534031413612593E-2</v>
      </c>
      <c r="G6" s="110">
        <f t="shared" si="0"/>
        <v>0</v>
      </c>
      <c r="H6" s="110">
        <v>4.1350281257720935E-4</v>
      </c>
      <c r="I6" s="110">
        <f t="shared" si="1"/>
        <v>4.1350281257720935E-4</v>
      </c>
      <c r="J6" s="85">
        <f>分析係数表!G9</f>
        <v>0.3125</v>
      </c>
      <c r="K6" s="111">
        <f t="shared" si="2"/>
        <v>1.2921962893037791E-4</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167" t="e">
        <f t="shared" si="7"/>
        <v>#DIV/0!</v>
      </c>
      <c r="X6" s="76">
        <f>分析係数表!E9</f>
        <v>0</v>
      </c>
      <c r="Y6" s="166" t="e">
        <f t="shared" si="8"/>
        <v>#DIV/0!</v>
      </c>
    </row>
    <row r="7" spans="1:25" x14ac:dyDescent="0.2">
      <c r="A7" s="6" t="s">
        <v>221</v>
      </c>
      <c r="B7" s="5" t="s">
        <v>267</v>
      </c>
      <c r="C7" s="90"/>
      <c r="D7" s="107">
        <f>投入係数表!AO7</f>
        <v>0</v>
      </c>
      <c r="E7" s="110">
        <f t="shared" si="9"/>
        <v>0</v>
      </c>
      <c r="F7" s="85">
        <f>分析係数表!C10</f>
        <v>9.7664543524416114E-2</v>
      </c>
      <c r="G7" s="110">
        <f t="shared" si="0"/>
        <v>0</v>
      </c>
      <c r="H7" s="110">
        <v>3.7300503070653349E-4</v>
      </c>
      <c r="I7" s="110">
        <f t="shared" si="1"/>
        <v>3.7300503070653349E-4</v>
      </c>
      <c r="J7" s="85">
        <f>分析係数表!G10</f>
        <v>0.17857142857142858</v>
      </c>
      <c r="K7" s="111">
        <f t="shared" si="2"/>
        <v>6.6608041197595272E-5</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167" t="e">
        <f t="shared" si="7"/>
        <v>#DIV/0!</v>
      </c>
      <c r="X7" s="76">
        <f>分析係数表!E10</f>
        <v>0</v>
      </c>
      <c r="Y7" s="166" t="e">
        <f t="shared" si="8"/>
        <v>#DIV/0!</v>
      </c>
    </row>
    <row r="8" spans="1:25" x14ac:dyDescent="0.2">
      <c r="A8" s="6" t="s">
        <v>222</v>
      </c>
      <c r="B8" s="5" t="s">
        <v>27</v>
      </c>
      <c r="C8" s="90"/>
      <c r="D8" s="107">
        <f>投入係数表!AO8</f>
        <v>0</v>
      </c>
      <c r="E8" s="110">
        <f t="shared" si="9"/>
        <v>0</v>
      </c>
      <c r="F8" s="85">
        <f>分析係数表!C11</f>
        <v>0</v>
      </c>
      <c r="G8" s="110">
        <f t="shared" si="0"/>
        <v>0</v>
      </c>
      <c r="H8" s="110">
        <v>0</v>
      </c>
      <c r="I8" s="110">
        <f t="shared" si="1"/>
        <v>0</v>
      </c>
      <c r="J8" s="85">
        <f>分析係数表!G11</f>
        <v>1</v>
      </c>
      <c r="K8" s="111">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167" t="e">
        <f t="shared" si="7"/>
        <v>#DIV/0!</v>
      </c>
      <c r="X8" s="76">
        <f>分析係数表!E11</f>
        <v>0</v>
      </c>
      <c r="Y8" s="166" t="e">
        <f t="shared" si="8"/>
        <v>#DIV/0!</v>
      </c>
    </row>
    <row r="9" spans="1:25" x14ac:dyDescent="0.2">
      <c r="A9" s="6" t="s">
        <v>223</v>
      </c>
      <c r="B9" s="5" t="s">
        <v>191</v>
      </c>
      <c r="C9" s="90"/>
      <c r="D9" s="107">
        <f>投入係数表!AO9</f>
        <v>1.9230769230769232E-3</v>
      </c>
      <c r="E9" s="110">
        <f t="shared" si="9"/>
        <v>0.19230769230769232</v>
      </c>
      <c r="F9" s="85">
        <f>分析係数表!C12</f>
        <v>9.4611575134895265E-3</v>
      </c>
      <c r="G9" s="110">
        <f t="shared" si="0"/>
        <v>1.8194533679787553E-3</v>
      </c>
      <c r="H9" s="110">
        <v>1.9381143944959571E-3</v>
      </c>
      <c r="I9" s="110">
        <f t="shared" si="1"/>
        <v>1.9381143944959571E-3</v>
      </c>
      <c r="J9" s="85">
        <f>分析係数表!G12</f>
        <v>0.14399999999999999</v>
      </c>
      <c r="K9" s="111">
        <f t="shared" si="2"/>
        <v>2.7908847280741782E-4</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167" t="e">
        <f t="shared" si="7"/>
        <v>#DIV/0!</v>
      </c>
      <c r="X9" s="76">
        <f>分析係数表!E12</f>
        <v>0.11630769230769231</v>
      </c>
      <c r="Y9" s="166" t="e">
        <f t="shared" si="8"/>
        <v>#DIV/0!</v>
      </c>
    </row>
    <row r="10" spans="1:25" x14ac:dyDescent="0.2">
      <c r="A10" s="6" t="s">
        <v>224</v>
      </c>
      <c r="B10" s="5" t="s">
        <v>28</v>
      </c>
      <c r="C10" s="90"/>
      <c r="D10" s="107">
        <f>投入係数表!AO10</f>
        <v>5.7692307692307696E-3</v>
      </c>
      <c r="E10" s="110">
        <f t="shared" si="9"/>
        <v>0.57692307692307698</v>
      </c>
      <c r="F10" s="85">
        <f>分析係数表!C13</f>
        <v>0</v>
      </c>
      <c r="G10" s="110">
        <f t="shared" si="0"/>
        <v>0</v>
      </c>
      <c r="H10" s="110">
        <v>0</v>
      </c>
      <c r="I10" s="110">
        <f t="shared" si="1"/>
        <v>0</v>
      </c>
      <c r="J10" s="85">
        <f>分析係数表!G13</f>
        <v>0.24742268041237114</v>
      </c>
      <c r="K10" s="111">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167" t="e">
        <f t="shared" si="7"/>
        <v>#DIV/0!</v>
      </c>
      <c r="X10" s="76">
        <f>分析係数表!E13</f>
        <v>0.67010309278350511</v>
      </c>
      <c r="Y10" s="166" t="e">
        <f t="shared" si="8"/>
        <v>#DIV/0!</v>
      </c>
    </row>
    <row r="11" spans="1:25" x14ac:dyDescent="0.2">
      <c r="A11" s="6" t="s">
        <v>225</v>
      </c>
      <c r="B11" s="5" t="s">
        <v>268</v>
      </c>
      <c r="C11" s="90"/>
      <c r="D11" s="107">
        <f>投入係数表!AO11</f>
        <v>0.10384615384615385</v>
      </c>
      <c r="E11" s="110">
        <f t="shared" si="9"/>
        <v>10.384615384615385</v>
      </c>
      <c r="F11" s="85">
        <f>分析係数表!C14</f>
        <v>3.724489795918362E-2</v>
      </c>
      <c r="G11" s="110">
        <f t="shared" si="0"/>
        <v>0.38677394034536838</v>
      </c>
      <c r="H11" s="110">
        <v>0.39586367528038779</v>
      </c>
      <c r="I11" s="110">
        <f t="shared" si="1"/>
        <v>0.39586367528038779</v>
      </c>
      <c r="J11" s="85">
        <f>分析係数表!G14</f>
        <v>0.16710182767624021</v>
      </c>
      <c r="K11" s="111">
        <f t="shared" si="2"/>
        <v>6.6149543649986473E-2</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167" t="e">
        <f t="shared" si="7"/>
        <v>#DIV/0!</v>
      </c>
      <c r="X11" s="76">
        <f>分析係数表!E14</f>
        <v>1.5665796344647518E-2</v>
      </c>
      <c r="Y11" s="166" t="e">
        <f t="shared" si="8"/>
        <v>#DIV/0!</v>
      </c>
    </row>
    <row r="12" spans="1:25" x14ac:dyDescent="0.2">
      <c r="A12" s="6" t="s">
        <v>226</v>
      </c>
      <c r="B12" s="5" t="s">
        <v>29</v>
      </c>
      <c r="C12" s="90"/>
      <c r="D12" s="107">
        <f>投入係数表!AO12</f>
        <v>7.6923076923076927E-3</v>
      </c>
      <c r="E12" s="110">
        <f t="shared" si="9"/>
        <v>0.76923076923076927</v>
      </c>
      <c r="F12" s="85">
        <f>分析係数表!C15</f>
        <v>0</v>
      </c>
      <c r="G12" s="110">
        <f t="shared" si="0"/>
        <v>0</v>
      </c>
      <c r="H12" s="110">
        <v>0</v>
      </c>
      <c r="I12" s="110">
        <f t="shared" si="1"/>
        <v>0</v>
      </c>
      <c r="J12" s="85">
        <f>分析係数表!G15</f>
        <v>9.5754290876242099E-2</v>
      </c>
      <c r="K12" s="111">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167" t="e">
        <f t="shared" si="7"/>
        <v>#DIV/0!</v>
      </c>
      <c r="X12" s="76">
        <f>分析係数表!E15</f>
        <v>6.1728395061728392E-2</v>
      </c>
      <c r="Y12" s="166" t="e">
        <f t="shared" si="8"/>
        <v>#DIV/0!</v>
      </c>
    </row>
    <row r="13" spans="1:25" x14ac:dyDescent="0.2">
      <c r="A13" s="6" t="s">
        <v>227</v>
      </c>
      <c r="B13" s="5" t="s">
        <v>30</v>
      </c>
      <c r="C13" s="90"/>
      <c r="D13" s="107">
        <f>投入係数表!AO13</f>
        <v>1.5384615384615385E-2</v>
      </c>
      <c r="E13" s="110">
        <f t="shared" si="9"/>
        <v>1.5384615384615385</v>
      </c>
      <c r="F13" s="85">
        <f>分析係数表!C16</f>
        <v>5.1379638439581488E-3</v>
      </c>
      <c r="G13" s="110">
        <f t="shared" si="0"/>
        <v>7.9045597599356147E-3</v>
      </c>
      <c r="H13" s="110">
        <v>9.3825917347991408E-3</v>
      </c>
      <c r="I13" s="110">
        <f t="shared" si="1"/>
        <v>9.3825917347991408E-3</v>
      </c>
      <c r="J13" s="85">
        <f>分析係数表!G16</f>
        <v>3.5087719298245612E-2</v>
      </c>
      <c r="K13" s="111">
        <f t="shared" si="2"/>
        <v>3.2921374508067161E-4</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167" t="e">
        <f t="shared" si="7"/>
        <v>#DIV/0!</v>
      </c>
      <c r="X13" s="76">
        <f>分析係数表!E16</f>
        <v>0</v>
      </c>
      <c r="Y13" s="166" t="e">
        <f t="shared" si="8"/>
        <v>#DIV/0!</v>
      </c>
    </row>
    <row r="14" spans="1:25" x14ac:dyDescent="0.2">
      <c r="A14" s="6" t="s">
        <v>2</v>
      </c>
      <c r="B14" s="5" t="s">
        <v>364</v>
      </c>
      <c r="C14" s="90"/>
      <c r="D14" s="107">
        <f>投入係数表!AO14</f>
        <v>1.3461538461538462E-2</v>
      </c>
      <c r="E14" s="110">
        <f t="shared" si="9"/>
        <v>1.3461538461538463</v>
      </c>
      <c r="F14" s="85">
        <f>分析係数表!C17</f>
        <v>2.2792022792023081E-3</v>
      </c>
      <c r="G14" s="110">
        <f t="shared" si="0"/>
        <v>3.0681569143107996E-3</v>
      </c>
      <c r="H14" s="110">
        <v>3.3918424219469751E-3</v>
      </c>
      <c r="I14" s="110">
        <f t="shared" si="1"/>
        <v>3.3918424219469751E-3</v>
      </c>
      <c r="J14" s="85">
        <f>分析係数表!G17</f>
        <v>0.25</v>
      </c>
      <c r="K14" s="111">
        <f t="shared" si="2"/>
        <v>8.4796060548674378E-4</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167" t="e">
        <f t="shared" si="7"/>
        <v>#DIV/0!</v>
      </c>
      <c r="X14" s="76">
        <f>分析係数表!E17</f>
        <v>0.63888888888888884</v>
      </c>
      <c r="Y14" s="166" t="e">
        <f t="shared" si="8"/>
        <v>#DIV/0!</v>
      </c>
    </row>
    <row r="15" spans="1:25" x14ac:dyDescent="0.2">
      <c r="A15" s="6" t="s">
        <v>3</v>
      </c>
      <c r="B15" s="5" t="s">
        <v>31</v>
      </c>
      <c r="C15" s="90"/>
      <c r="D15" s="107">
        <f>投入係数表!AO15</f>
        <v>5.7692307692307696E-3</v>
      </c>
      <c r="E15" s="110">
        <f t="shared" si="9"/>
        <v>0.57692307692307698</v>
      </c>
      <c r="F15" s="85">
        <f>分析係数表!C18</f>
        <v>7.5999999999999956E-2</v>
      </c>
      <c r="G15" s="110">
        <f t="shared" si="0"/>
        <v>4.3846153846153826E-2</v>
      </c>
      <c r="H15" s="110">
        <v>4.615095767536799E-2</v>
      </c>
      <c r="I15" s="110">
        <f t="shared" si="1"/>
        <v>4.615095767536799E-2</v>
      </c>
      <c r="J15" s="85">
        <f>分析係数表!G18</f>
        <v>0.21407624633431085</v>
      </c>
      <c r="K15" s="111">
        <f t="shared" si="2"/>
        <v>9.8798237838764319E-3</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167" t="e">
        <f t="shared" si="7"/>
        <v>#DIV/0!</v>
      </c>
      <c r="X15" s="76">
        <f>分析係数表!E18</f>
        <v>2.6392961876832845E-2</v>
      </c>
      <c r="Y15" s="166" t="e">
        <f t="shared" si="8"/>
        <v>#DIV/0!</v>
      </c>
    </row>
    <row r="16" spans="1:25" x14ac:dyDescent="0.2">
      <c r="A16" s="6" t="s">
        <v>4</v>
      </c>
      <c r="B16" s="5" t="s">
        <v>32</v>
      </c>
      <c r="C16" s="90"/>
      <c r="D16" s="107">
        <f>投入係数表!AO16</f>
        <v>3.8461538461538464E-3</v>
      </c>
      <c r="E16" s="110">
        <f t="shared" si="9"/>
        <v>0.38461538461538464</v>
      </c>
      <c r="F16" s="85">
        <f>分析係数表!C19</f>
        <v>0</v>
      </c>
      <c r="G16" s="110">
        <f t="shared" si="0"/>
        <v>0</v>
      </c>
      <c r="H16" s="110">
        <v>0</v>
      </c>
      <c r="I16" s="110">
        <f t="shared" si="1"/>
        <v>0</v>
      </c>
      <c r="J16" s="85">
        <f>分析係数表!G19</f>
        <v>0</v>
      </c>
      <c r="K16" s="111">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167" t="e">
        <f t="shared" si="7"/>
        <v>#DIV/0!</v>
      </c>
      <c r="X16" s="76">
        <f>分析係数表!E19</f>
        <v>0</v>
      </c>
      <c r="Y16" s="166" t="e">
        <f t="shared" si="8"/>
        <v>#DIV/0!</v>
      </c>
    </row>
    <row r="17" spans="1:25" x14ac:dyDescent="0.2">
      <c r="A17" s="6" t="s">
        <v>5</v>
      </c>
      <c r="B17" s="5" t="s">
        <v>33</v>
      </c>
      <c r="C17" s="90"/>
      <c r="D17" s="107">
        <f>投入係数表!AO17</f>
        <v>1.9230769230769232E-3</v>
      </c>
      <c r="E17" s="110">
        <f t="shared" si="9"/>
        <v>0.19230769230769232</v>
      </c>
      <c r="F17" s="85">
        <f>分析係数表!C20</f>
        <v>1.5625E-2</v>
      </c>
      <c r="G17" s="110">
        <f t="shared" si="0"/>
        <v>3.0048076923076925E-3</v>
      </c>
      <c r="H17" s="110">
        <v>3.3195902713812411E-3</v>
      </c>
      <c r="I17" s="110">
        <f t="shared" si="1"/>
        <v>3.3195902713812411E-3</v>
      </c>
      <c r="J17" s="85">
        <f>分析係数表!G20</f>
        <v>9.7560975609756101E-2</v>
      </c>
      <c r="K17" s="111">
        <f t="shared" si="2"/>
        <v>3.2386246550060888E-4</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167" t="e">
        <f t="shared" si="7"/>
        <v>#DIV/0!</v>
      </c>
      <c r="X17" s="76">
        <f>分析係数表!E20</f>
        <v>9.7560975609756101E-2</v>
      </c>
      <c r="Y17" s="166" t="e">
        <f t="shared" si="8"/>
        <v>#DIV/0!</v>
      </c>
    </row>
    <row r="18" spans="1:25" x14ac:dyDescent="0.2">
      <c r="A18" s="6" t="s">
        <v>6</v>
      </c>
      <c r="B18" s="5" t="s">
        <v>34</v>
      </c>
      <c r="C18" s="90"/>
      <c r="D18" s="107">
        <f>投入係数表!AO18</f>
        <v>3.8461538461538464E-3</v>
      </c>
      <c r="E18" s="110">
        <f t="shared" si="9"/>
        <v>0.38461538461538464</v>
      </c>
      <c r="F18" s="85">
        <f>分析係数表!C21</f>
        <v>0</v>
      </c>
      <c r="G18" s="110">
        <f t="shared" si="0"/>
        <v>0</v>
      </c>
      <c r="H18" s="110">
        <v>0</v>
      </c>
      <c r="I18" s="110">
        <f t="shared" si="1"/>
        <v>0</v>
      </c>
      <c r="J18" s="85">
        <f>分析係数表!G21</f>
        <v>0.3</v>
      </c>
      <c r="K18" s="111">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167" t="e">
        <f t="shared" si="7"/>
        <v>#DIV/0!</v>
      </c>
      <c r="X18" s="76">
        <f>分析係数表!E21</f>
        <v>0.4</v>
      </c>
      <c r="Y18" s="166" t="e">
        <f t="shared" si="8"/>
        <v>#DIV/0!</v>
      </c>
    </row>
    <row r="19" spans="1:25" x14ac:dyDescent="0.2">
      <c r="A19" s="6" t="s">
        <v>7</v>
      </c>
      <c r="B19" s="5" t="s">
        <v>269</v>
      </c>
      <c r="C19" s="90"/>
      <c r="D19" s="107">
        <f>投入係数表!AO19</f>
        <v>0</v>
      </c>
      <c r="E19" s="110">
        <f t="shared" si="9"/>
        <v>0</v>
      </c>
      <c r="F19" s="85">
        <f>分析係数表!C22</f>
        <v>0</v>
      </c>
      <c r="G19" s="110">
        <f t="shared" si="0"/>
        <v>0</v>
      </c>
      <c r="H19" s="110">
        <v>0</v>
      </c>
      <c r="I19" s="110">
        <f t="shared" si="1"/>
        <v>0</v>
      </c>
      <c r="J19" s="85">
        <f>分析係数表!G22</f>
        <v>0.2</v>
      </c>
      <c r="K19" s="111">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167" t="e">
        <f t="shared" si="7"/>
        <v>#DIV/0!</v>
      </c>
      <c r="X19" s="76">
        <f>分析係数表!E22</f>
        <v>3.4</v>
      </c>
      <c r="Y19" s="166" t="e">
        <f t="shared" si="8"/>
        <v>#DIV/0!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0.23333333333333334</v>
      </c>
      <c r="K20" s="111">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167" t="e">
        <f t="shared" si="7"/>
        <v>#DIV/0!</v>
      </c>
      <c r="X20" s="76">
        <f>分析係数表!E23</f>
        <v>0.4</v>
      </c>
      <c r="Y20" s="166" t="e">
        <f t="shared" si="8"/>
        <v>#DIV/0!</v>
      </c>
    </row>
    <row r="21" spans="1:25" x14ac:dyDescent="0.2">
      <c r="A21" s="6" t="s">
        <v>9</v>
      </c>
      <c r="B21" s="5" t="s">
        <v>271</v>
      </c>
      <c r="C21" s="90"/>
      <c r="D21" s="107">
        <f>投入係数表!AO21</f>
        <v>5.7692307692307696E-3</v>
      </c>
      <c r="E21" s="110">
        <f t="shared" si="9"/>
        <v>0.57692307692307698</v>
      </c>
      <c r="F21" s="85">
        <f>分析係数表!C24</f>
        <v>4.0407358738501986E-2</v>
      </c>
      <c r="G21" s="110">
        <f t="shared" si="0"/>
        <v>2.3311937733751148E-2</v>
      </c>
      <c r="H21" s="110">
        <v>2.6414121660234973E-2</v>
      </c>
      <c r="I21" s="110">
        <f t="shared" si="1"/>
        <v>2.6414121660234973E-2</v>
      </c>
      <c r="J21" s="85">
        <f>分析係数表!G24</f>
        <v>0.2107843137254902</v>
      </c>
      <c r="K21" s="111">
        <f t="shared" si="2"/>
        <v>5.5676825068142347E-3</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167" t="e">
        <f t="shared" si="7"/>
        <v>#DIV/0!</v>
      </c>
      <c r="X21" s="76">
        <f>分析係数表!E24</f>
        <v>0.25490196078431371</v>
      </c>
      <c r="Y21" s="166" t="e">
        <f t="shared" si="8"/>
        <v>#DIV/0!</v>
      </c>
    </row>
    <row r="22" spans="1:25" x14ac:dyDescent="0.2">
      <c r="A22" s="6" t="s">
        <v>10</v>
      </c>
      <c r="B22" s="5" t="s">
        <v>272</v>
      </c>
      <c r="C22" s="90"/>
      <c r="D22" s="107">
        <f>投入係数表!AO22</f>
        <v>9.6153846153846159E-3</v>
      </c>
      <c r="E22" s="110">
        <f t="shared" si="9"/>
        <v>0.96153846153846156</v>
      </c>
      <c r="F22" s="85">
        <f>分析係数表!C25</f>
        <v>0</v>
      </c>
      <c r="G22" s="110">
        <f t="shared" si="0"/>
        <v>0</v>
      </c>
      <c r="H22" s="110">
        <v>0</v>
      </c>
      <c r="I22" s="110">
        <f t="shared" si="1"/>
        <v>0</v>
      </c>
      <c r="J22" s="85">
        <f>分析係数表!G25</f>
        <v>0.2857142857142857</v>
      </c>
      <c r="K22" s="111">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167" t="e">
        <f t="shared" si="7"/>
        <v>#DIV/0!</v>
      </c>
      <c r="X22" s="76">
        <f>分析係数表!E25</f>
        <v>1</v>
      </c>
      <c r="Y22" s="166" t="e">
        <f t="shared" si="8"/>
        <v>#DIV/0!</v>
      </c>
    </row>
    <row r="23" spans="1:25" x14ac:dyDescent="0.2">
      <c r="A23" s="6" t="s">
        <v>11</v>
      </c>
      <c r="B23" s="5" t="s">
        <v>35</v>
      </c>
      <c r="C23" s="90"/>
      <c r="D23" s="107">
        <f>投入係数表!AO23</f>
        <v>1.9230769230769232E-3</v>
      </c>
      <c r="E23" s="110">
        <f t="shared" si="9"/>
        <v>0.19230769230769232</v>
      </c>
      <c r="F23" s="85">
        <f>分析係数表!C26</f>
        <v>4.2648253452477469E-3</v>
      </c>
      <c r="G23" s="110">
        <f t="shared" si="0"/>
        <v>8.2015872023995142E-4</v>
      </c>
      <c r="H23" s="110">
        <v>1.0553479370774689E-3</v>
      </c>
      <c r="I23" s="110">
        <f t="shared" si="1"/>
        <v>1.0553479370774689E-3</v>
      </c>
      <c r="J23" s="85">
        <f>分析係数表!G26</f>
        <v>0.19858156028368795</v>
      </c>
      <c r="K23" s="111">
        <f t="shared" si="2"/>
        <v>2.0957263998701512E-4</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167" t="e">
        <f t="shared" si="7"/>
        <v>#DIV/0!</v>
      </c>
      <c r="X23" s="76">
        <f>分析係数表!E26</f>
        <v>0.21985815602836881</v>
      </c>
      <c r="Y23" s="166" t="e">
        <f t="shared" si="8"/>
        <v>#DIV/0!</v>
      </c>
    </row>
    <row r="24" spans="1:25" x14ac:dyDescent="0.2">
      <c r="A24" s="6" t="s">
        <v>12</v>
      </c>
      <c r="B24" s="5" t="s">
        <v>365</v>
      </c>
      <c r="C24" s="90"/>
      <c r="D24" s="107">
        <f>投入係数表!AO24</f>
        <v>0</v>
      </c>
      <c r="E24" s="110">
        <f t="shared" si="9"/>
        <v>0</v>
      </c>
      <c r="F24" s="85">
        <f>分析係数表!C27</f>
        <v>3.8520801232666546E-4</v>
      </c>
      <c r="G24" s="110">
        <f t="shared" si="0"/>
        <v>0</v>
      </c>
      <c r="H24" s="110">
        <v>1.3565998577250458E-5</v>
      </c>
      <c r="I24" s="110">
        <f t="shared" si="1"/>
        <v>1.3565998577250458E-5</v>
      </c>
      <c r="J24" s="85">
        <f>分析係数表!G27</f>
        <v>0.2857142857142857</v>
      </c>
      <c r="K24" s="111">
        <f t="shared" si="2"/>
        <v>3.875999593500131E-6</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167" t="e">
        <f t="shared" si="7"/>
        <v>#DIV/0!</v>
      </c>
      <c r="X24" s="76">
        <f>分析係数表!E27</f>
        <v>0</v>
      </c>
      <c r="Y24" s="166" t="e">
        <f t="shared" si="8"/>
        <v>#DIV/0!</v>
      </c>
    </row>
    <row r="25" spans="1:25" x14ac:dyDescent="0.2">
      <c r="A25" s="6" t="s">
        <v>13</v>
      </c>
      <c r="B25" s="5" t="s">
        <v>192</v>
      </c>
      <c r="C25" s="90"/>
      <c r="D25" s="107">
        <f>投入係数表!AO25</f>
        <v>0</v>
      </c>
      <c r="E25" s="110">
        <f t="shared" si="9"/>
        <v>0</v>
      </c>
      <c r="F25" s="85">
        <f>分析係数表!C28</f>
        <v>1.1124845488257318E-3</v>
      </c>
      <c r="G25" s="110">
        <f t="shared" si="0"/>
        <v>0</v>
      </c>
      <c r="H25" s="110">
        <v>2.1384865281102135E-4</v>
      </c>
      <c r="I25" s="110">
        <f t="shared" si="1"/>
        <v>2.1384865281102135E-4</v>
      </c>
      <c r="J25" s="85">
        <f>分析係数表!G28</f>
        <v>0.13043478260869565</v>
      </c>
      <c r="K25" s="111">
        <f t="shared" si="2"/>
        <v>2.7893302540568002E-5</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167" t="e">
        <f t="shared" si="7"/>
        <v>#DIV/0!</v>
      </c>
      <c r="X25" s="76">
        <f>分析係数表!E28</f>
        <v>0.14130434782608695</v>
      </c>
      <c r="Y25" s="166" t="e">
        <f t="shared" si="8"/>
        <v>#DIV/0!</v>
      </c>
    </row>
    <row r="26" spans="1:25" x14ac:dyDescent="0.2">
      <c r="A26" s="6" t="s">
        <v>14</v>
      </c>
      <c r="B26" s="5" t="s">
        <v>50</v>
      </c>
      <c r="C26" s="90"/>
      <c r="D26" s="107">
        <f>投入係数表!AO26</f>
        <v>3.8461538461538464E-2</v>
      </c>
      <c r="E26" s="110">
        <f t="shared" si="9"/>
        <v>3.8461538461538463</v>
      </c>
      <c r="F26" s="85">
        <f>分析係数表!C29</f>
        <v>9.1216979002032073E-2</v>
      </c>
      <c r="G26" s="110">
        <f t="shared" si="0"/>
        <v>0.3508345346232003</v>
      </c>
      <c r="H26" s="110">
        <v>0.37452146405335784</v>
      </c>
      <c r="I26" s="110">
        <f t="shared" si="1"/>
        <v>0.37452146405335784</v>
      </c>
      <c r="J26" s="85">
        <f>分析係数表!G29</f>
        <v>0.26186291739894552</v>
      </c>
      <c r="K26" s="111">
        <f t="shared" si="2"/>
        <v>9.8073283205536585E-2</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167" t="e">
        <f t="shared" si="7"/>
        <v>#DIV/0!</v>
      </c>
      <c r="X26" s="76">
        <f>分析係数表!E29</f>
        <v>0.10017574692442882</v>
      </c>
      <c r="Y26" s="166" t="e">
        <f t="shared" si="8"/>
        <v>#DIV/0!</v>
      </c>
    </row>
    <row r="27" spans="1:25" x14ac:dyDescent="0.2">
      <c r="A27" s="6" t="s">
        <v>15</v>
      </c>
      <c r="B27" s="5" t="s">
        <v>36</v>
      </c>
      <c r="C27" s="90"/>
      <c r="D27" s="107">
        <f>投入係数表!AO27</f>
        <v>0</v>
      </c>
      <c r="E27" s="110">
        <f t="shared" si="9"/>
        <v>0</v>
      </c>
      <c r="F27" s="85">
        <f>分析係数表!C30</f>
        <v>1</v>
      </c>
      <c r="G27" s="110">
        <f t="shared" si="0"/>
        <v>0</v>
      </c>
      <c r="H27" s="110">
        <v>0.2176706372125049</v>
      </c>
      <c r="I27" s="110">
        <f t="shared" si="1"/>
        <v>0.2176706372125049</v>
      </c>
      <c r="J27" s="85">
        <f>分析係数表!G30</f>
        <v>0.34464954175809992</v>
      </c>
      <c r="K27" s="111">
        <f t="shared" si="2"/>
        <v>7.502008536948343E-2</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167" t="e">
        <f t="shared" si="7"/>
        <v>#DIV/0!</v>
      </c>
      <c r="X27" s="76">
        <f>分析係数表!E30</f>
        <v>8.7001419904479155E-2</v>
      </c>
      <c r="Y27" s="166" t="e">
        <f t="shared" si="8"/>
        <v>#DIV/0!</v>
      </c>
    </row>
    <row r="28" spans="1:25" x14ac:dyDescent="0.2">
      <c r="A28" s="6" t="s">
        <v>16</v>
      </c>
      <c r="B28" s="5" t="s">
        <v>193</v>
      </c>
      <c r="C28" s="90"/>
      <c r="D28" s="107">
        <f>投入係数表!AO28</f>
        <v>3.8461538461538464E-3</v>
      </c>
      <c r="E28" s="110">
        <f t="shared" si="9"/>
        <v>0.38461538461538464</v>
      </c>
      <c r="F28" s="85">
        <f>分析係数表!C31</f>
        <v>5.9431818181818197E-2</v>
      </c>
      <c r="G28" s="110">
        <f t="shared" si="0"/>
        <v>2.2858391608391617E-2</v>
      </c>
      <c r="H28" s="110">
        <v>4.9007608009584001E-2</v>
      </c>
      <c r="I28" s="110">
        <f t="shared" si="1"/>
        <v>4.9007608009584001E-2</v>
      </c>
      <c r="J28" s="85">
        <f>分析係数表!G31</f>
        <v>6.9182389937106917E-2</v>
      </c>
      <c r="K28" s="111">
        <f t="shared" si="2"/>
        <v>3.3904634472039247E-3</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167" t="e">
        <f t="shared" si="7"/>
        <v>#DIV/0!</v>
      </c>
      <c r="X28" s="76">
        <f>分析係数表!E31</f>
        <v>1.10062893081761E-2</v>
      </c>
      <c r="Y28" s="166" t="e">
        <f t="shared" si="8"/>
        <v>#DIV/0!</v>
      </c>
    </row>
    <row r="29" spans="1:25" x14ac:dyDescent="0.2">
      <c r="A29" s="6" t="s">
        <v>17</v>
      </c>
      <c r="B29" s="5" t="s">
        <v>273</v>
      </c>
      <c r="C29" s="90"/>
      <c r="D29" s="107">
        <f>投入係数表!AO29</f>
        <v>1.9230769230769232E-3</v>
      </c>
      <c r="E29" s="110">
        <f t="shared" si="9"/>
        <v>0.19230769230769232</v>
      </c>
      <c r="F29" s="85">
        <f>分析係数表!C32</f>
        <v>1</v>
      </c>
      <c r="G29" s="110">
        <f t="shared" si="0"/>
        <v>0.19230769230769232</v>
      </c>
      <c r="H29" s="110">
        <v>0.32080306325230695</v>
      </c>
      <c r="I29" s="110">
        <f t="shared" si="1"/>
        <v>0.32080306325230695</v>
      </c>
      <c r="J29" s="85">
        <f>分析係数表!G32</f>
        <v>0.14024946759963491</v>
      </c>
      <c r="K29" s="111">
        <f t="shared" si="2"/>
        <v>4.4992458825468054E-2</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167" t="e">
        <f t="shared" si="7"/>
        <v>#DIV/0!</v>
      </c>
      <c r="X29" s="76">
        <f>分析係数表!E32</f>
        <v>2.9510191664131429E-2</v>
      </c>
      <c r="Y29" s="166" t="e">
        <f t="shared" si="8"/>
        <v>#DIV/0!</v>
      </c>
    </row>
    <row r="30" spans="1:25" x14ac:dyDescent="0.2">
      <c r="A30" s="6" t="s">
        <v>18</v>
      </c>
      <c r="B30" s="5" t="s">
        <v>274</v>
      </c>
      <c r="C30" s="90"/>
      <c r="D30" s="107">
        <f>投入係数表!AO30</f>
        <v>1.1538461538461539E-2</v>
      </c>
      <c r="E30" s="110">
        <f t="shared" si="9"/>
        <v>1.153846153846154</v>
      </c>
      <c r="F30" s="85">
        <f>分析係数表!C33</f>
        <v>0.54794520547945202</v>
      </c>
      <c r="G30" s="110">
        <f t="shared" si="0"/>
        <v>0.63224446786090627</v>
      </c>
      <c r="H30" s="110">
        <v>0.9279697300485471</v>
      </c>
      <c r="I30" s="110">
        <f t="shared" si="1"/>
        <v>0.9279697300485471</v>
      </c>
      <c r="J30" s="85">
        <f>分析係数表!G33</f>
        <v>0.50575815738963537</v>
      </c>
      <c r="K30" s="111">
        <f t="shared" si="2"/>
        <v>0.4693282607827105</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167" t="e">
        <f t="shared" si="7"/>
        <v>#DIV/0!</v>
      </c>
      <c r="X30" s="76">
        <f>分析係数表!E33</f>
        <v>9.5969289827255277E-2</v>
      </c>
      <c r="Y30" s="166" t="e">
        <f t="shared" si="8"/>
        <v>#DIV/0!</v>
      </c>
    </row>
    <row r="31" spans="1:25" x14ac:dyDescent="0.2">
      <c r="A31" s="6" t="s">
        <v>19</v>
      </c>
      <c r="B31" s="5" t="s">
        <v>275</v>
      </c>
      <c r="C31" s="90"/>
      <c r="D31" s="107">
        <f>投入係数表!AO31</f>
        <v>6.1538461538461542E-2</v>
      </c>
      <c r="E31" s="110">
        <f t="shared" si="9"/>
        <v>6.1538461538461542</v>
      </c>
      <c r="F31" s="85">
        <f>分析係数表!C34</f>
        <v>0.2272625743700124</v>
      </c>
      <c r="G31" s="110">
        <f t="shared" si="0"/>
        <v>1.3985389192000763</v>
      </c>
      <c r="H31" s="110">
        <v>1.4920898585631206</v>
      </c>
      <c r="I31" s="110">
        <f t="shared" si="1"/>
        <v>1.4920898585631206</v>
      </c>
      <c r="J31" s="85">
        <f>分析係数表!G34</f>
        <v>0.42497416653070103</v>
      </c>
      <c r="K31" s="111">
        <f t="shared" si="2"/>
        <v>0.63409964403177377</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167" t="e">
        <f t="shared" si="7"/>
        <v>#DIV/0!</v>
      </c>
      <c r="X31" s="76">
        <f>分析係数表!E34</f>
        <v>0.21101865448414642</v>
      </c>
      <c r="Y31" s="166" t="e">
        <f t="shared" si="8"/>
        <v>#DIV/0!</v>
      </c>
    </row>
    <row r="32" spans="1:25" x14ac:dyDescent="0.2">
      <c r="A32" s="6" t="s">
        <v>20</v>
      </c>
      <c r="B32" s="5" t="s">
        <v>37</v>
      </c>
      <c r="C32" s="90"/>
      <c r="D32" s="107">
        <f>投入係数表!AO32</f>
        <v>1.9230769230769232E-3</v>
      </c>
      <c r="E32" s="110">
        <f t="shared" si="9"/>
        <v>0.19230769230769232</v>
      </c>
      <c r="F32" s="85">
        <f>分析係数表!C35</f>
        <v>0.52232854864433809</v>
      </c>
      <c r="G32" s="110">
        <f t="shared" si="0"/>
        <v>0.10044779781621886</v>
      </c>
      <c r="H32" s="110">
        <v>0.48668380402580291</v>
      </c>
      <c r="I32" s="110">
        <f t="shared" si="1"/>
        <v>0.48668380402580291</v>
      </c>
      <c r="J32" s="85">
        <f>分析係数表!G35</f>
        <v>0.31374764595103577</v>
      </c>
      <c r="K32" s="111">
        <f t="shared" si="2"/>
        <v>0.1526958978355909</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167" t="e">
        <f t="shared" si="7"/>
        <v>#DIV/0!</v>
      </c>
      <c r="X32" s="76">
        <f>分析係数表!E35</f>
        <v>5.3634651600753293E-2</v>
      </c>
      <c r="Y32" s="166" t="e">
        <f t="shared" si="8"/>
        <v>#DIV/0!</v>
      </c>
    </row>
    <row r="33" spans="1:25" x14ac:dyDescent="0.2">
      <c r="A33" s="6" t="s">
        <v>21</v>
      </c>
      <c r="B33" s="5" t="s">
        <v>38</v>
      </c>
      <c r="C33" s="90"/>
      <c r="D33" s="107">
        <f>投入係数表!AO33</f>
        <v>2.3076923076923078E-2</v>
      </c>
      <c r="E33" s="110">
        <f t="shared" si="9"/>
        <v>2.3076923076923079</v>
      </c>
      <c r="F33" s="85">
        <f>分析係数表!C36</f>
        <v>0.98115915135770393</v>
      </c>
      <c r="G33" s="110">
        <f t="shared" si="0"/>
        <v>2.2642134262100861</v>
      </c>
      <c r="H33" s="110">
        <v>2.447909303999976</v>
      </c>
      <c r="I33" s="110">
        <f t="shared" si="1"/>
        <v>2.447909303999976</v>
      </c>
      <c r="J33" s="85">
        <f>分析係数表!G36</f>
        <v>4.5900594498961549E-2</v>
      </c>
      <c r="K33" s="111">
        <f t="shared" si="2"/>
        <v>0.11236049233313809</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167" t="e">
        <f t="shared" si="7"/>
        <v>#DIV/0!</v>
      </c>
      <c r="X33" s="76">
        <f>分析係数表!E36</f>
        <v>1.0186701245041263E-2</v>
      </c>
      <c r="Y33" s="166" t="e">
        <f t="shared" si="8"/>
        <v>#DIV/0!</v>
      </c>
    </row>
    <row r="34" spans="1:25" x14ac:dyDescent="0.2">
      <c r="A34" s="6" t="s">
        <v>22</v>
      </c>
      <c r="B34" s="5" t="s">
        <v>377</v>
      </c>
      <c r="C34" s="90"/>
      <c r="D34" s="107">
        <f>投入係数表!AO34</f>
        <v>7.6923076923076927E-2</v>
      </c>
      <c r="E34" s="110">
        <f t="shared" si="9"/>
        <v>7.6923076923076925</v>
      </c>
      <c r="F34" s="85">
        <f>分析係数表!C37</f>
        <v>0.19750348498289194</v>
      </c>
      <c r="G34" s="110">
        <f t="shared" si="0"/>
        <v>1.5192575767914764</v>
      </c>
      <c r="H34" s="110">
        <v>1.6649679821694821</v>
      </c>
      <c r="I34" s="110">
        <f t="shared" si="1"/>
        <v>1.6649679821694821</v>
      </c>
      <c r="J34" s="85">
        <f>分析係数表!G37</f>
        <v>0.41491057198512482</v>
      </c>
      <c r="K34" s="111">
        <f t="shared" si="2"/>
        <v>0.69081281781885895</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167" t="e">
        <f t="shared" si="7"/>
        <v>#DIV/0!</v>
      </c>
      <c r="X34" s="76">
        <f>分析係数表!E37</f>
        <v>0.12519922082521692</v>
      </c>
      <c r="Y34" s="166" t="e">
        <f t="shared" si="8"/>
        <v>#DIV/0!</v>
      </c>
    </row>
    <row r="35" spans="1:25" x14ac:dyDescent="0.2">
      <c r="A35" s="6" t="s">
        <v>23</v>
      </c>
      <c r="B35" s="5" t="s">
        <v>194</v>
      </c>
      <c r="C35" s="90"/>
      <c r="D35" s="107">
        <f>投入係数表!AO35</f>
        <v>5.7692307692307696E-2</v>
      </c>
      <c r="E35" s="110">
        <f t="shared" si="9"/>
        <v>5.7692307692307692</v>
      </c>
      <c r="F35" s="85">
        <f>分析係数表!C38</f>
        <v>8.1861043469250272E-2</v>
      </c>
      <c r="G35" s="110">
        <f t="shared" si="0"/>
        <v>0.47227525078413618</v>
      </c>
      <c r="H35" s="110">
        <v>0.54964995756753354</v>
      </c>
      <c r="I35" s="110">
        <f t="shared" si="1"/>
        <v>0.54964995756753354</v>
      </c>
      <c r="J35" s="85">
        <f>分析係数表!G38</f>
        <v>0.21669430624654507</v>
      </c>
      <c r="K35" s="111">
        <f t="shared" si="2"/>
        <v>0.11910601623353961</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167" t="e">
        <f t="shared" si="7"/>
        <v>#DIV/0!</v>
      </c>
      <c r="X35" s="76">
        <f>分析係数表!E38</f>
        <v>0.12880044223327805</v>
      </c>
      <c r="Y35" s="166" t="e">
        <f t="shared" si="8"/>
        <v>#DIV/0!</v>
      </c>
    </row>
    <row r="36" spans="1:25" x14ac:dyDescent="0.2">
      <c r="A36" s="6" t="s">
        <v>24</v>
      </c>
      <c r="B36" s="5" t="s">
        <v>39</v>
      </c>
      <c r="C36" s="90"/>
      <c r="D36" s="107">
        <f>投入係数表!AO36</f>
        <v>0.18846153846153846</v>
      </c>
      <c r="E36" s="110">
        <f t="shared" si="9"/>
        <v>18.846153846153847</v>
      </c>
      <c r="F36" s="85">
        <f>分析係数表!C39</f>
        <v>1</v>
      </c>
      <c r="G36" s="110">
        <f t="shared" si="0"/>
        <v>18.846153846153847</v>
      </c>
      <c r="H36" s="110">
        <v>18.848511038965057</v>
      </c>
      <c r="I36" s="110">
        <f t="shared" si="1"/>
        <v>18.848511038965057</v>
      </c>
      <c r="J36" s="85">
        <f>分析係数表!G39</f>
        <v>0.35499471899494134</v>
      </c>
      <c r="K36" s="111">
        <f t="shared" si="2"/>
        <v>6.6911218797504501</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167" t="e">
        <f t="shared" si="7"/>
        <v>#DIV/0!</v>
      </c>
      <c r="X36" s="76">
        <f>分析係数表!E39</f>
        <v>8.1549836010895549E-2</v>
      </c>
      <c r="Y36" s="166" t="e">
        <f t="shared" si="8"/>
        <v>#DIV/0!</v>
      </c>
    </row>
    <row r="37" spans="1:25" x14ac:dyDescent="0.2">
      <c r="A37" s="6" t="s">
        <v>25</v>
      </c>
      <c r="B37" s="5" t="s">
        <v>40</v>
      </c>
      <c r="C37" s="90"/>
      <c r="D37" s="107">
        <f>投入係数表!AO37</f>
        <v>0</v>
      </c>
      <c r="E37" s="110">
        <f t="shared" si="9"/>
        <v>0</v>
      </c>
      <c r="F37" s="85">
        <f>分析係数表!C40</f>
        <v>0.69354724715527594</v>
      </c>
      <c r="G37" s="110">
        <f t="shared" si="0"/>
        <v>0</v>
      </c>
      <c r="H37" s="110">
        <v>5.5186947412462469E-3</v>
      </c>
      <c r="I37" s="110">
        <f t="shared" si="1"/>
        <v>5.5186947412462469E-3</v>
      </c>
      <c r="J37" s="85">
        <f>分析係数表!G40</f>
        <v>0.52329545454545456</v>
      </c>
      <c r="K37" s="111">
        <f t="shared" si="2"/>
        <v>2.8879078731180647E-3</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167" t="e">
        <f t="shared" si="7"/>
        <v>#DIV/0!</v>
      </c>
      <c r="X37" s="76">
        <f>分析係数表!E40</f>
        <v>8.1107954545454539E-2</v>
      </c>
      <c r="Y37" s="166" t="e">
        <f t="shared" si="8"/>
        <v>#DIV/0!</v>
      </c>
    </row>
    <row r="38" spans="1:25" x14ac:dyDescent="0.2">
      <c r="A38" s="6" t="s">
        <v>26</v>
      </c>
      <c r="B38" s="5" t="s">
        <v>277</v>
      </c>
      <c r="C38" s="90"/>
      <c r="D38" s="107">
        <f>投入係数表!AO38</f>
        <v>1.9230769230769232E-3</v>
      </c>
      <c r="E38" s="110">
        <f t="shared" si="9"/>
        <v>0.19230769230769232</v>
      </c>
      <c r="F38" s="85">
        <f>分析係数表!C41</f>
        <v>0.69803111327175493</v>
      </c>
      <c r="G38" s="110">
        <f t="shared" si="0"/>
        <v>0.13423675255226056</v>
      </c>
      <c r="H38" s="110">
        <v>0.13767104181194059</v>
      </c>
      <c r="I38" s="110">
        <f t="shared" si="1"/>
        <v>0.13767104181194059</v>
      </c>
      <c r="J38" s="85">
        <f>分析係数表!G41</f>
        <v>0.44754320687137045</v>
      </c>
      <c r="K38" s="111">
        <f t="shared" si="2"/>
        <v>6.1613739545838417E-2</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167" t="e">
        <f t="shared" si="7"/>
        <v>#DIV/0!</v>
      </c>
      <c r="X38" s="76">
        <f>分析係数表!E41</f>
        <v>0.13645373300413813</v>
      </c>
      <c r="Y38" s="166" t="e">
        <f t="shared" si="8"/>
        <v>#DIV/0!</v>
      </c>
    </row>
    <row r="39" spans="1:25" x14ac:dyDescent="0.2">
      <c r="A39" s="6" t="s">
        <v>51</v>
      </c>
      <c r="B39" s="5" t="s">
        <v>367</v>
      </c>
      <c r="C39" s="90"/>
      <c r="D39" s="107">
        <f>投入係数表!AO39</f>
        <v>3.8461538461538464E-3</v>
      </c>
      <c r="E39" s="110">
        <f t="shared" si="9"/>
        <v>0.38461538461538464</v>
      </c>
      <c r="F39" s="85">
        <f>分析係数表!C42</f>
        <v>0.43862762496302865</v>
      </c>
      <c r="G39" s="110">
        <f>E39*F39</f>
        <v>0.16870293267808795</v>
      </c>
      <c r="H39" s="110">
        <v>0.17498073012113879</v>
      </c>
      <c r="I39" s="110">
        <f>C39+H39</f>
        <v>0.17498073012113879</v>
      </c>
      <c r="J39" s="85">
        <f>分析係数表!G42</f>
        <v>0.48527443105756357</v>
      </c>
      <c r="K39" s="111">
        <f>I39*J39</f>
        <v>8.491367425557271E-2</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ROUND(S39*V39,0)</f>
        <v>#DIV/0!</v>
      </c>
      <c r="X39" s="76">
        <f>分析係数表!E42</f>
        <v>0.10910307898259705</v>
      </c>
      <c r="Y39" s="166" t="e">
        <f>ROUND(S39*X39,0)</f>
        <v>#DIV/0!</v>
      </c>
    </row>
    <row r="40" spans="1:25" x14ac:dyDescent="0.2">
      <c r="A40" s="6" t="s">
        <v>195</v>
      </c>
      <c r="B40" s="5" t="s">
        <v>41</v>
      </c>
      <c r="C40" s="90"/>
      <c r="D40" s="107">
        <f>投入係数表!AO40</f>
        <v>3.0769230769230771E-2</v>
      </c>
      <c r="E40" s="110">
        <f t="shared" si="9"/>
        <v>3.0769230769230771</v>
      </c>
      <c r="F40" s="85">
        <f>分析係数表!C43</f>
        <v>0.43024422883907665</v>
      </c>
      <c r="G40" s="110">
        <f>E40*F40</f>
        <v>1.3238283964279283</v>
      </c>
      <c r="H40" s="110">
        <v>2.4860556853056961</v>
      </c>
      <c r="I40" s="110">
        <f>C40+H40</f>
        <v>2.4860556853056961</v>
      </c>
      <c r="J40" s="85">
        <f>分析係数表!G43</f>
        <v>0.39930052034462166</v>
      </c>
      <c r="K40" s="111">
        <f>I40*J40</f>
        <v>0.99268332874826948</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ROUND(S40*V40,0)</f>
        <v>#DIV/0!</v>
      </c>
      <c r="X40" s="76">
        <f>分析係数表!E43</f>
        <v>0.24029685234155079</v>
      </c>
      <c r="Y40" s="166" t="e">
        <f>ROUND(S40*X40,0)</f>
        <v>#DIV/0!</v>
      </c>
    </row>
    <row r="41" spans="1:25" x14ac:dyDescent="0.2">
      <c r="A41" s="6" t="s">
        <v>341</v>
      </c>
      <c r="B41" s="5" t="s">
        <v>42</v>
      </c>
      <c r="C41" s="90"/>
      <c r="D41" s="107">
        <f>投入係数表!AO41</f>
        <v>0</v>
      </c>
      <c r="E41" s="110">
        <f t="shared" si="9"/>
        <v>0</v>
      </c>
      <c r="F41" s="85">
        <f>分析係数表!C44</f>
        <v>0.29950430472214973</v>
      </c>
      <c r="G41" s="110">
        <f>E41*F41</f>
        <v>0</v>
      </c>
      <c r="H41" s="110">
        <v>9.7802013039288826E-3</v>
      </c>
      <c r="I41" s="110">
        <f>C41+H41</f>
        <v>9.7802013039288826E-3</v>
      </c>
      <c r="J41" s="85">
        <f>分析係数表!G44</f>
        <v>0.27139093052281238</v>
      </c>
      <c r="K41" s="111">
        <f>I41*J41</f>
        <v>2.6542579325736825E-3</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ROUND(S41*V41,0)</f>
        <v>#DIV/0!</v>
      </c>
      <c r="X41" s="76">
        <f>分析係数表!E44</f>
        <v>0.15998705681135303</v>
      </c>
      <c r="Y41" s="166" t="e">
        <f>ROUND(S41*X41,0)</f>
        <v>#DIV/0!</v>
      </c>
    </row>
    <row r="42" spans="1:25" x14ac:dyDescent="0.2">
      <c r="A42" s="6" t="s">
        <v>342</v>
      </c>
      <c r="B42" s="5" t="s">
        <v>279</v>
      </c>
      <c r="C42" s="90"/>
      <c r="D42" s="107">
        <f>投入係数表!AO42</f>
        <v>0</v>
      </c>
      <c r="E42" s="110">
        <f t="shared" si="9"/>
        <v>0</v>
      </c>
      <c r="F42" s="85">
        <f>分析係数表!C45</f>
        <v>1</v>
      </c>
      <c r="G42" s="110">
        <f>E42*F42</f>
        <v>0</v>
      </c>
      <c r="H42" s="110">
        <v>2.4181498256683524E-2</v>
      </c>
      <c r="I42" s="110">
        <f>C42+H42</f>
        <v>2.4181498256683524E-2</v>
      </c>
      <c r="J42" s="85">
        <f>分析係数表!G45</f>
        <v>0</v>
      </c>
      <c r="K42" s="111">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S42*T42</f>
        <v>#DIV/0!</v>
      </c>
      <c r="V42" s="87">
        <f>分析係数表!D45</f>
        <v>0</v>
      </c>
      <c r="W42" s="167" t="e">
        <f>ROUND(S42*V42,0)</f>
        <v>#DIV/0!</v>
      </c>
      <c r="X42" s="76">
        <f>分析係数表!E45</f>
        <v>0</v>
      </c>
      <c r="Y42" s="166" t="e">
        <f>ROUND(S42*X42,0)</f>
        <v>#DIV/0!</v>
      </c>
    </row>
    <row r="43" spans="1:25" x14ac:dyDescent="0.2">
      <c r="A43" s="6" t="s">
        <v>343</v>
      </c>
      <c r="B43" s="5" t="s">
        <v>280</v>
      </c>
      <c r="C43" s="201">
        <f>最終需要_まとめ!C44</f>
        <v>100</v>
      </c>
      <c r="D43" s="107">
        <f>投入係数表!AO43</f>
        <v>0</v>
      </c>
      <c r="E43" s="110">
        <f t="shared" si="9"/>
        <v>0</v>
      </c>
      <c r="F43" s="85">
        <f>分析係数表!C46</f>
        <v>7.53047011027278E-2</v>
      </c>
      <c r="G43" s="110">
        <f>E43*F43</f>
        <v>0</v>
      </c>
      <c r="H43" s="110">
        <v>1.2507553692156208E-2</v>
      </c>
      <c r="I43" s="110">
        <f>C43+H43</f>
        <v>100.01250755369216</v>
      </c>
      <c r="J43" s="85">
        <f>分析係数表!G46</f>
        <v>9.6153846153846159E-3</v>
      </c>
      <c r="K43" s="111">
        <f>I43*J43</f>
        <v>0.96165872647780926</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ROUND(S43*V43,0)</f>
        <v>#DIV/0!</v>
      </c>
      <c r="X43" s="76">
        <f>分析係数表!E46</f>
        <v>7.4999999999999997E-2</v>
      </c>
      <c r="Y43" s="166" t="e">
        <f>ROUND(S43*X43,0)</f>
        <v>#DIV/0!</v>
      </c>
    </row>
    <row r="44" spans="1:25" x14ac:dyDescent="0.2">
      <c r="A44" s="192">
        <v>40</v>
      </c>
      <c r="B44" s="14" t="s">
        <v>151</v>
      </c>
      <c r="C44" s="197">
        <f>SUM(C5:C43)</f>
        <v>100</v>
      </c>
      <c r="D44" s="108">
        <f>投入係数表!AO44</f>
        <v>0.68269230769230771</v>
      </c>
      <c r="E44" s="96">
        <f>SUM(E5:E43)</f>
        <v>68.269230769230774</v>
      </c>
      <c r="F44" s="98">
        <f>分析係数表!C47</f>
        <v>0.46353553090755517</v>
      </c>
      <c r="G44" s="96">
        <f>SUM(G5:G43)</f>
        <v>27.896449153394354</v>
      </c>
      <c r="H44" s="96">
        <f>SUM(H5:H43)</f>
        <v>30.719010016970433</v>
      </c>
      <c r="I44" s="96">
        <f>SUM(I5:I43)</f>
        <v>130.71901001697043</v>
      </c>
      <c r="J44" s="98">
        <f>分析係数表!G47</f>
        <v>0.25736867196457208</v>
      </c>
      <c r="K44" s="112"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T36" activePane="bottomRight" state="frozen"/>
      <selection activeCell="F63" sqref="F63"/>
      <selection pane="topRight" activeCell="F63" sqref="F63"/>
      <selection pane="bottomLeft" activeCell="F63" sqref="F63"/>
      <selection pane="bottomRight" activeCell="AF48" sqref="AF48"/>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0" t="s">
        <v>483</v>
      </c>
      <c r="K1" s="390" t="s">
        <v>483</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479</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5"/>
      <c r="W5" s="460" t="s">
        <v>67</v>
      </c>
      <c r="X5" s="461"/>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482</v>
      </c>
      <c r="D6" s="215" t="s">
        <v>212</v>
      </c>
      <c r="E6" s="215" t="s">
        <v>213</v>
      </c>
      <c r="F6" s="215" t="s">
        <v>68</v>
      </c>
      <c r="G6" s="215" t="s">
        <v>69</v>
      </c>
      <c r="H6" s="216" t="s">
        <v>70</v>
      </c>
      <c r="I6" s="215"/>
      <c r="K6" s="213" t="s">
        <v>1</v>
      </c>
      <c r="L6" s="158" t="s">
        <v>349</v>
      </c>
      <c r="M6" s="217" t="s">
        <v>480</v>
      </c>
      <c r="N6" s="215" t="s">
        <v>71</v>
      </c>
      <c r="O6" s="217" t="s">
        <v>72</v>
      </c>
      <c r="P6" s="216" t="s">
        <v>482</v>
      </c>
      <c r="R6" s="213" t="s">
        <v>1</v>
      </c>
      <c r="S6" s="158" t="s">
        <v>349</v>
      </c>
      <c r="T6" s="376" t="s">
        <v>418</v>
      </c>
      <c r="U6" s="377" t="s">
        <v>350</v>
      </c>
      <c r="V6" s="377" t="s">
        <v>351</v>
      </c>
      <c r="W6" s="218" t="s">
        <v>212</v>
      </c>
      <c r="X6" s="218" t="s">
        <v>214</v>
      </c>
      <c r="Z6" s="213" t="s">
        <v>1</v>
      </c>
      <c r="AA6" s="158" t="s">
        <v>349</v>
      </c>
      <c r="AB6" s="372" t="s">
        <v>53</v>
      </c>
      <c r="AC6" s="372" t="s">
        <v>54</v>
      </c>
      <c r="AD6" s="372" t="s">
        <v>55</v>
      </c>
      <c r="AE6" s="372" t="s">
        <v>56</v>
      </c>
      <c r="AF6" s="372" t="s">
        <v>57</v>
      </c>
      <c r="AG6" s="372" t="s">
        <v>484</v>
      </c>
      <c r="AH6" s="217" t="s">
        <v>73</v>
      </c>
      <c r="AI6" s="217" t="s">
        <v>74</v>
      </c>
      <c r="AK6" s="213" t="s">
        <v>1</v>
      </c>
      <c r="AL6" s="158" t="s">
        <v>349</v>
      </c>
      <c r="AM6" s="217" t="s">
        <v>44</v>
      </c>
      <c r="AN6" s="216" t="s">
        <v>75</v>
      </c>
      <c r="AP6" s="213" t="s">
        <v>1</v>
      </c>
      <c r="AQ6" s="158" t="s">
        <v>349</v>
      </c>
      <c r="AR6" s="217" t="s">
        <v>480</v>
      </c>
      <c r="AS6" s="215" t="s">
        <v>352</v>
      </c>
      <c r="AT6" s="215" t="s">
        <v>71</v>
      </c>
      <c r="AU6" s="217" t="s">
        <v>481</v>
      </c>
      <c r="AV6" s="217" t="s">
        <v>72</v>
      </c>
      <c r="AW6" s="216" t="s">
        <v>482</v>
      </c>
    </row>
    <row r="7" spans="1:49" x14ac:dyDescent="0.2">
      <c r="A7" s="219"/>
      <c r="B7" s="126"/>
      <c r="C7" s="103"/>
      <c r="H7" s="158"/>
      <c r="K7" s="219"/>
      <c r="L7" s="220"/>
      <c r="M7" s="221" t="s">
        <v>76</v>
      </c>
      <c r="N7" s="222" t="s">
        <v>77</v>
      </c>
      <c r="O7" s="221" t="s">
        <v>78</v>
      </c>
      <c r="P7" s="223" t="s">
        <v>79</v>
      </c>
      <c r="R7" s="219"/>
      <c r="S7" s="220"/>
      <c r="T7" s="378" t="s">
        <v>80</v>
      </c>
      <c r="U7" s="379"/>
      <c r="V7" s="379"/>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264</v>
      </c>
      <c r="B8" s="158" t="s">
        <v>265</v>
      </c>
      <c r="C8" s="399">
        <f t="shared" ref="C8:C41" si="0">P8</f>
        <v>0</v>
      </c>
      <c r="D8" s="400" t="e">
        <f t="shared" ref="D8:E41" si="1">W8</f>
        <v>#DIV/0!</v>
      </c>
      <c r="E8" s="400" t="e">
        <f t="shared" si="1"/>
        <v>#DIV/0!</v>
      </c>
      <c r="F8" s="400" t="e">
        <f t="shared" ref="F8:G41" si="2">AH8</f>
        <v>#DIV/0!</v>
      </c>
      <c r="G8" s="400" t="e">
        <f t="shared" si="2"/>
        <v>#DIV/0!</v>
      </c>
      <c r="H8" s="401">
        <f t="shared" ref="H8:H41" si="3">AN8</f>
        <v>9.9662803258108775E-3</v>
      </c>
      <c r="K8" s="224" t="s">
        <v>264</v>
      </c>
      <c r="L8" s="158" t="s">
        <v>265</v>
      </c>
      <c r="M8" s="380">
        <f>取引基本表!AX5</f>
        <v>3743</v>
      </c>
      <c r="N8" s="367">
        <f>ABS(取引基本表!BB5)</f>
        <v>3743</v>
      </c>
      <c r="O8" s="408">
        <f t="shared" ref="O8:O41" si="4">N8/M8</f>
        <v>1</v>
      </c>
      <c r="P8" s="404">
        <f t="shared" ref="P8:P43" si="5">1-O8</f>
        <v>0</v>
      </c>
      <c r="R8" s="224" t="s">
        <v>264</v>
      </c>
      <c r="S8" s="158" t="s">
        <v>265</v>
      </c>
      <c r="T8" s="365">
        <f>取引基本表!BD5</f>
        <v>0</v>
      </c>
      <c r="U8" s="455">
        <f>雇用表!J5</f>
        <v>105</v>
      </c>
      <c r="V8" s="455">
        <f>雇用表!J51</f>
        <v>85</v>
      </c>
      <c r="W8" s="410" t="e">
        <f>U8/T8</f>
        <v>#DIV/0!</v>
      </c>
      <c r="X8" s="410" t="e">
        <f>V8/T8</f>
        <v>#DIV/0!</v>
      </c>
      <c r="Z8" s="224" t="s">
        <v>264</v>
      </c>
      <c r="AA8" s="48" t="s">
        <v>265</v>
      </c>
      <c r="AB8" s="445">
        <f t="array" ref="AB8:AF47">TRANSPOSE(取引基本表!C46:AP50)</f>
        <v>0</v>
      </c>
      <c r="AC8" s="446">
        <v>0</v>
      </c>
      <c r="AD8" s="446">
        <v>0</v>
      </c>
      <c r="AE8" s="446">
        <v>0</v>
      </c>
      <c r="AF8" s="446">
        <v>0</v>
      </c>
      <c r="AG8" s="368">
        <f t="array" ref="AG8:AG47">TRANSPOSE(取引基本表!C52:AP52)</f>
        <v>0</v>
      </c>
      <c r="AH8" s="401" t="e">
        <f>SUM(AB8:AF8)/AG8</f>
        <v>#DIV/0!</v>
      </c>
      <c r="AI8" s="412" t="e">
        <f>AB8/AG8</f>
        <v>#DIV/0!</v>
      </c>
      <c r="AK8" s="224" t="s">
        <v>264</v>
      </c>
      <c r="AL8" s="158" t="s">
        <v>265</v>
      </c>
      <c r="AM8" s="380">
        <f>取引基本表!AR5</f>
        <v>2731</v>
      </c>
      <c r="AN8" s="404">
        <f t="shared" ref="AN8:AN47" si="6">AM8/AM$47</f>
        <v>9.9662803258108775E-3</v>
      </c>
      <c r="AP8" s="224" t="s">
        <v>264</v>
      </c>
      <c r="AQ8" s="158" t="s">
        <v>265</v>
      </c>
      <c r="AR8" s="383">
        <f>取引基本表!AX5</f>
        <v>3743</v>
      </c>
      <c r="AS8" s="384">
        <f>取引基本表!AY5</f>
        <v>0</v>
      </c>
      <c r="AT8" s="384">
        <f>ABS(取引基本表!BB5)</f>
        <v>3743</v>
      </c>
      <c r="AU8" s="385">
        <f>AS8-AT8</f>
        <v>-3743</v>
      </c>
      <c r="AV8" s="408">
        <v>0.83011676085593211</v>
      </c>
      <c r="AW8" s="404">
        <v>0.16988323914406789</v>
      </c>
    </row>
    <row r="9" spans="1:49" x14ac:dyDescent="0.2">
      <c r="A9" s="225" t="s">
        <v>220</v>
      </c>
      <c r="B9" s="158" t="s">
        <v>266</v>
      </c>
      <c r="C9" s="402">
        <f t="shared" si="0"/>
        <v>7.8534031413612593E-2</v>
      </c>
      <c r="D9" s="403">
        <f t="shared" si="1"/>
        <v>0</v>
      </c>
      <c r="E9" s="403">
        <f t="shared" si="1"/>
        <v>0</v>
      </c>
      <c r="F9" s="403">
        <f t="shared" si="2"/>
        <v>0.8125</v>
      </c>
      <c r="G9" s="403">
        <f t="shared" si="2"/>
        <v>0.3125</v>
      </c>
      <c r="H9" s="404">
        <f t="shared" si="3"/>
        <v>5.1820278515750449E-4</v>
      </c>
      <c r="K9" s="225" t="s">
        <v>220</v>
      </c>
      <c r="L9" s="158" t="s">
        <v>266</v>
      </c>
      <c r="M9" s="380">
        <f>取引基本表!AX6</f>
        <v>191</v>
      </c>
      <c r="N9" s="367">
        <f>ABS(取引基本表!BB6)</f>
        <v>176</v>
      </c>
      <c r="O9" s="408">
        <f t="shared" si="4"/>
        <v>0.92146596858638741</v>
      </c>
      <c r="P9" s="404">
        <f t="shared" si="5"/>
        <v>7.8534031413612593E-2</v>
      </c>
      <c r="R9" s="225" t="s">
        <v>220</v>
      </c>
      <c r="S9" s="158" t="s">
        <v>266</v>
      </c>
      <c r="T9" s="365">
        <f>取引基本表!BD6</f>
        <v>16</v>
      </c>
      <c r="U9" s="443">
        <f>雇用表!J6</f>
        <v>0</v>
      </c>
      <c r="V9" s="443">
        <f>雇用表!J52</f>
        <v>0</v>
      </c>
      <c r="W9" s="410">
        <f t="shared" ref="W9:W47" si="7">U9/T9</f>
        <v>0</v>
      </c>
      <c r="X9" s="410">
        <f t="shared" ref="X9:X47" si="8">V9/T9</f>
        <v>0</v>
      </c>
      <c r="Z9" s="225" t="s">
        <v>220</v>
      </c>
      <c r="AA9" s="48" t="s">
        <v>266</v>
      </c>
      <c r="AB9" s="447">
        <v>5</v>
      </c>
      <c r="AC9" s="384">
        <v>6</v>
      </c>
      <c r="AD9" s="384">
        <v>2</v>
      </c>
      <c r="AE9" s="384">
        <v>0</v>
      </c>
      <c r="AF9" s="384">
        <v>0</v>
      </c>
      <c r="AG9" s="369">
        <v>16</v>
      </c>
      <c r="AH9" s="404">
        <f t="shared" ref="AH9:AH41" si="9">SUM(AB9:AF9)/AG9</f>
        <v>0.8125</v>
      </c>
      <c r="AI9" s="408">
        <f t="shared" ref="AI9:AI41" si="10">AB9/AG9</f>
        <v>0.3125</v>
      </c>
      <c r="AK9" s="225" t="s">
        <v>220</v>
      </c>
      <c r="AL9" s="158" t="s">
        <v>266</v>
      </c>
      <c r="AM9" s="380">
        <f>取引基本表!AR6</f>
        <v>142</v>
      </c>
      <c r="AN9" s="404">
        <f t="shared" si="6"/>
        <v>5.1820278515750449E-4</v>
      </c>
      <c r="AP9" s="225" t="s">
        <v>220</v>
      </c>
      <c r="AQ9" s="158" t="s">
        <v>266</v>
      </c>
      <c r="AR9" s="383">
        <f>取引基本表!AX6</f>
        <v>191</v>
      </c>
      <c r="AS9" s="384">
        <f>取引基本表!AY6</f>
        <v>1</v>
      </c>
      <c r="AT9" s="384">
        <f>ABS(取引基本表!BB6)</f>
        <v>176</v>
      </c>
      <c r="AU9" s="385">
        <f t="shared" ref="AU9:AU47" si="11">AS9-AT9</f>
        <v>-175</v>
      </c>
      <c r="AV9" s="408">
        <v>0.59023354564755837</v>
      </c>
      <c r="AW9" s="404">
        <v>0.40976645435244163</v>
      </c>
    </row>
    <row r="10" spans="1:49" x14ac:dyDescent="0.2">
      <c r="A10" s="225" t="s">
        <v>221</v>
      </c>
      <c r="B10" s="158" t="s">
        <v>267</v>
      </c>
      <c r="C10" s="402">
        <f t="shared" si="0"/>
        <v>9.7664543524416114E-2</v>
      </c>
      <c r="D10" s="403">
        <f t="shared" si="1"/>
        <v>0.16071428571428573</v>
      </c>
      <c r="E10" s="403">
        <f t="shared" si="1"/>
        <v>0</v>
      </c>
      <c r="F10" s="403">
        <f t="shared" si="2"/>
        <v>0.5178571428571429</v>
      </c>
      <c r="G10" s="403">
        <f t="shared" si="2"/>
        <v>0.17857142857142858</v>
      </c>
      <c r="H10" s="404">
        <f t="shared" si="3"/>
        <v>9.8896447026537823E-4</v>
      </c>
      <c r="K10" s="225" t="s">
        <v>221</v>
      </c>
      <c r="L10" s="158" t="s">
        <v>267</v>
      </c>
      <c r="M10" s="380">
        <f>取引基本表!AX7</f>
        <v>471</v>
      </c>
      <c r="N10" s="367">
        <f>ABS(取引基本表!BB7)</f>
        <v>425</v>
      </c>
      <c r="O10" s="408">
        <f t="shared" si="4"/>
        <v>0.90233545647558389</v>
      </c>
      <c r="P10" s="404">
        <f t="shared" si="5"/>
        <v>9.7664543524416114E-2</v>
      </c>
      <c r="R10" s="225" t="s">
        <v>221</v>
      </c>
      <c r="S10" s="158" t="s">
        <v>267</v>
      </c>
      <c r="T10" s="365">
        <f>取引基本表!BD7</f>
        <v>56</v>
      </c>
      <c r="U10" s="443">
        <f>雇用表!J7</f>
        <v>9</v>
      </c>
      <c r="V10" s="443">
        <f>雇用表!J53</f>
        <v>0</v>
      </c>
      <c r="W10" s="410">
        <f t="shared" si="7"/>
        <v>0.16071428571428573</v>
      </c>
      <c r="X10" s="410">
        <f t="shared" si="8"/>
        <v>0</v>
      </c>
      <c r="Z10" s="225" t="s">
        <v>221</v>
      </c>
      <c r="AA10" s="48" t="s">
        <v>267</v>
      </c>
      <c r="AB10" s="447">
        <v>10</v>
      </c>
      <c r="AC10" s="384">
        <v>8</v>
      </c>
      <c r="AD10" s="384">
        <v>8</v>
      </c>
      <c r="AE10" s="384">
        <v>3</v>
      </c>
      <c r="AF10" s="384">
        <v>0</v>
      </c>
      <c r="AG10" s="369">
        <v>56</v>
      </c>
      <c r="AH10" s="404">
        <f t="shared" si="9"/>
        <v>0.5178571428571429</v>
      </c>
      <c r="AI10" s="408">
        <f t="shared" si="10"/>
        <v>0.17857142857142858</v>
      </c>
      <c r="AK10" s="225" t="s">
        <v>221</v>
      </c>
      <c r="AL10" s="158" t="s">
        <v>267</v>
      </c>
      <c r="AM10" s="380">
        <f>取引基本表!AR7</f>
        <v>271</v>
      </c>
      <c r="AN10" s="404">
        <f t="shared" si="6"/>
        <v>9.8896447026537823E-4</v>
      </c>
      <c r="AP10" s="225" t="s">
        <v>221</v>
      </c>
      <c r="AQ10" s="158" t="s">
        <v>267</v>
      </c>
      <c r="AR10" s="383">
        <f>取引基本表!AX7</f>
        <v>471</v>
      </c>
      <c r="AS10" s="384">
        <f>取引基本表!AY7</f>
        <v>10</v>
      </c>
      <c r="AT10" s="384">
        <f>ABS(取引基本表!BB7)</f>
        <v>425</v>
      </c>
      <c r="AU10" s="385">
        <f t="shared" si="11"/>
        <v>-415</v>
      </c>
      <c r="AV10" s="408">
        <v>0.31992289294256238</v>
      </c>
      <c r="AW10" s="404">
        <v>0.68007710705743762</v>
      </c>
    </row>
    <row r="11" spans="1:49" x14ac:dyDescent="0.2">
      <c r="A11" s="225" t="s">
        <v>222</v>
      </c>
      <c r="B11" s="158" t="s">
        <v>27</v>
      </c>
      <c r="C11" s="402">
        <f t="shared" si="0"/>
        <v>0</v>
      </c>
      <c r="D11" s="403">
        <f t="shared" si="1"/>
        <v>0</v>
      </c>
      <c r="E11" s="403">
        <f t="shared" si="1"/>
        <v>0</v>
      </c>
      <c r="F11" s="403">
        <f t="shared" si="2"/>
        <v>1</v>
      </c>
      <c r="G11" s="403">
        <f t="shared" si="2"/>
        <v>1</v>
      </c>
      <c r="H11" s="404">
        <f t="shared" si="3"/>
        <v>-1.824657694216565E-5</v>
      </c>
      <c r="K11" s="225" t="s">
        <v>222</v>
      </c>
      <c r="L11" s="158" t="s">
        <v>27</v>
      </c>
      <c r="M11" s="380">
        <f>取引基本表!AX8</f>
        <v>424</v>
      </c>
      <c r="N11" s="367">
        <f>ABS(取引基本表!BB8)</f>
        <v>424</v>
      </c>
      <c r="O11" s="408">
        <f t="shared" si="4"/>
        <v>1</v>
      </c>
      <c r="P11" s="404">
        <f t="shared" si="5"/>
        <v>0</v>
      </c>
      <c r="R11" s="225" t="s">
        <v>222</v>
      </c>
      <c r="S11" s="158" t="s">
        <v>27</v>
      </c>
      <c r="T11" s="365">
        <f>取引基本表!BD8</f>
        <v>1</v>
      </c>
      <c r="U11" s="443">
        <f>雇用表!J8</f>
        <v>0</v>
      </c>
      <c r="V11" s="443">
        <f>雇用表!J54</f>
        <v>0</v>
      </c>
      <c r="W11" s="410">
        <f t="shared" si="7"/>
        <v>0</v>
      </c>
      <c r="X11" s="410">
        <f t="shared" si="8"/>
        <v>0</v>
      </c>
      <c r="Z11" s="225" t="s">
        <v>222</v>
      </c>
      <c r="AA11" s="48" t="s">
        <v>27</v>
      </c>
      <c r="AB11" s="447">
        <v>1</v>
      </c>
      <c r="AC11" s="384">
        <v>0</v>
      </c>
      <c r="AD11" s="384">
        <v>0</v>
      </c>
      <c r="AE11" s="384">
        <v>0</v>
      </c>
      <c r="AF11" s="384">
        <v>0</v>
      </c>
      <c r="AG11" s="369">
        <v>1</v>
      </c>
      <c r="AH11" s="404">
        <f t="shared" si="9"/>
        <v>1</v>
      </c>
      <c r="AI11" s="408">
        <f t="shared" si="10"/>
        <v>1</v>
      </c>
      <c r="AK11" s="225" t="s">
        <v>222</v>
      </c>
      <c r="AL11" s="158" t="s">
        <v>27</v>
      </c>
      <c r="AM11" s="380">
        <f>取引基本表!AR8</f>
        <v>-5</v>
      </c>
      <c r="AN11" s="404">
        <f t="shared" si="6"/>
        <v>-1.824657694216565E-5</v>
      </c>
      <c r="AP11" s="225" t="s">
        <v>222</v>
      </c>
      <c r="AQ11" s="158" t="s">
        <v>27</v>
      </c>
      <c r="AR11" s="383">
        <f>取引基本表!AX8</f>
        <v>424</v>
      </c>
      <c r="AS11" s="384">
        <f>取引基本表!AY8</f>
        <v>1</v>
      </c>
      <c r="AT11" s="384">
        <f>ABS(取引基本表!BB8)</f>
        <v>424</v>
      </c>
      <c r="AU11" s="385">
        <f t="shared" si="11"/>
        <v>-423</v>
      </c>
      <c r="AV11" s="408">
        <v>0.97885279843965589</v>
      </c>
      <c r="AW11" s="404">
        <v>2.1147201560344109E-2</v>
      </c>
    </row>
    <row r="12" spans="1:49" x14ac:dyDescent="0.2">
      <c r="A12" s="225" t="s">
        <v>223</v>
      </c>
      <c r="B12" s="158" t="s">
        <v>191</v>
      </c>
      <c r="C12" s="402">
        <f t="shared" si="0"/>
        <v>9.4611575134895265E-3</v>
      </c>
      <c r="D12" s="403">
        <f t="shared" si="1"/>
        <v>0.13476923076923078</v>
      </c>
      <c r="E12" s="403">
        <f t="shared" si="1"/>
        <v>0.11630769230769231</v>
      </c>
      <c r="F12" s="403">
        <f t="shared" si="2"/>
        <v>0.28492307692307695</v>
      </c>
      <c r="G12" s="403">
        <f t="shared" si="2"/>
        <v>0.14399999999999999</v>
      </c>
      <c r="H12" s="404">
        <f t="shared" si="3"/>
        <v>8.1401629054389399E-2</v>
      </c>
      <c r="K12" s="225" t="s">
        <v>223</v>
      </c>
      <c r="L12" s="158" t="s">
        <v>191</v>
      </c>
      <c r="M12" s="380">
        <f>取引基本表!AX9</f>
        <v>27058</v>
      </c>
      <c r="N12" s="367">
        <f>ABS(取引基本表!BB9)</f>
        <v>26802</v>
      </c>
      <c r="O12" s="408">
        <f t="shared" si="4"/>
        <v>0.99053884248651047</v>
      </c>
      <c r="P12" s="404">
        <f t="shared" si="5"/>
        <v>9.4611575134895265E-3</v>
      </c>
      <c r="R12" s="225" t="s">
        <v>223</v>
      </c>
      <c r="S12" s="158" t="s">
        <v>191</v>
      </c>
      <c r="T12" s="365">
        <f>取引基本表!BD9</f>
        <v>1625</v>
      </c>
      <c r="U12" s="443">
        <f>雇用表!J9</f>
        <v>219</v>
      </c>
      <c r="V12" s="443">
        <f>雇用表!J55</f>
        <v>189</v>
      </c>
      <c r="W12" s="410">
        <f t="shared" si="7"/>
        <v>0.13476923076923078</v>
      </c>
      <c r="X12" s="410">
        <f t="shared" si="8"/>
        <v>0.11630769230769231</v>
      </c>
      <c r="Z12" s="225" t="s">
        <v>223</v>
      </c>
      <c r="AA12" s="48" t="s">
        <v>191</v>
      </c>
      <c r="AB12" s="447">
        <v>234</v>
      </c>
      <c r="AC12" s="384">
        <v>118</v>
      </c>
      <c r="AD12" s="384">
        <v>80</v>
      </c>
      <c r="AE12" s="384">
        <v>38</v>
      </c>
      <c r="AF12" s="384">
        <v>-7</v>
      </c>
      <c r="AG12" s="369">
        <v>1625</v>
      </c>
      <c r="AH12" s="404">
        <f t="shared" si="9"/>
        <v>0.28492307692307695</v>
      </c>
      <c r="AI12" s="408">
        <f t="shared" si="10"/>
        <v>0.14399999999999999</v>
      </c>
      <c r="AK12" s="225" t="s">
        <v>223</v>
      </c>
      <c r="AL12" s="158" t="s">
        <v>191</v>
      </c>
      <c r="AM12" s="380">
        <f>取引基本表!AR9</f>
        <v>22306</v>
      </c>
      <c r="AN12" s="404">
        <f t="shared" si="6"/>
        <v>8.1401629054389399E-2</v>
      </c>
      <c r="AP12" s="225" t="s">
        <v>223</v>
      </c>
      <c r="AQ12" s="158" t="s">
        <v>191</v>
      </c>
      <c r="AR12" s="383">
        <f>取引基本表!AX9</f>
        <v>27058</v>
      </c>
      <c r="AS12" s="384">
        <f>取引基本表!AY9</f>
        <v>1369</v>
      </c>
      <c r="AT12" s="384">
        <f>ABS(取引基本表!BB9)</f>
        <v>26802</v>
      </c>
      <c r="AU12" s="385">
        <f t="shared" si="11"/>
        <v>-25433</v>
      </c>
      <c r="AV12" s="408">
        <v>0.73020703224841943</v>
      </c>
      <c r="AW12" s="404">
        <v>0.26979296775158057</v>
      </c>
    </row>
    <row r="13" spans="1:49" x14ac:dyDescent="0.2">
      <c r="A13" s="225" t="s">
        <v>224</v>
      </c>
      <c r="B13" s="158" t="s">
        <v>28</v>
      </c>
      <c r="C13" s="402">
        <f t="shared" si="0"/>
        <v>0</v>
      </c>
      <c r="D13" s="403">
        <f t="shared" si="1"/>
        <v>0.71134020618556704</v>
      </c>
      <c r="E13" s="403">
        <f t="shared" si="1"/>
        <v>0.67010309278350511</v>
      </c>
      <c r="F13" s="403">
        <f t="shared" si="2"/>
        <v>0.38144329896907214</v>
      </c>
      <c r="G13" s="403">
        <f t="shared" si="2"/>
        <v>0.24742268041237114</v>
      </c>
      <c r="H13" s="404">
        <f t="shared" si="3"/>
        <v>1.2633929874755496E-2</v>
      </c>
      <c r="K13" s="225" t="s">
        <v>224</v>
      </c>
      <c r="L13" s="158" t="s">
        <v>28</v>
      </c>
      <c r="M13" s="380">
        <f>取引基本表!AX10</f>
        <v>4025</v>
      </c>
      <c r="N13" s="367">
        <f>ABS(取引基本表!BB10)</f>
        <v>4025</v>
      </c>
      <c r="O13" s="408">
        <f t="shared" si="4"/>
        <v>1</v>
      </c>
      <c r="P13" s="404">
        <f t="shared" si="5"/>
        <v>0</v>
      </c>
      <c r="R13" s="225" t="s">
        <v>224</v>
      </c>
      <c r="S13" s="158" t="s">
        <v>28</v>
      </c>
      <c r="T13" s="365">
        <f>取引基本表!BD10</f>
        <v>97</v>
      </c>
      <c r="U13" s="443">
        <f>雇用表!J10</f>
        <v>69</v>
      </c>
      <c r="V13" s="443">
        <f>雇用表!J56</f>
        <v>65</v>
      </c>
      <c r="W13" s="410">
        <f t="shared" si="7"/>
        <v>0.71134020618556704</v>
      </c>
      <c r="X13" s="410">
        <f t="shared" si="8"/>
        <v>0.67010309278350511</v>
      </c>
      <c r="Z13" s="225" t="s">
        <v>224</v>
      </c>
      <c r="AA13" s="48" t="s">
        <v>28</v>
      </c>
      <c r="AB13" s="447">
        <v>24</v>
      </c>
      <c r="AC13" s="384">
        <v>-2</v>
      </c>
      <c r="AD13" s="384">
        <v>11</v>
      </c>
      <c r="AE13" s="384">
        <v>4</v>
      </c>
      <c r="AF13" s="384">
        <v>0</v>
      </c>
      <c r="AG13" s="369">
        <v>97</v>
      </c>
      <c r="AH13" s="404">
        <f t="shared" si="9"/>
        <v>0.38144329896907214</v>
      </c>
      <c r="AI13" s="408">
        <f t="shared" si="10"/>
        <v>0.24742268041237114</v>
      </c>
      <c r="AK13" s="225" t="s">
        <v>224</v>
      </c>
      <c r="AL13" s="158" t="s">
        <v>28</v>
      </c>
      <c r="AM13" s="380">
        <f>取引基本表!AR10</f>
        <v>3462</v>
      </c>
      <c r="AN13" s="404">
        <f t="shared" si="6"/>
        <v>1.2633929874755496E-2</v>
      </c>
      <c r="AP13" s="225" t="s">
        <v>224</v>
      </c>
      <c r="AQ13" s="158" t="s">
        <v>28</v>
      </c>
      <c r="AR13" s="383">
        <f>取引基本表!AX10</f>
        <v>4025</v>
      </c>
      <c r="AS13" s="384">
        <f>取引基本表!AY10</f>
        <v>97</v>
      </c>
      <c r="AT13" s="384">
        <f>ABS(取引基本表!BB10)</f>
        <v>4025</v>
      </c>
      <c r="AU13" s="385">
        <f t="shared" si="11"/>
        <v>-3928</v>
      </c>
      <c r="AV13" s="408">
        <v>0.93315766467397665</v>
      </c>
      <c r="AW13" s="404">
        <v>6.684233532602335E-2</v>
      </c>
    </row>
    <row r="14" spans="1:49" x14ac:dyDescent="0.2">
      <c r="A14" s="225" t="s">
        <v>225</v>
      </c>
      <c r="B14" s="158" t="s">
        <v>268</v>
      </c>
      <c r="C14" s="402">
        <f t="shared" si="0"/>
        <v>3.724489795918362E-2</v>
      </c>
      <c r="D14" s="403">
        <f t="shared" si="1"/>
        <v>3.6553524804177548E-2</v>
      </c>
      <c r="E14" s="403">
        <f t="shared" si="1"/>
        <v>1.5665796344647518E-2</v>
      </c>
      <c r="F14" s="403">
        <f t="shared" si="2"/>
        <v>0.30809399477806787</v>
      </c>
      <c r="G14" s="403">
        <f t="shared" si="2"/>
        <v>0.16710182767624021</v>
      </c>
      <c r="H14" s="404">
        <f t="shared" si="3"/>
        <v>1.010860362595977E-3</v>
      </c>
      <c r="K14" s="225" t="s">
        <v>225</v>
      </c>
      <c r="L14" s="158" t="s">
        <v>268</v>
      </c>
      <c r="M14" s="380">
        <f>取引基本表!AX11</f>
        <v>1960</v>
      </c>
      <c r="N14" s="367">
        <f>ABS(取引基本表!BB11)</f>
        <v>1887</v>
      </c>
      <c r="O14" s="408">
        <f t="shared" si="4"/>
        <v>0.96275510204081638</v>
      </c>
      <c r="P14" s="404">
        <f t="shared" si="5"/>
        <v>3.724489795918362E-2</v>
      </c>
      <c r="R14" s="225" t="s">
        <v>225</v>
      </c>
      <c r="S14" s="158" t="s">
        <v>268</v>
      </c>
      <c r="T14" s="365">
        <f>取引基本表!BD11</f>
        <v>383</v>
      </c>
      <c r="U14" s="443">
        <f>雇用表!J11</f>
        <v>14</v>
      </c>
      <c r="V14" s="443">
        <f>雇用表!J57</f>
        <v>6</v>
      </c>
      <c r="W14" s="410">
        <f t="shared" si="7"/>
        <v>3.6553524804177548E-2</v>
      </c>
      <c r="X14" s="410">
        <f t="shared" si="8"/>
        <v>1.5665796344647518E-2</v>
      </c>
      <c r="Z14" s="225" t="s">
        <v>225</v>
      </c>
      <c r="AA14" s="48" t="s">
        <v>268</v>
      </c>
      <c r="AB14" s="447">
        <v>64</v>
      </c>
      <c r="AC14" s="384">
        <v>25</v>
      </c>
      <c r="AD14" s="384">
        <v>19</v>
      </c>
      <c r="AE14" s="384">
        <v>10</v>
      </c>
      <c r="AF14" s="384">
        <v>0</v>
      </c>
      <c r="AG14" s="369">
        <v>383</v>
      </c>
      <c r="AH14" s="404">
        <f t="shared" si="9"/>
        <v>0.30809399477806787</v>
      </c>
      <c r="AI14" s="408">
        <f t="shared" si="10"/>
        <v>0.16710182767624021</v>
      </c>
      <c r="AK14" s="225" t="s">
        <v>225</v>
      </c>
      <c r="AL14" s="158" t="s">
        <v>268</v>
      </c>
      <c r="AM14" s="380">
        <f>取引基本表!AR11</f>
        <v>277</v>
      </c>
      <c r="AN14" s="404">
        <f t="shared" si="6"/>
        <v>1.010860362595977E-3</v>
      </c>
      <c r="AP14" s="225" t="s">
        <v>225</v>
      </c>
      <c r="AQ14" s="158" t="s">
        <v>268</v>
      </c>
      <c r="AR14" s="383">
        <f>取引基本表!AX11</f>
        <v>1960</v>
      </c>
      <c r="AS14" s="384">
        <f>取引基本表!AY11</f>
        <v>310</v>
      </c>
      <c r="AT14" s="384">
        <f>ABS(取引基本表!BB11)</f>
        <v>1887</v>
      </c>
      <c r="AU14" s="385">
        <f t="shared" si="11"/>
        <v>-1577</v>
      </c>
      <c r="AV14" s="408">
        <v>0.78289172072298208</v>
      </c>
      <c r="AW14" s="404">
        <v>0.21710827927701792</v>
      </c>
    </row>
    <row r="15" spans="1:49" x14ac:dyDescent="0.2">
      <c r="A15" s="225" t="s">
        <v>226</v>
      </c>
      <c r="B15" s="158" t="s">
        <v>29</v>
      </c>
      <c r="C15" s="402">
        <f t="shared" si="0"/>
        <v>0</v>
      </c>
      <c r="D15" s="403">
        <f t="shared" si="1"/>
        <v>7.1364046973803066E-2</v>
      </c>
      <c r="E15" s="403">
        <f t="shared" si="1"/>
        <v>6.1728395061728392E-2</v>
      </c>
      <c r="F15" s="403">
        <f t="shared" si="2"/>
        <v>0.30442637759710928</v>
      </c>
      <c r="G15" s="403">
        <f t="shared" si="2"/>
        <v>9.5754290876242099E-2</v>
      </c>
      <c r="H15" s="404">
        <f t="shared" si="3"/>
        <v>7.4737979155110506E-3</v>
      </c>
      <c r="K15" s="225" t="s">
        <v>226</v>
      </c>
      <c r="L15" s="158" t="s">
        <v>29</v>
      </c>
      <c r="M15" s="380">
        <f>取引基本表!AX12</f>
        <v>9224</v>
      </c>
      <c r="N15" s="367">
        <f>ABS(取引基本表!BB12)</f>
        <v>9224</v>
      </c>
      <c r="O15" s="408">
        <f t="shared" si="4"/>
        <v>1</v>
      </c>
      <c r="P15" s="404">
        <f t="shared" si="5"/>
        <v>0</v>
      </c>
      <c r="R15" s="225" t="s">
        <v>226</v>
      </c>
      <c r="S15" s="158" t="s">
        <v>29</v>
      </c>
      <c r="T15" s="365">
        <f>取引基本表!BD12</f>
        <v>3321</v>
      </c>
      <c r="U15" s="443">
        <f>雇用表!J12</f>
        <v>237</v>
      </c>
      <c r="V15" s="443">
        <f>雇用表!J58</f>
        <v>205</v>
      </c>
      <c r="W15" s="410">
        <f t="shared" si="7"/>
        <v>7.1364046973803066E-2</v>
      </c>
      <c r="X15" s="410">
        <f t="shared" si="8"/>
        <v>6.1728395061728392E-2</v>
      </c>
      <c r="Z15" s="225" t="s">
        <v>226</v>
      </c>
      <c r="AA15" s="48" t="s">
        <v>29</v>
      </c>
      <c r="AB15" s="447">
        <v>318</v>
      </c>
      <c r="AC15" s="384">
        <v>202</v>
      </c>
      <c r="AD15" s="384">
        <v>426</v>
      </c>
      <c r="AE15" s="384">
        <v>65</v>
      </c>
      <c r="AF15" s="384">
        <v>0</v>
      </c>
      <c r="AG15" s="369">
        <v>3321</v>
      </c>
      <c r="AH15" s="404">
        <f t="shared" si="9"/>
        <v>0.30442637759710928</v>
      </c>
      <c r="AI15" s="408">
        <f t="shared" si="10"/>
        <v>9.5754290876242099E-2</v>
      </c>
      <c r="AK15" s="225" t="s">
        <v>226</v>
      </c>
      <c r="AL15" s="158" t="s">
        <v>29</v>
      </c>
      <c r="AM15" s="380">
        <f>取引基本表!AR12</f>
        <v>2048</v>
      </c>
      <c r="AN15" s="404">
        <f t="shared" si="6"/>
        <v>7.4737979155110506E-3</v>
      </c>
      <c r="AP15" s="225" t="s">
        <v>226</v>
      </c>
      <c r="AQ15" s="158" t="s">
        <v>29</v>
      </c>
      <c r="AR15" s="383">
        <f>取引基本表!AX12</f>
        <v>9224</v>
      </c>
      <c r="AS15" s="384">
        <f>取引基本表!AY12</f>
        <v>3321</v>
      </c>
      <c r="AT15" s="384">
        <f>ABS(取引基本表!BB12)</f>
        <v>9224</v>
      </c>
      <c r="AU15" s="385">
        <f t="shared" si="11"/>
        <v>-5903</v>
      </c>
      <c r="AV15" s="408">
        <v>0.8222762164835401</v>
      </c>
      <c r="AW15" s="404">
        <v>0.1777237835164599</v>
      </c>
    </row>
    <row r="16" spans="1:49" x14ac:dyDescent="0.2">
      <c r="A16" s="225" t="s">
        <v>227</v>
      </c>
      <c r="B16" s="158" t="s">
        <v>30</v>
      </c>
      <c r="C16" s="402">
        <f t="shared" si="0"/>
        <v>5.1379638439581488E-3</v>
      </c>
      <c r="D16" s="403">
        <f t="shared" si="1"/>
        <v>0</v>
      </c>
      <c r="E16" s="403">
        <f t="shared" si="1"/>
        <v>0</v>
      </c>
      <c r="F16" s="403">
        <f t="shared" si="2"/>
        <v>0.2982456140350877</v>
      </c>
      <c r="G16" s="403">
        <f t="shared" si="2"/>
        <v>3.5087719298245612E-2</v>
      </c>
      <c r="H16" s="404">
        <f t="shared" si="3"/>
        <v>1.4841765684757539E-2</v>
      </c>
      <c r="K16" s="225" t="s">
        <v>227</v>
      </c>
      <c r="L16" s="158" t="s">
        <v>30</v>
      </c>
      <c r="M16" s="380">
        <f>取引基本表!AX13</f>
        <v>5255</v>
      </c>
      <c r="N16" s="367">
        <f>ABS(取引基本表!BB13)</f>
        <v>5228</v>
      </c>
      <c r="O16" s="408">
        <f t="shared" si="4"/>
        <v>0.99486203615604185</v>
      </c>
      <c r="P16" s="404">
        <f t="shared" si="5"/>
        <v>5.1379638439581488E-3</v>
      </c>
      <c r="R16" s="225" t="s">
        <v>227</v>
      </c>
      <c r="S16" s="158" t="s">
        <v>30</v>
      </c>
      <c r="T16" s="365">
        <f>取引基本表!BD13</f>
        <v>57</v>
      </c>
      <c r="U16" s="443">
        <f>雇用表!J13</f>
        <v>0</v>
      </c>
      <c r="V16" s="443">
        <f>雇用表!J59</f>
        <v>0</v>
      </c>
      <c r="W16" s="410">
        <f t="shared" si="7"/>
        <v>0</v>
      </c>
      <c r="X16" s="410">
        <f t="shared" si="8"/>
        <v>0</v>
      </c>
      <c r="Z16" s="225" t="s">
        <v>227</v>
      </c>
      <c r="AA16" s="48" t="s">
        <v>30</v>
      </c>
      <c r="AB16" s="447">
        <v>2</v>
      </c>
      <c r="AC16" s="384">
        <v>2</v>
      </c>
      <c r="AD16" s="384">
        <v>5</v>
      </c>
      <c r="AE16" s="384">
        <v>8</v>
      </c>
      <c r="AF16" s="384">
        <v>0</v>
      </c>
      <c r="AG16" s="369">
        <v>57</v>
      </c>
      <c r="AH16" s="404">
        <f t="shared" si="9"/>
        <v>0.2982456140350877</v>
      </c>
      <c r="AI16" s="408">
        <f t="shared" si="10"/>
        <v>3.5087719298245612E-2</v>
      </c>
      <c r="AK16" s="225" t="s">
        <v>227</v>
      </c>
      <c r="AL16" s="158" t="s">
        <v>30</v>
      </c>
      <c r="AM16" s="380">
        <f>取引基本表!AR13</f>
        <v>4067</v>
      </c>
      <c r="AN16" s="404">
        <f t="shared" si="6"/>
        <v>1.4841765684757539E-2</v>
      </c>
      <c r="AP16" s="225" t="s">
        <v>227</v>
      </c>
      <c r="AQ16" s="158" t="s">
        <v>30</v>
      </c>
      <c r="AR16" s="383">
        <f>取引基本表!AX13</f>
        <v>5255</v>
      </c>
      <c r="AS16" s="384">
        <f>取引基本表!AY13</f>
        <v>30</v>
      </c>
      <c r="AT16" s="384">
        <f>ABS(取引基本表!BB13)</f>
        <v>5228</v>
      </c>
      <c r="AU16" s="385">
        <f t="shared" si="11"/>
        <v>-5198</v>
      </c>
      <c r="AV16" s="408">
        <v>0.87631747448336361</v>
      </c>
      <c r="AW16" s="404">
        <v>0.12368252551663639</v>
      </c>
    </row>
    <row r="17" spans="1:49" x14ac:dyDescent="0.2">
      <c r="A17" s="225" t="s">
        <v>2</v>
      </c>
      <c r="B17" s="158" t="s">
        <v>374</v>
      </c>
      <c r="C17" s="402">
        <f t="shared" si="0"/>
        <v>2.2792022792023081E-3</v>
      </c>
      <c r="D17" s="403">
        <f t="shared" si="1"/>
        <v>0.80555555555555558</v>
      </c>
      <c r="E17" s="403">
        <f t="shared" si="1"/>
        <v>0.63888888888888884</v>
      </c>
      <c r="F17" s="403">
        <f t="shared" si="2"/>
        <v>0.3888888888888889</v>
      </c>
      <c r="G17" s="403">
        <f t="shared" si="2"/>
        <v>0.25</v>
      </c>
      <c r="H17" s="404">
        <f t="shared" si="3"/>
        <v>2.6238577642834202E-3</v>
      </c>
      <c r="K17" s="225" t="s">
        <v>2</v>
      </c>
      <c r="L17" s="158" t="s">
        <v>374</v>
      </c>
      <c r="M17" s="380">
        <f>取引基本表!AX14</f>
        <v>1755</v>
      </c>
      <c r="N17" s="367">
        <f>ABS(取引基本表!BB14)</f>
        <v>1751</v>
      </c>
      <c r="O17" s="408">
        <f t="shared" si="4"/>
        <v>0.99772079772079769</v>
      </c>
      <c r="P17" s="404">
        <f t="shared" si="5"/>
        <v>2.2792022792023081E-3</v>
      </c>
      <c r="R17" s="225" t="s">
        <v>2</v>
      </c>
      <c r="S17" s="158" t="s">
        <v>374</v>
      </c>
      <c r="T17" s="365">
        <f>取引基本表!BD14</f>
        <v>36</v>
      </c>
      <c r="U17" s="443">
        <f>雇用表!J14</f>
        <v>29</v>
      </c>
      <c r="V17" s="443">
        <f>雇用表!J60</f>
        <v>23</v>
      </c>
      <c r="W17" s="410">
        <f t="shared" si="7"/>
        <v>0.80555555555555558</v>
      </c>
      <c r="X17" s="410">
        <f t="shared" si="8"/>
        <v>0.63888888888888884</v>
      </c>
      <c r="Z17" s="225" t="s">
        <v>2</v>
      </c>
      <c r="AA17" s="48" t="s">
        <v>374</v>
      </c>
      <c r="AB17" s="447">
        <v>9</v>
      </c>
      <c r="AC17" s="384">
        <v>0</v>
      </c>
      <c r="AD17" s="384">
        <v>4</v>
      </c>
      <c r="AE17" s="384">
        <v>1</v>
      </c>
      <c r="AF17" s="384">
        <v>0</v>
      </c>
      <c r="AG17" s="369">
        <v>36</v>
      </c>
      <c r="AH17" s="404">
        <f t="shared" si="9"/>
        <v>0.3888888888888889</v>
      </c>
      <c r="AI17" s="408">
        <f t="shared" si="10"/>
        <v>0.25</v>
      </c>
      <c r="AK17" s="225" t="s">
        <v>2</v>
      </c>
      <c r="AL17" s="158" t="s">
        <v>374</v>
      </c>
      <c r="AM17" s="380">
        <f>取引基本表!AR14</f>
        <v>719</v>
      </c>
      <c r="AN17" s="404">
        <f t="shared" si="6"/>
        <v>2.6238577642834202E-3</v>
      </c>
      <c r="AP17" s="225" t="s">
        <v>2</v>
      </c>
      <c r="AQ17" s="158" t="s">
        <v>364</v>
      </c>
      <c r="AR17" s="383">
        <f>取引基本表!AX14</f>
        <v>1755</v>
      </c>
      <c r="AS17" s="384">
        <f>取引基本表!AY14</f>
        <v>32</v>
      </c>
      <c r="AT17" s="384">
        <f>ABS(取引基本表!BB14)</f>
        <v>1751</v>
      </c>
      <c r="AU17" s="385">
        <f t="shared" si="11"/>
        <v>-1719</v>
      </c>
      <c r="AV17" s="408">
        <v>0.80716043298169571</v>
      </c>
      <c r="AW17" s="404">
        <v>0.19283956701830429</v>
      </c>
    </row>
    <row r="18" spans="1:49" x14ac:dyDescent="0.2">
      <c r="A18" s="225" t="s">
        <v>3</v>
      </c>
      <c r="B18" s="158" t="s">
        <v>31</v>
      </c>
      <c r="C18" s="402">
        <f t="shared" si="0"/>
        <v>7.5999999999999956E-2</v>
      </c>
      <c r="D18" s="403">
        <f t="shared" si="1"/>
        <v>3.519061583577713E-2</v>
      </c>
      <c r="E18" s="403">
        <f t="shared" si="1"/>
        <v>2.6392961876832845E-2</v>
      </c>
      <c r="F18" s="403">
        <f t="shared" si="2"/>
        <v>0.45454545454545453</v>
      </c>
      <c r="G18" s="403">
        <f t="shared" si="2"/>
        <v>0.21407624633431085</v>
      </c>
      <c r="H18" s="404">
        <f t="shared" si="3"/>
        <v>3.9412606195077802E-4</v>
      </c>
      <c r="K18" s="225" t="s">
        <v>3</v>
      </c>
      <c r="L18" s="158" t="s">
        <v>31</v>
      </c>
      <c r="M18" s="380">
        <f>取引基本表!AX15</f>
        <v>750</v>
      </c>
      <c r="N18" s="367">
        <f>ABS(取引基本表!BB15)</f>
        <v>693</v>
      </c>
      <c r="O18" s="408">
        <f t="shared" si="4"/>
        <v>0.92400000000000004</v>
      </c>
      <c r="P18" s="404">
        <f t="shared" si="5"/>
        <v>7.5999999999999956E-2</v>
      </c>
      <c r="R18" s="225" t="s">
        <v>3</v>
      </c>
      <c r="S18" s="158" t="s">
        <v>31</v>
      </c>
      <c r="T18" s="365">
        <f>取引基本表!BD15</f>
        <v>341</v>
      </c>
      <c r="U18" s="443">
        <f>雇用表!J15</f>
        <v>12</v>
      </c>
      <c r="V18" s="443">
        <f>雇用表!J61</f>
        <v>9</v>
      </c>
      <c r="W18" s="410">
        <f t="shared" si="7"/>
        <v>3.519061583577713E-2</v>
      </c>
      <c r="X18" s="410">
        <f t="shared" si="8"/>
        <v>2.6392961876832845E-2</v>
      </c>
      <c r="Z18" s="225" t="s">
        <v>3</v>
      </c>
      <c r="AA18" s="48" t="s">
        <v>31</v>
      </c>
      <c r="AB18" s="447">
        <v>73</v>
      </c>
      <c r="AC18" s="384">
        <v>33</v>
      </c>
      <c r="AD18" s="384">
        <v>39</v>
      </c>
      <c r="AE18" s="384">
        <v>10</v>
      </c>
      <c r="AF18" s="384">
        <v>0</v>
      </c>
      <c r="AG18" s="369">
        <v>341</v>
      </c>
      <c r="AH18" s="404">
        <f t="shared" si="9"/>
        <v>0.45454545454545453</v>
      </c>
      <c r="AI18" s="408">
        <f t="shared" si="10"/>
        <v>0.21407624633431085</v>
      </c>
      <c r="AK18" s="225" t="s">
        <v>3</v>
      </c>
      <c r="AL18" s="158" t="s">
        <v>31</v>
      </c>
      <c r="AM18" s="380">
        <f>取引基本表!AR15</f>
        <v>108</v>
      </c>
      <c r="AN18" s="404">
        <f t="shared" si="6"/>
        <v>3.9412606195077802E-4</v>
      </c>
      <c r="AP18" s="225" t="s">
        <v>3</v>
      </c>
      <c r="AQ18" s="158" t="s">
        <v>31</v>
      </c>
      <c r="AR18" s="383">
        <f>取引基本表!AX15</f>
        <v>750</v>
      </c>
      <c r="AS18" s="384">
        <f>取引基本表!AY15</f>
        <v>284</v>
      </c>
      <c r="AT18" s="384">
        <f>ABS(取引基本表!BB15)</f>
        <v>693</v>
      </c>
      <c r="AU18" s="385">
        <f t="shared" si="11"/>
        <v>-409</v>
      </c>
      <c r="AV18" s="408">
        <v>0.69369460950567885</v>
      </c>
      <c r="AW18" s="404">
        <v>0.30630539049432115</v>
      </c>
    </row>
    <row r="19" spans="1:49" x14ac:dyDescent="0.2">
      <c r="A19" s="225" t="s">
        <v>4</v>
      </c>
      <c r="B19" s="158" t="s">
        <v>32</v>
      </c>
      <c r="C19" s="402">
        <f t="shared" si="0"/>
        <v>0</v>
      </c>
      <c r="D19" s="403">
        <f t="shared" si="1"/>
        <v>0</v>
      </c>
      <c r="E19" s="403">
        <f t="shared" si="1"/>
        <v>0</v>
      </c>
      <c r="F19" s="403">
        <f t="shared" si="2"/>
        <v>0</v>
      </c>
      <c r="G19" s="403">
        <f t="shared" si="2"/>
        <v>0</v>
      </c>
      <c r="H19" s="404">
        <f t="shared" si="3"/>
        <v>-1.0218083087612764E-4</v>
      </c>
      <c r="K19" s="225" t="s">
        <v>4</v>
      </c>
      <c r="L19" s="158" t="s">
        <v>32</v>
      </c>
      <c r="M19" s="380">
        <f>取引基本表!AX16</f>
        <v>112</v>
      </c>
      <c r="N19" s="367">
        <f>ABS(取引基本表!BB16)</f>
        <v>112</v>
      </c>
      <c r="O19" s="408">
        <f t="shared" si="4"/>
        <v>1</v>
      </c>
      <c r="P19" s="404">
        <f t="shared" si="5"/>
        <v>0</v>
      </c>
      <c r="R19" s="225" t="s">
        <v>4</v>
      </c>
      <c r="S19" s="158" t="s">
        <v>32</v>
      </c>
      <c r="T19" s="365">
        <f>取引基本表!BD16</f>
        <v>2</v>
      </c>
      <c r="U19" s="443">
        <f>雇用表!J16</f>
        <v>0</v>
      </c>
      <c r="V19" s="443">
        <f>雇用表!J62</f>
        <v>0</v>
      </c>
      <c r="W19" s="410">
        <f t="shared" si="7"/>
        <v>0</v>
      </c>
      <c r="X19" s="410">
        <f t="shared" si="8"/>
        <v>0</v>
      </c>
      <c r="Z19" s="225" t="s">
        <v>4</v>
      </c>
      <c r="AA19" s="48" t="s">
        <v>32</v>
      </c>
      <c r="AB19" s="447">
        <v>0</v>
      </c>
      <c r="AC19" s="384">
        <v>0</v>
      </c>
      <c r="AD19" s="384">
        <v>0</v>
      </c>
      <c r="AE19" s="384">
        <v>0</v>
      </c>
      <c r="AF19" s="384">
        <v>0</v>
      </c>
      <c r="AG19" s="369">
        <v>2</v>
      </c>
      <c r="AH19" s="404">
        <f t="shared" si="9"/>
        <v>0</v>
      </c>
      <c r="AI19" s="408">
        <f t="shared" si="10"/>
        <v>0</v>
      </c>
      <c r="AK19" s="225" t="s">
        <v>4</v>
      </c>
      <c r="AL19" s="158" t="s">
        <v>32</v>
      </c>
      <c r="AM19" s="380">
        <f>取引基本表!AR16</f>
        <v>-28</v>
      </c>
      <c r="AN19" s="404">
        <f t="shared" si="6"/>
        <v>-1.0218083087612764E-4</v>
      </c>
      <c r="AP19" s="225" t="s">
        <v>4</v>
      </c>
      <c r="AQ19" s="158" t="s">
        <v>32</v>
      </c>
      <c r="AR19" s="383">
        <f>取引基本表!AX16</f>
        <v>112</v>
      </c>
      <c r="AS19" s="384">
        <f>取引基本表!AY16</f>
        <v>2</v>
      </c>
      <c r="AT19" s="384">
        <f>ABS(取引基本表!BB16)</f>
        <v>112</v>
      </c>
      <c r="AU19" s="385">
        <f t="shared" si="11"/>
        <v>-110</v>
      </c>
      <c r="AV19" s="408">
        <v>0.63033685044372512</v>
      </c>
      <c r="AW19" s="404">
        <v>0.36966314955627488</v>
      </c>
    </row>
    <row r="20" spans="1:49" x14ac:dyDescent="0.2">
      <c r="A20" s="225" t="s">
        <v>5</v>
      </c>
      <c r="B20" s="158" t="s">
        <v>33</v>
      </c>
      <c r="C20" s="402">
        <f t="shared" si="0"/>
        <v>1.5625E-2</v>
      </c>
      <c r="D20" s="403">
        <f t="shared" si="1"/>
        <v>0.21951219512195122</v>
      </c>
      <c r="E20" s="403">
        <f t="shared" si="1"/>
        <v>9.7560975609756101E-2</v>
      </c>
      <c r="F20" s="403">
        <f t="shared" si="2"/>
        <v>0.21951219512195122</v>
      </c>
      <c r="G20" s="403">
        <f t="shared" si="2"/>
        <v>9.7560975609756101E-2</v>
      </c>
      <c r="H20" s="404">
        <f t="shared" si="3"/>
        <v>4.9265757743847255E-4</v>
      </c>
      <c r="K20" s="225" t="s">
        <v>5</v>
      </c>
      <c r="L20" s="158" t="s">
        <v>33</v>
      </c>
      <c r="M20" s="380">
        <f>取引基本表!AX17</f>
        <v>320</v>
      </c>
      <c r="N20" s="367">
        <f>ABS(取引基本表!BB17)</f>
        <v>315</v>
      </c>
      <c r="O20" s="408">
        <f t="shared" si="4"/>
        <v>0.984375</v>
      </c>
      <c r="P20" s="404">
        <f t="shared" si="5"/>
        <v>1.5625E-2</v>
      </c>
      <c r="R20" s="225" t="s">
        <v>5</v>
      </c>
      <c r="S20" s="158" t="s">
        <v>33</v>
      </c>
      <c r="T20" s="365">
        <f>取引基本表!BD17</f>
        <v>41</v>
      </c>
      <c r="U20" s="443">
        <f>雇用表!J17</f>
        <v>9</v>
      </c>
      <c r="V20" s="443">
        <f>雇用表!J63</f>
        <v>4</v>
      </c>
      <c r="W20" s="410">
        <f t="shared" si="7"/>
        <v>0.21951219512195122</v>
      </c>
      <c r="X20" s="410">
        <f t="shared" si="8"/>
        <v>9.7560975609756101E-2</v>
      </c>
      <c r="Z20" s="225" t="s">
        <v>5</v>
      </c>
      <c r="AA20" s="48" t="s">
        <v>33</v>
      </c>
      <c r="AB20" s="447">
        <v>4</v>
      </c>
      <c r="AC20" s="384">
        <v>4</v>
      </c>
      <c r="AD20" s="384">
        <v>1</v>
      </c>
      <c r="AE20" s="384">
        <v>0</v>
      </c>
      <c r="AF20" s="384">
        <v>0</v>
      </c>
      <c r="AG20" s="369">
        <v>41</v>
      </c>
      <c r="AH20" s="404">
        <f t="shared" si="9"/>
        <v>0.21951219512195122</v>
      </c>
      <c r="AI20" s="408">
        <f t="shared" si="10"/>
        <v>9.7560975609756101E-2</v>
      </c>
      <c r="AK20" s="225" t="s">
        <v>5</v>
      </c>
      <c r="AL20" s="158" t="s">
        <v>33</v>
      </c>
      <c r="AM20" s="380">
        <f>取引基本表!AR17</f>
        <v>135</v>
      </c>
      <c r="AN20" s="404">
        <f t="shared" si="6"/>
        <v>4.9265757743847255E-4</v>
      </c>
      <c r="AP20" s="225" t="s">
        <v>5</v>
      </c>
      <c r="AQ20" s="158" t="s">
        <v>33</v>
      </c>
      <c r="AR20" s="383">
        <f>取引基本表!AX17</f>
        <v>320</v>
      </c>
      <c r="AS20" s="384">
        <f>取引基本表!AY17</f>
        <v>36</v>
      </c>
      <c r="AT20" s="384">
        <f>ABS(取引基本表!BB17)</f>
        <v>315</v>
      </c>
      <c r="AU20" s="385">
        <f t="shared" si="11"/>
        <v>-279</v>
      </c>
      <c r="AV20" s="408">
        <v>0.88159848319713086</v>
      </c>
      <c r="AW20" s="404">
        <v>0.11840151680286914</v>
      </c>
    </row>
    <row r="21" spans="1:49" x14ac:dyDescent="0.2">
      <c r="A21" s="225" t="s">
        <v>6</v>
      </c>
      <c r="B21" s="158" t="s">
        <v>34</v>
      </c>
      <c r="C21" s="402">
        <f t="shared" si="0"/>
        <v>0</v>
      </c>
      <c r="D21" s="403">
        <f t="shared" si="1"/>
        <v>0.6</v>
      </c>
      <c r="E21" s="403">
        <f t="shared" si="1"/>
        <v>0.4</v>
      </c>
      <c r="F21" s="403">
        <f t="shared" si="2"/>
        <v>0.4</v>
      </c>
      <c r="G21" s="403">
        <f t="shared" si="2"/>
        <v>0.3</v>
      </c>
      <c r="H21" s="404">
        <f t="shared" si="3"/>
        <v>8.1379733162058798E-4</v>
      </c>
      <c r="K21" s="225" t="s">
        <v>6</v>
      </c>
      <c r="L21" s="158" t="s">
        <v>34</v>
      </c>
      <c r="M21" s="380">
        <f>取引基本表!AX18</f>
        <v>1528</v>
      </c>
      <c r="N21" s="367">
        <f>ABS(取引基本表!BB18)</f>
        <v>1528</v>
      </c>
      <c r="O21" s="408">
        <f t="shared" si="4"/>
        <v>1</v>
      </c>
      <c r="P21" s="404">
        <f t="shared" si="5"/>
        <v>0</v>
      </c>
      <c r="R21" s="225" t="s">
        <v>6</v>
      </c>
      <c r="S21" s="158" t="s">
        <v>34</v>
      </c>
      <c r="T21" s="365">
        <f>取引基本表!BD18</f>
        <v>10</v>
      </c>
      <c r="U21" s="443">
        <f>雇用表!J18</f>
        <v>6</v>
      </c>
      <c r="V21" s="443">
        <f>雇用表!J64</f>
        <v>4</v>
      </c>
      <c r="W21" s="410">
        <f t="shared" si="7"/>
        <v>0.6</v>
      </c>
      <c r="X21" s="410">
        <f t="shared" si="8"/>
        <v>0.4</v>
      </c>
      <c r="Z21" s="225" t="s">
        <v>6</v>
      </c>
      <c r="AA21" s="48" t="s">
        <v>34</v>
      </c>
      <c r="AB21" s="447">
        <v>3</v>
      </c>
      <c r="AC21" s="384">
        <v>0</v>
      </c>
      <c r="AD21" s="384">
        <v>1</v>
      </c>
      <c r="AE21" s="384">
        <v>0</v>
      </c>
      <c r="AF21" s="384">
        <v>0</v>
      </c>
      <c r="AG21" s="369">
        <v>10</v>
      </c>
      <c r="AH21" s="404">
        <f t="shared" si="9"/>
        <v>0.4</v>
      </c>
      <c r="AI21" s="408">
        <f t="shared" si="10"/>
        <v>0.3</v>
      </c>
      <c r="AK21" s="225" t="s">
        <v>6</v>
      </c>
      <c r="AL21" s="158" t="s">
        <v>34</v>
      </c>
      <c r="AM21" s="380">
        <f>取引基本表!AR18</f>
        <v>223</v>
      </c>
      <c r="AN21" s="404">
        <f t="shared" si="6"/>
        <v>8.1379733162058798E-4</v>
      </c>
      <c r="AP21" s="225" t="s">
        <v>6</v>
      </c>
      <c r="AQ21" s="158" t="s">
        <v>34</v>
      </c>
      <c r="AR21" s="383">
        <f>取引基本表!AX18</f>
        <v>1528</v>
      </c>
      <c r="AS21" s="384">
        <f>取引基本表!AY18</f>
        <v>10</v>
      </c>
      <c r="AT21" s="384">
        <f>ABS(取引基本表!BB18)</f>
        <v>1528</v>
      </c>
      <c r="AU21" s="385">
        <f t="shared" si="11"/>
        <v>-1518</v>
      </c>
      <c r="AV21" s="408">
        <v>0.73741787363403832</v>
      </c>
      <c r="AW21" s="404">
        <v>0.26258212636596168</v>
      </c>
    </row>
    <row r="22" spans="1:49" x14ac:dyDescent="0.2">
      <c r="A22" s="225" t="s">
        <v>7</v>
      </c>
      <c r="B22" s="158" t="s">
        <v>269</v>
      </c>
      <c r="C22" s="402">
        <f t="shared" si="0"/>
        <v>0</v>
      </c>
      <c r="D22" s="403">
        <f t="shared" si="1"/>
        <v>4.2</v>
      </c>
      <c r="E22" s="403">
        <f t="shared" si="1"/>
        <v>3.4</v>
      </c>
      <c r="F22" s="403">
        <f t="shared" si="2"/>
        <v>0.6</v>
      </c>
      <c r="G22" s="403">
        <f t="shared" si="2"/>
        <v>0.2</v>
      </c>
      <c r="H22" s="404">
        <f t="shared" si="3"/>
        <v>4.0142469272764429E-5</v>
      </c>
      <c r="K22" s="225" t="s">
        <v>7</v>
      </c>
      <c r="L22" s="158" t="s">
        <v>269</v>
      </c>
      <c r="M22" s="380">
        <f>取引基本表!AX19</f>
        <v>1881</v>
      </c>
      <c r="N22" s="367">
        <f>ABS(取引基本表!BB19)</f>
        <v>1881</v>
      </c>
      <c r="O22" s="408">
        <f t="shared" si="4"/>
        <v>1</v>
      </c>
      <c r="P22" s="404">
        <f t="shared" si="5"/>
        <v>0</v>
      </c>
      <c r="R22" s="225" t="s">
        <v>7</v>
      </c>
      <c r="S22" s="158" t="s">
        <v>269</v>
      </c>
      <c r="T22" s="365">
        <f>取引基本表!BD19</f>
        <v>5</v>
      </c>
      <c r="U22" s="443">
        <f>雇用表!J19</f>
        <v>21</v>
      </c>
      <c r="V22" s="443">
        <f>雇用表!J65</f>
        <v>17</v>
      </c>
      <c r="W22" s="410">
        <f t="shared" si="7"/>
        <v>4.2</v>
      </c>
      <c r="X22" s="410">
        <f t="shared" si="8"/>
        <v>3.4</v>
      </c>
      <c r="Z22" s="225" t="s">
        <v>7</v>
      </c>
      <c r="AA22" s="48" t="s">
        <v>269</v>
      </c>
      <c r="AB22" s="447">
        <v>1</v>
      </c>
      <c r="AC22" s="384">
        <v>1</v>
      </c>
      <c r="AD22" s="384">
        <v>1</v>
      </c>
      <c r="AE22" s="384">
        <v>0</v>
      </c>
      <c r="AF22" s="384">
        <v>0</v>
      </c>
      <c r="AG22" s="369">
        <v>5</v>
      </c>
      <c r="AH22" s="404">
        <f t="shared" si="9"/>
        <v>0.6</v>
      </c>
      <c r="AI22" s="408">
        <f t="shared" si="10"/>
        <v>0.2</v>
      </c>
      <c r="AK22" s="225" t="s">
        <v>7</v>
      </c>
      <c r="AL22" s="158" t="s">
        <v>269</v>
      </c>
      <c r="AM22" s="380">
        <f>取引基本表!AR19</f>
        <v>11</v>
      </c>
      <c r="AN22" s="404">
        <f t="shared" si="6"/>
        <v>4.0142469272764429E-5</v>
      </c>
      <c r="AP22" s="225" t="s">
        <v>7</v>
      </c>
      <c r="AQ22" s="158" t="s">
        <v>269</v>
      </c>
      <c r="AR22" s="383">
        <f>取引基本表!AX19</f>
        <v>1881</v>
      </c>
      <c r="AS22" s="384">
        <f>取引基本表!AY19</f>
        <v>5</v>
      </c>
      <c r="AT22" s="384">
        <f>ABS(取引基本表!BB19)</f>
        <v>1881</v>
      </c>
      <c r="AU22" s="385">
        <f t="shared" si="11"/>
        <v>-1876</v>
      </c>
      <c r="AV22" s="408">
        <v>0.80743251432126495</v>
      </c>
      <c r="AW22" s="404">
        <v>0.19256748567873505</v>
      </c>
    </row>
    <row r="23" spans="1:49" x14ac:dyDescent="0.2">
      <c r="A23" s="225" t="s">
        <v>8</v>
      </c>
      <c r="B23" s="158" t="s">
        <v>270</v>
      </c>
      <c r="C23" s="402">
        <f t="shared" si="0"/>
        <v>0</v>
      </c>
      <c r="D23" s="403">
        <f t="shared" si="1"/>
        <v>0.8</v>
      </c>
      <c r="E23" s="403">
        <f t="shared" si="1"/>
        <v>0.4</v>
      </c>
      <c r="F23" s="403">
        <f t="shared" si="2"/>
        <v>0.43333333333333335</v>
      </c>
      <c r="G23" s="403">
        <f t="shared" si="2"/>
        <v>0.23333333333333334</v>
      </c>
      <c r="H23" s="404">
        <f t="shared" si="3"/>
        <v>2.1895892330598778E-5</v>
      </c>
      <c r="K23" s="225" t="s">
        <v>8</v>
      </c>
      <c r="L23" s="158" t="s">
        <v>270</v>
      </c>
      <c r="M23" s="380">
        <f>取引基本表!AX20</f>
        <v>2654</v>
      </c>
      <c r="N23" s="367">
        <f>ABS(取引基本表!BB20)</f>
        <v>2654</v>
      </c>
      <c r="O23" s="408">
        <f t="shared" si="4"/>
        <v>1</v>
      </c>
      <c r="P23" s="404">
        <f t="shared" si="5"/>
        <v>0</v>
      </c>
      <c r="R23" s="225" t="s">
        <v>8</v>
      </c>
      <c r="S23" s="158" t="s">
        <v>270</v>
      </c>
      <c r="T23" s="365">
        <f>取引基本表!BD20</f>
        <v>30</v>
      </c>
      <c r="U23" s="443">
        <f>雇用表!J20</f>
        <v>24</v>
      </c>
      <c r="V23" s="443">
        <f>雇用表!J66</f>
        <v>12</v>
      </c>
      <c r="W23" s="410">
        <f t="shared" si="7"/>
        <v>0.8</v>
      </c>
      <c r="X23" s="410">
        <f t="shared" si="8"/>
        <v>0.4</v>
      </c>
      <c r="Z23" s="225" t="s">
        <v>8</v>
      </c>
      <c r="AA23" s="48" t="s">
        <v>270</v>
      </c>
      <c r="AB23" s="447">
        <v>7</v>
      </c>
      <c r="AC23" s="384">
        <v>3</v>
      </c>
      <c r="AD23" s="384">
        <v>3</v>
      </c>
      <c r="AE23" s="384">
        <v>0</v>
      </c>
      <c r="AF23" s="384">
        <v>0</v>
      </c>
      <c r="AG23" s="369">
        <v>30</v>
      </c>
      <c r="AH23" s="404">
        <f t="shared" si="9"/>
        <v>0.43333333333333335</v>
      </c>
      <c r="AI23" s="408">
        <f t="shared" si="10"/>
        <v>0.23333333333333334</v>
      </c>
      <c r="AK23" s="225" t="s">
        <v>8</v>
      </c>
      <c r="AL23" s="158" t="s">
        <v>270</v>
      </c>
      <c r="AM23" s="380">
        <f>取引基本表!AR20</f>
        <v>6</v>
      </c>
      <c r="AN23" s="404">
        <f t="shared" si="6"/>
        <v>2.1895892330598778E-5</v>
      </c>
      <c r="AP23" s="225" t="s">
        <v>8</v>
      </c>
      <c r="AQ23" s="158" t="s">
        <v>270</v>
      </c>
      <c r="AR23" s="383">
        <f>取引基本表!AX20</f>
        <v>2654</v>
      </c>
      <c r="AS23" s="384">
        <f>取引基本表!AY20</f>
        <v>30</v>
      </c>
      <c r="AT23" s="384">
        <f>ABS(取引基本表!BB20)</f>
        <v>2654</v>
      </c>
      <c r="AU23" s="385">
        <f t="shared" si="11"/>
        <v>-2624</v>
      </c>
      <c r="AV23" s="408">
        <v>0.79883567479416906</v>
      </c>
      <c r="AW23" s="404">
        <v>0.20116432520583094</v>
      </c>
    </row>
    <row r="24" spans="1:49" x14ac:dyDescent="0.2">
      <c r="A24" s="225" t="s">
        <v>9</v>
      </c>
      <c r="B24" s="158" t="s">
        <v>271</v>
      </c>
      <c r="C24" s="402">
        <f t="shared" si="0"/>
        <v>4.0407358738501986E-2</v>
      </c>
      <c r="D24" s="403">
        <f t="shared" si="1"/>
        <v>0.3235294117647059</v>
      </c>
      <c r="E24" s="403">
        <f t="shared" si="1"/>
        <v>0.25490196078431371</v>
      </c>
      <c r="F24" s="403">
        <f t="shared" si="2"/>
        <v>0.39705882352941174</v>
      </c>
      <c r="G24" s="403">
        <f t="shared" si="2"/>
        <v>0.2107843137254902</v>
      </c>
      <c r="H24" s="404">
        <f t="shared" si="3"/>
        <v>3.0289317723994981E-4</v>
      </c>
      <c r="K24" s="225" t="s">
        <v>9</v>
      </c>
      <c r="L24" s="158" t="s">
        <v>271</v>
      </c>
      <c r="M24" s="380">
        <f>取引基本表!AX21</f>
        <v>3044</v>
      </c>
      <c r="N24" s="367">
        <f>ABS(取引基本表!BB21)</f>
        <v>2921</v>
      </c>
      <c r="O24" s="408">
        <f t="shared" si="4"/>
        <v>0.95959264126149801</v>
      </c>
      <c r="P24" s="404">
        <f t="shared" si="5"/>
        <v>4.0407358738501986E-2</v>
      </c>
      <c r="R24" s="225" t="s">
        <v>9</v>
      </c>
      <c r="S24" s="158" t="s">
        <v>271</v>
      </c>
      <c r="T24" s="365">
        <f>取引基本表!BD21</f>
        <v>204</v>
      </c>
      <c r="U24" s="443">
        <f>雇用表!J21</f>
        <v>66</v>
      </c>
      <c r="V24" s="443">
        <f>雇用表!J67</f>
        <v>52</v>
      </c>
      <c r="W24" s="410">
        <f t="shared" si="7"/>
        <v>0.3235294117647059</v>
      </c>
      <c r="X24" s="410">
        <f t="shared" si="8"/>
        <v>0.25490196078431371</v>
      </c>
      <c r="Z24" s="225" t="s">
        <v>9</v>
      </c>
      <c r="AA24" s="48" t="s">
        <v>271</v>
      </c>
      <c r="AB24" s="447">
        <v>43</v>
      </c>
      <c r="AC24" s="384">
        <v>5</v>
      </c>
      <c r="AD24" s="384">
        <v>30</v>
      </c>
      <c r="AE24" s="384">
        <v>3</v>
      </c>
      <c r="AF24" s="384">
        <v>0</v>
      </c>
      <c r="AG24" s="369">
        <v>204</v>
      </c>
      <c r="AH24" s="404">
        <f t="shared" si="9"/>
        <v>0.39705882352941174</v>
      </c>
      <c r="AI24" s="408">
        <f t="shared" si="10"/>
        <v>0.2107843137254902</v>
      </c>
      <c r="AK24" s="225" t="s">
        <v>9</v>
      </c>
      <c r="AL24" s="158" t="s">
        <v>271</v>
      </c>
      <c r="AM24" s="380">
        <f>取引基本表!AR21</f>
        <v>83</v>
      </c>
      <c r="AN24" s="404">
        <f t="shared" si="6"/>
        <v>3.0289317723994981E-4</v>
      </c>
      <c r="AP24" s="225" t="s">
        <v>9</v>
      </c>
      <c r="AQ24" s="158" t="s">
        <v>271</v>
      </c>
      <c r="AR24" s="383">
        <f>取引基本表!AX21</f>
        <v>3044</v>
      </c>
      <c r="AS24" s="384">
        <f>取引基本表!AY21</f>
        <v>81</v>
      </c>
      <c r="AT24" s="384">
        <f>ABS(取引基本表!BB21)</f>
        <v>2921</v>
      </c>
      <c r="AU24" s="385">
        <f t="shared" si="11"/>
        <v>-2840</v>
      </c>
      <c r="AV24" s="408">
        <v>0.53203541493025519</v>
      </c>
      <c r="AW24" s="404">
        <v>0.46796458506974481</v>
      </c>
    </row>
    <row r="25" spans="1:49" x14ac:dyDescent="0.2">
      <c r="A25" s="225" t="s">
        <v>10</v>
      </c>
      <c r="B25" s="158" t="s">
        <v>272</v>
      </c>
      <c r="C25" s="402">
        <f t="shared" si="0"/>
        <v>0</v>
      </c>
      <c r="D25" s="403">
        <f t="shared" si="1"/>
        <v>1.8571428571428572</v>
      </c>
      <c r="E25" s="403">
        <f t="shared" si="1"/>
        <v>1</v>
      </c>
      <c r="F25" s="403">
        <f t="shared" si="2"/>
        <v>0.5714285714285714</v>
      </c>
      <c r="G25" s="403">
        <f t="shared" si="2"/>
        <v>0.2857142857142857</v>
      </c>
      <c r="H25" s="404">
        <f t="shared" si="3"/>
        <v>4.5616442355414126E-4</v>
      </c>
      <c r="K25" s="225" t="s">
        <v>10</v>
      </c>
      <c r="L25" s="158" t="s">
        <v>272</v>
      </c>
      <c r="M25" s="380">
        <f>取引基本表!AX22</f>
        <v>412</v>
      </c>
      <c r="N25" s="367">
        <f>ABS(取引基本表!BB22)</f>
        <v>412</v>
      </c>
      <c r="O25" s="408">
        <f t="shared" si="4"/>
        <v>1</v>
      </c>
      <c r="P25" s="404">
        <f t="shared" si="5"/>
        <v>0</v>
      </c>
      <c r="R25" s="225" t="s">
        <v>10</v>
      </c>
      <c r="S25" s="158" t="s">
        <v>272</v>
      </c>
      <c r="T25" s="365">
        <f>取引基本表!BD22</f>
        <v>7</v>
      </c>
      <c r="U25" s="443">
        <f>雇用表!J22</f>
        <v>13</v>
      </c>
      <c r="V25" s="443">
        <f>雇用表!J68</f>
        <v>7</v>
      </c>
      <c r="W25" s="410">
        <f t="shared" si="7"/>
        <v>1.8571428571428572</v>
      </c>
      <c r="X25" s="410">
        <f t="shared" si="8"/>
        <v>1</v>
      </c>
      <c r="Z25" s="225" t="s">
        <v>10</v>
      </c>
      <c r="AA25" s="48" t="s">
        <v>272</v>
      </c>
      <c r="AB25" s="447">
        <v>2</v>
      </c>
      <c r="AC25" s="384">
        <v>0</v>
      </c>
      <c r="AD25" s="384">
        <v>2</v>
      </c>
      <c r="AE25" s="384">
        <v>0</v>
      </c>
      <c r="AF25" s="384">
        <v>0</v>
      </c>
      <c r="AG25" s="369">
        <v>7</v>
      </c>
      <c r="AH25" s="404">
        <f t="shared" si="9"/>
        <v>0.5714285714285714</v>
      </c>
      <c r="AI25" s="408">
        <f t="shared" si="10"/>
        <v>0.2857142857142857</v>
      </c>
      <c r="AK25" s="225" t="s">
        <v>10</v>
      </c>
      <c r="AL25" s="158" t="s">
        <v>272</v>
      </c>
      <c r="AM25" s="380">
        <f>取引基本表!AR22</f>
        <v>125</v>
      </c>
      <c r="AN25" s="404">
        <f t="shared" si="6"/>
        <v>4.5616442355414126E-4</v>
      </c>
      <c r="AP25" s="225" t="s">
        <v>10</v>
      </c>
      <c r="AQ25" s="158" t="s">
        <v>272</v>
      </c>
      <c r="AR25" s="383">
        <f>取引基本表!AX22</f>
        <v>412</v>
      </c>
      <c r="AS25" s="384">
        <f>取引基本表!AY22</f>
        <v>7</v>
      </c>
      <c r="AT25" s="384">
        <f>ABS(取引基本表!BB22)</f>
        <v>412</v>
      </c>
      <c r="AU25" s="385">
        <f t="shared" si="11"/>
        <v>-405</v>
      </c>
      <c r="AV25" s="408">
        <v>0.88160188384965898</v>
      </c>
      <c r="AW25" s="404">
        <v>0.11839811615034102</v>
      </c>
    </row>
    <row r="26" spans="1:49" x14ac:dyDescent="0.2">
      <c r="A26" s="225" t="s">
        <v>11</v>
      </c>
      <c r="B26" s="158" t="s">
        <v>35</v>
      </c>
      <c r="C26" s="402">
        <f t="shared" si="0"/>
        <v>4.2648253452477469E-3</v>
      </c>
      <c r="D26" s="403">
        <f t="shared" si="1"/>
        <v>0.27659574468085107</v>
      </c>
      <c r="E26" s="403">
        <f t="shared" si="1"/>
        <v>0.21985815602836881</v>
      </c>
      <c r="F26" s="403">
        <f t="shared" si="2"/>
        <v>0.3475177304964539</v>
      </c>
      <c r="G26" s="403">
        <f t="shared" si="2"/>
        <v>0.19858156028368795</v>
      </c>
      <c r="H26" s="404">
        <f t="shared" si="3"/>
        <v>9.3568446559425447E-3</v>
      </c>
      <c r="K26" s="225" t="s">
        <v>11</v>
      </c>
      <c r="L26" s="158" t="s">
        <v>35</v>
      </c>
      <c r="M26" s="380">
        <f>取引基本表!AX23</f>
        <v>4924</v>
      </c>
      <c r="N26" s="367">
        <f>ABS(取引基本表!BB23)</f>
        <v>4903</v>
      </c>
      <c r="O26" s="408">
        <f t="shared" si="4"/>
        <v>0.99573517465475225</v>
      </c>
      <c r="P26" s="404">
        <f t="shared" si="5"/>
        <v>4.2648253452477469E-3</v>
      </c>
      <c r="R26" s="225" t="s">
        <v>11</v>
      </c>
      <c r="S26" s="158" t="s">
        <v>35</v>
      </c>
      <c r="T26" s="365">
        <f>取引基本表!BD23</f>
        <v>141</v>
      </c>
      <c r="U26" s="443">
        <f>雇用表!J23</f>
        <v>39</v>
      </c>
      <c r="V26" s="443">
        <f>雇用表!J69</f>
        <v>31</v>
      </c>
      <c r="W26" s="410">
        <f t="shared" si="7"/>
        <v>0.27659574468085107</v>
      </c>
      <c r="X26" s="410">
        <f t="shared" si="8"/>
        <v>0.21985815602836881</v>
      </c>
      <c r="Z26" s="225" t="s">
        <v>11</v>
      </c>
      <c r="AA26" s="48" t="s">
        <v>35</v>
      </c>
      <c r="AB26" s="447">
        <v>28</v>
      </c>
      <c r="AC26" s="384">
        <v>-3</v>
      </c>
      <c r="AD26" s="384">
        <v>23</v>
      </c>
      <c r="AE26" s="384">
        <v>1</v>
      </c>
      <c r="AF26" s="384">
        <v>0</v>
      </c>
      <c r="AG26" s="369">
        <v>141</v>
      </c>
      <c r="AH26" s="404">
        <f t="shared" si="9"/>
        <v>0.3475177304964539</v>
      </c>
      <c r="AI26" s="408">
        <f t="shared" si="10"/>
        <v>0.19858156028368795</v>
      </c>
      <c r="AK26" s="225" t="s">
        <v>11</v>
      </c>
      <c r="AL26" s="158" t="s">
        <v>35</v>
      </c>
      <c r="AM26" s="380">
        <f>取引基本表!AR23</f>
        <v>2564</v>
      </c>
      <c r="AN26" s="404">
        <f t="shared" si="6"/>
        <v>9.3568446559425447E-3</v>
      </c>
      <c r="AP26" s="225" t="s">
        <v>11</v>
      </c>
      <c r="AQ26" s="158" t="s">
        <v>35</v>
      </c>
      <c r="AR26" s="383">
        <f>取引基本表!AX23</f>
        <v>4924</v>
      </c>
      <c r="AS26" s="384">
        <f>取引基本表!AY23</f>
        <v>120</v>
      </c>
      <c r="AT26" s="384">
        <f>ABS(取引基本表!BB23)</f>
        <v>4903</v>
      </c>
      <c r="AU26" s="385">
        <f t="shared" si="11"/>
        <v>-4783</v>
      </c>
      <c r="AV26" s="408">
        <v>0.70886039128338962</v>
      </c>
      <c r="AW26" s="404">
        <v>0.29113960871661038</v>
      </c>
    </row>
    <row r="27" spans="1:49" x14ac:dyDescent="0.2">
      <c r="A27" s="225" t="s">
        <v>12</v>
      </c>
      <c r="B27" s="158" t="s">
        <v>375</v>
      </c>
      <c r="C27" s="402">
        <f t="shared" si="0"/>
        <v>3.8520801232666546E-4</v>
      </c>
      <c r="D27" s="403">
        <f t="shared" si="1"/>
        <v>0</v>
      </c>
      <c r="E27" s="403">
        <f t="shared" si="1"/>
        <v>0</v>
      </c>
      <c r="F27" s="403">
        <f t="shared" si="2"/>
        <v>0.5714285714285714</v>
      </c>
      <c r="G27" s="403">
        <f t="shared" si="2"/>
        <v>0.2857142857142857</v>
      </c>
      <c r="H27" s="404">
        <f t="shared" si="3"/>
        <v>9.8166583948851201E-3</v>
      </c>
      <c r="K27" s="225" t="s">
        <v>12</v>
      </c>
      <c r="L27" s="158" t="s">
        <v>376</v>
      </c>
      <c r="M27" s="380">
        <f>取引基本表!AX24</f>
        <v>5192</v>
      </c>
      <c r="N27" s="367">
        <f>ABS(取引基本表!BB24)</f>
        <v>5190</v>
      </c>
      <c r="O27" s="408">
        <f t="shared" si="4"/>
        <v>0.99961479198767333</v>
      </c>
      <c r="P27" s="404">
        <f t="shared" si="5"/>
        <v>3.8520801232666546E-4</v>
      </c>
      <c r="R27" s="225" t="s">
        <v>12</v>
      </c>
      <c r="S27" s="158" t="s">
        <v>376</v>
      </c>
      <c r="T27" s="365">
        <f>取引基本表!BD24</f>
        <v>7</v>
      </c>
      <c r="U27" s="443">
        <f>雇用表!J24</f>
        <v>0</v>
      </c>
      <c r="V27" s="443">
        <f>雇用表!J70</f>
        <v>0</v>
      </c>
      <c r="W27" s="410">
        <f t="shared" si="7"/>
        <v>0</v>
      </c>
      <c r="X27" s="410">
        <f t="shared" si="8"/>
        <v>0</v>
      </c>
      <c r="Z27" s="225" t="s">
        <v>12</v>
      </c>
      <c r="AA27" s="48" t="s">
        <v>365</v>
      </c>
      <c r="AB27" s="447">
        <v>2</v>
      </c>
      <c r="AC27" s="384">
        <v>0</v>
      </c>
      <c r="AD27" s="384">
        <v>2</v>
      </c>
      <c r="AE27" s="384">
        <v>0</v>
      </c>
      <c r="AF27" s="384">
        <v>0</v>
      </c>
      <c r="AG27" s="369">
        <v>7</v>
      </c>
      <c r="AH27" s="404">
        <f t="shared" si="9"/>
        <v>0.5714285714285714</v>
      </c>
      <c r="AI27" s="408">
        <f t="shared" si="10"/>
        <v>0.2857142857142857</v>
      </c>
      <c r="AK27" s="225" t="s">
        <v>12</v>
      </c>
      <c r="AL27" s="158" t="s">
        <v>365</v>
      </c>
      <c r="AM27" s="380">
        <f>取引基本表!AR24</f>
        <v>2690</v>
      </c>
      <c r="AN27" s="404">
        <f t="shared" si="6"/>
        <v>9.8166583948851201E-3</v>
      </c>
      <c r="AP27" s="225" t="s">
        <v>12</v>
      </c>
      <c r="AQ27" s="158" t="s">
        <v>365</v>
      </c>
      <c r="AR27" s="383">
        <f>取引基本表!AX24</f>
        <v>5192</v>
      </c>
      <c r="AS27" s="384">
        <f>取引基本表!AY24</f>
        <v>5</v>
      </c>
      <c r="AT27" s="384">
        <f>ABS(取引基本表!BB24)</f>
        <v>5190</v>
      </c>
      <c r="AU27" s="385">
        <f t="shared" si="11"/>
        <v>-5185</v>
      </c>
      <c r="AV27" s="408">
        <v>0.77609965062016961</v>
      </c>
      <c r="AW27" s="404">
        <v>0.22390034937983039</v>
      </c>
    </row>
    <row r="28" spans="1:49" x14ac:dyDescent="0.2">
      <c r="A28" s="225" t="s">
        <v>13</v>
      </c>
      <c r="B28" s="158" t="s">
        <v>192</v>
      </c>
      <c r="C28" s="402">
        <f t="shared" si="0"/>
        <v>1.1124845488257318E-3</v>
      </c>
      <c r="D28" s="403">
        <f t="shared" si="1"/>
        <v>0.17391304347826086</v>
      </c>
      <c r="E28" s="403">
        <f t="shared" si="1"/>
        <v>0.14130434782608695</v>
      </c>
      <c r="F28" s="403">
        <f t="shared" si="2"/>
        <v>0.21739130434782608</v>
      </c>
      <c r="G28" s="403">
        <f t="shared" si="2"/>
        <v>0.13043478260869565</v>
      </c>
      <c r="H28" s="404">
        <f t="shared" si="3"/>
        <v>1.7089743964032348E-2</v>
      </c>
      <c r="K28" s="225" t="s">
        <v>13</v>
      </c>
      <c r="L28" s="158" t="s">
        <v>192</v>
      </c>
      <c r="M28" s="380">
        <f>取引基本表!AX25</f>
        <v>8090</v>
      </c>
      <c r="N28" s="367">
        <f>ABS(取引基本表!BB25)</f>
        <v>8081</v>
      </c>
      <c r="O28" s="408">
        <f t="shared" si="4"/>
        <v>0.99888751545117427</v>
      </c>
      <c r="P28" s="404">
        <f t="shared" si="5"/>
        <v>1.1124845488257318E-3</v>
      </c>
      <c r="R28" s="225" t="s">
        <v>13</v>
      </c>
      <c r="S28" s="158" t="s">
        <v>192</v>
      </c>
      <c r="T28" s="365">
        <f>取引基本表!BD25</f>
        <v>92</v>
      </c>
      <c r="U28" s="443">
        <f>雇用表!J25</f>
        <v>16</v>
      </c>
      <c r="V28" s="443">
        <f>雇用表!J71</f>
        <v>13</v>
      </c>
      <c r="W28" s="410">
        <f t="shared" si="7"/>
        <v>0.17391304347826086</v>
      </c>
      <c r="X28" s="410">
        <f t="shared" si="8"/>
        <v>0.14130434782608695</v>
      </c>
      <c r="Z28" s="225" t="s">
        <v>13</v>
      </c>
      <c r="AA28" s="48" t="s">
        <v>192</v>
      </c>
      <c r="AB28" s="447">
        <v>12</v>
      </c>
      <c r="AC28" s="384">
        <v>1</v>
      </c>
      <c r="AD28" s="384">
        <v>6</v>
      </c>
      <c r="AE28" s="384">
        <v>1</v>
      </c>
      <c r="AF28" s="384">
        <v>0</v>
      </c>
      <c r="AG28" s="369">
        <v>92</v>
      </c>
      <c r="AH28" s="404">
        <f t="shared" si="9"/>
        <v>0.21739130434782608</v>
      </c>
      <c r="AI28" s="408">
        <f t="shared" si="10"/>
        <v>0.13043478260869565</v>
      </c>
      <c r="AK28" s="225" t="s">
        <v>13</v>
      </c>
      <c r="AL28" s="158" t="s">
        <v>192</v>
      </c>
      <c r="AM28" s="380">
        <f>取引基本表!AR25</f>
        <v>4683</v>
      </c>
      <c r="AN28" s="404">
        <f t="shared" si="6"/>
        <v>1.7089743964032348E-2</v>
      </c>
      <c r="AP28" s="225" t="s">
        <v>13</v>
      </c>
      <c r="AQ28" s="158" t="s">
        <v>192</v>
      </c>
      <c r="AR28" s="383">
        <f>取引基本表!AX25</f>
        <v>8090</v>
      </c>
      <c r="AS28" s="384">
        <f>取引基本表!AY25</f>
        <v>83</v>
      </c>
      <c r="AT28" s="384">
        <f>ABS(取引基本表!BB25)</f>
        <v>8081</v>
      </c>
      <c r="AU28" s="385">
        <f t="shared" si="11"/>
        <v>-7998</v>
      </c>
      <c r="AV28" s="408">
        <v>0.77487185874795916</v>
      </c>
      <c r="AW28" s="404">
        <v>0.22512814125204084</v>
      </c>
    </row>
    <row r="29" spans="1:49" x14ac:dyDescent="0.2">
      <c r="A29" s="225" t="s">
        <v>14</v>
      </c>
      <c r="B29" s="158" t="s">
        <v>50</v>
      </c>
      <c r="C29" s="402">
        <f t="shared" si="0"/>
        <v>9.1216979002032073E-2</v>
      </c>
      <c r="D29" s="403">
        <f t="shared" si="1"/>
        <v>0.14499121265377857</v>
      </c>
      <c r="E29" s="403">
        <f t="shared" si="1"/>
        <v>0.10017574692442882</v>
      </c>
      <c r="F29" s="403">
        <f t="shared" si="2"/>
        <v>0.4024604569420035</v>
      </c>
      <c r="G29" s="403">
        <f t="shared" si="2"/>
        <v>0.26186291739894552</v>
      </c>
      <c r="H29" s="404">
        <f t="shared" si="3"/>
        <v>8.8860829708346713E-3</v>
      </c>
      <c r="K29" s="225" t="s">
        <v>14</v>
      </c>
      <c r="L29" s="158" t="s">
        <v>50</v>
      </c>
      <c r="M29" s="380">
        <f>取引基本表!AX26</f>
        <v>4429</v>
      </c>
      <c r="N29" s="367">
        <f>ABS(取引基本表!BB26)</f>
        <v>4025</v>
      </c>
      <c r="O29" s="408">
        <f t="shared" si="4"/>
        <v>0.90878302099796793</v>
      </c>
      <c r="P29" s="404">
        <f t="shared" si="5"/>
        <v>9.1216979002032073E-2</v>
      </c>
      <c r="R29" s="225" t="s">
        <v>14</v>
      </c>
      <c r="S29" s="158" t="s">
        <v>50</v>
      </c>
      <c r="T29" s="365">
        <f>取引基本表!BD26</f>
        <v>1138</v>
      </c>
      <c r="U29" s="443">
        <f>雇用表!J26</f>
        <v>165</v>
      </c>
      <c r="V29" s="443">
        <f>雇用表!J72</f>
        <v>114</v>
      </c>
      <c r="W29" s="410">
        <f t="shared" si="7"/>
        <v>0.14499121265377857</v>
      </c>
      <c r="X29" s="410">
        <f t="shared" si="8"/>
        <v>0.10017574692442882</v>
      </c>
      <c r="Z29" s="225" t="s">
        <v>14</v>
      </c>
      <c r="AA29" s="48" t="s">
        <v>50</v>
      </c>
      <c r="AB29" s="447">
        <v>298</v>
      </c>
      <c r="AC29" s="384">
        <v>18</v>
      </c>
      <c r="AD29" s="384">
        <v>113</v>
      </c>
      <c r="AE29" s="384">
        <v>29</v>
      </c>
      <c r="AF29" s="384">
        <v>0</v>
      </c>
      <c r="AG29" s="369">
        <v>1138</v>
      </c>
      <c r="AH29" s="404">
        <f t="shared" si="9"/>
        <v>0.4024604569420035</v>
      </c>
      <c r="AI29" s="408">
        <f t="shared" si="10"/>
        <v>0.26186291739894552</v>
      </c>
      <c r="AK29" s="225" t="s">
        <v>14</v>
      </c>
      <c r="AL29" s="158" t="s">
        <v>50</v>
      </c>
      <c r="AM29" s="380">
        <f>取引基本表!AR26</f>
        <v>2435</v>
      </c>
      <c r="AN29" s="404">
        <f t="shared" si="6"/>
        <v>8.8860829708346713E-3</v>
      </c>
      <c r="AP29" s="225" t="s">
        <v>14</v>
      </c>
      <c r="AQ29" s="158" t="s">
        <v>50</v>
      </c>
      <c r="AR29" s="383">
        <f>取引基本表!AX26</f>
        <v>4429</v>
      </c>
      <c r="AS29" s="384">
        <f>取引基本表!AY26</f>
        <v>734</v>
      </c>
      <c r="AT29" s="384">
        <f>ABS(取引基本表!BB26)</f>
        <v>4025</v>
      </c>
      <c r="AU29" s="385">
        <f t="shared" si="11"/>
        <v>-3291</v>
      </c>
      <c r="AV29" s="408">
        <v>0.79707187916920597</v>
      </c>
      <c r="AW29" s="404">
        <v>0.20292812083079403</v>
      </c>
    </row>
    <row r="30" spans="1:49" x14ac:dyDescent="0.2">
      <c r="A30" s="225" t="s">
        <v>15</v>
      </c>
      <c r="B30" s="158" t="s">
        <v>36</v>
      </c>
      <c r="C30" s="402">
        <f t="shared" si="0"/>
        <v>1</v>
      </c>
      <c r="D30" s="403">
        <f t="shared" si="1"/>
        <v>0.12779140312378987</v>
      </c>
      <c r="E30" s="403">
        <f t="shared" si="1"/>
        <v>8.7001419904479155E-2</v>
      </c>
      <c r="F30" s="403">
        <f t="shared" si="2"/>
        <v>0.44133212856589649</v>
      </c>
      <c r="G30" s="403">
        <f t="shared" si="2"/>
        <v>0.34464954175809992</v>
      </c>
      <c r="H30" s="404">
        <f t="shared" si="3"/>
        <v>0</v>
      </c>
      <c r="K30" s="225" t="s">
        <v>15</v>
      </c>
      <c r="L30" s="158" t="s">
        <v>36</v>
      </c>
      <c r="M30" s="380">
        <f>取引基本表!AX27</f>
        <v>7747</v>
      </c>
      <c r="N30" s="367">
        <f>ABS(取引基本表!BB27)</f>
        <v>0</v>
      </c>
      <c r="O30" s="408">
        <f t="shared" si="4"/>
        <v>0</v>
      </c>
      <c r="P30" s="404">
        <f t="shared" si="5"/>
        <v>1</v>
      </c>
      <c r="R30" s="225" t="s">
        <v>15</v>
      </c>
      <c r="S30" s="158" t="s">
        <v>36</v>
      </c>
      <c r="T30" s="365">
        <f>取引基本表!BD27</f>
        <v>7747</v>
      </c>
      <c r="U30" s="443">
        <f>雇用表!J27</f>
        <v>990</v>
      </c>
      <c r="V30" s="443">
        <f>雇用表!J73</f>
        <v>674</v>
      </c>
      <c r="W30" s="410">
        <f t="shared" si="7"/>
        <v>0.12779140312378987</v>
      </c>
      <c r="X30" s="410">
        <f t="shared" si="8"/>
        <v>8.7001419904479155E-2</v>
      </c>
      <c r="Z30" s="225" t="s">
        <v>15</v>
      </c>
      <c r="AA30" s="48" t="s">
        <v>36</v>
      </c>
      <c r="AB30" s="447">
        <v>2670</v>
      </c>
      <c r="AC30" s="384">
        <v>212</v>
      </c>
      <c r="AD30" s="384">
        <v>284</v>
      </c>
      <c r="AE30" s="384">
        <v>286</v>
      </c>
      <c r="AF30" s="384">
        <v>-33</v>
      </c>
      <c r="AG30" s="369">
        <v>7747</v>
      </c>
      <c r="AH30" s="404">
        <f t="shared" si="9"/>
        <v>0.44133212856589649</v>
      </c>
      <c r="AI30" s="408">
        <f t="shared" si="10"/>
        <v>0.34464954175809992</v>
      </c>
      <c r="AK30" s="225" t="s">
        <v>15</v>
      </c>
      <c r="AL30" s="158" t="s">
        <v>36</v>
      </c>
      <c r="AM30" s="380">
        <f>取引基本表!AR27</f>
        <v>0</v>
      </c>
      <c r="AN30" s="404">
        <f t="shared" si="6"/>
        <v>0</v>
      </c>
      <c r="AP30" s="225" t="s">
        <v>15</v>
      </c>
      <c r="AQ30" s="158" t="s">
        <v>36</v>
      </c>
      <c r="AR30" s="383">
        <f>取引基本表!AX27</f>
        <v>7747</v>
      </c>
      <c r="AS30" s="384">
        <f>取引基本表!AY27</f>
        <v>0</v>
      </c>
      <c r="AT30" s="384">
        <f>ABS(取引基本表!BB27)</f>
        <v>0</v>
      </c>
      <c r="AU30" s="385">
        <f t="shared" si="11"/>
        <v>0</v>
      </c>
      <c r="AV30" s="408">
        <v>0</v>
      </c>
      <c r="AW30" s="404">
        <v>1</v>
      </c>
    </row>
    <row r="31" spans="1:49" x14ac:dyDescent="0.2">
      <c r="A31" s="225" t="s">
        <v>16</v>
      </c>
      <c r="B31" s="158" t="s">
        <v>193</v>
      </c>
      <c r="C31" s="402">
        <f t="shared" si="0"/>
        <v>5.9431818181818197E-2</v>
      </c>
      <c r="D31" s="403">
        <f t="shared" si="1"/>
        <v>1.5723270440251572E-2</v>
      </c>
      <c r="E31" s="403">
        <f t="shared" si="1"/>
        <v>1.10062893081761E-2</v>
      </c>
      <c r="F31" s="403">
        <f t="shared" si="2"/>
        <v>0.25471698113207547</v>
      </c>
      <c r="G31" s="403">
        <f t="shared" si="2"/>
        <v>6.9182389937106917E-2</v>
      </c>
      <c r="H31" s="404">
        <f t="shared" si="3"/>
        <v>2.0344933290514698E-2</v>
      </c>
      <c r="K31" s="225" t="s">
        <v>16</v>
      </c>
      <c r="L31" s="158" t="s">
        <v>193</v>
      </c>
      <c r="M31" s="380">
        <f>取引基本表!AX28</f>
        <v>8800</v>
      </c>
      <c r="N31" s="367">
        <f>ABS(取引基本表!BB28)</f>
        <v>8277</v>
      </c>
      <c r="O31" s="408">
        <f t="shared" si="4"/>
        <v>0.9405681818181818</v>
      </c>
      <c r="P31" s="404">
        <f t="shared" si="5"/>
        <v>5.9431818181818197E-2</v>
      </c>
      <c r="R31" s="225" t="s">
        <v>16</v>
      </c>
      <c r="S31" s="158" t="s">
        <v>193</v>
      </c>
      <c r="T31" s="365">
        <f>取引基本表!BD28</f>
        <v>636</v>
      </c>
      <c r="U31" s="443">
        <f>雇用表!J28</f>
        <v>10</v>
      </c>
      <c r="V31" s="443">
        <f>雇用表!J74</f>
        <v>7</v>
      </c>
      <c r="W31" s="410">
        <f t="shared" si="7"/>
        <v>1.5723270440251572E-2</v>
      </c>
      <c r="X31" s="410">
        <f t="shared" si="8"/>
        <v>1.10062893081761E-2</v>
      </c>
      <c r="Z31" s="225" t="s">
        <v>16</v>
      </c>
      <c r="AA31" s="48" t="s">
        <v>193</v>
      </c>
      <c r="AB31" s="447">
        <v>44</v>
      </c>
      <c r="AC31" s="384">
        <v>20</v>
      </c>
      <c r="AD31" s="384">
        <v>87</v>
      </c>
      <c r="AE31" s="384">
        <v>12</v>
      </c>
      <c r="AF31" s="384">
        <v>-1</v>
      </c>
      <c r="AG31" s="369">
        <v>636</v>
      </c>
      <c r="AH31" s="404">
        <f t="shared" si="9"/>
        <v>0.25471698113207547</v>
      </c>
      <c r="AI31" s="408">
        <f t="shared" si="10"/>
        <v>6.9182389937106917E-2</v>
      </c>
      <c r="AK31" s="225" t="s">
        <v>16</v>
      </c>
      <c r="AL31" s="158" t="s">
        <v>193</v>
      </c>
      <c r="AM31" s="380">
        <f>取引基本表!AR28</f>
        <v>5575</v>
      </c>
      <c r="AN31" s="404">
        <f t="shared" si="6"/>
        <v>2.0344933290514698E-2</v>
      </c>
      <c r="AP31" s="225" t="s">
        <v>16</v>
      </c>
      <c r="AQ31" s="158" t="s">
        <v>193</v>
      </c>
      <c r="AR31" s="383">
        <f>取引基本表!AX28</f>
        <v>8800</v>
      </c>
      <c r="AS31" s="384">
        <f>取引基本表!AY28</f>
        <v>113</v>
      </c>
      <c r="AT31" s="384">
        <f>ABS(取引基本表!BB28)</f>
        <v>8277</v>
      </c>
      <c r="AU31" s="385">
        <f t="shared" si="11"/>
        <v>-8164</v>
      </c>
      <c r="AV31" s="408">
        <v>3.3200621348077096E-3</v>
      </c>
      <c r="AW31" s="404">
        <v>0.99667993786519227</v>
      </c>
    </row>
    <row r="32" spans="1:49" x14ac:dyDescent="0.2">
      <c r="A32" s="225" t="s">
        <v>17</v>
      </c>
      <c r="B32" s="158" t="s">
        <v>273</v>
      </c>
      <c r="C32" s="402">
        <f t="shared" si="0"/>
        <v>1</v>
      </c>
      <c r="D32" s="403">
        <f t="shared" si="1"/>
        <v>1.9470641922725889E-2</v>
      </c>
      <c r="E32" s="403">
        <f t="shared" si="1"/>
        <v>2.9510191664131429E-2</v>
      </c>
      <c r="F32" s="403">
        <f t="shared" si="2"/>
        <v>0.4840279890477639</v>
      </c>
      <c r="G32" s="403">
        <f t="shared" si="2"/>
        <v>0.14024946759963491</v>
      </c>
      <c r="H32" s="404">
        <f t="shared" si="3"/>
        <v>5.6491402212944849E-3</v>
      </c>
      <c r="K32" s="225" t="s">
        <v>17</v>
      </c>
      <c r="L32" s="158" t="s">
        <v>273</v>
      </c>
      <c r="M32" s="380">
        <f>取引基本表!AX29</f>
        <v>2602</v>
      </c>
      <c r="N32" s="367">
        <f>ABS(取引基本表!BB29)</f>
        <v>0</v>
      </c>
      <c r="O32" s="408">
        <f t="shared" si="4"/>
        <v>0</v>
      </c>
      <c r="P32" s="404">
        <f t="shared" si="5"/>
        <v>1</v>
      </c>
      <c r="R32" s="225" t="s">
        <v>17</v>
      </c>
      <c r="S32" s="158" t="s">
        <v>273</v>
      </c>
      <c r="T32" s="365">
        <f>取引基本表!BD29</f>
        <v>3287</v>
      </c>
      <c r="U32" s="443">
        <f>雇用表!J29</f>
        <v>64</v>
      </c>
      <c r="V32" s="443">
        <f>雇用表!J75</f>
        <v>97</v>
      </c>
      <c r="W32" s="410">
        <f t="shared" si="7"/>
        <v>1.9470641922725889E-2</v>
      </c>
      <c r="X32" s="410">
        <f t="shared" si="8"/>
        <v>2.9510191664131429E-2</v>
      </c>
      <c r="Z32" s="225" t="s">
        <v>17</v>
      </c>
      <c r="AA32" s="48" t="s">
        <v>273</v>
      </c>
      <c r="AB32" s="447">
        <v>461</v>
      </c>
      <c r="AC32" s="384">
        <v>431</v>
      </c>
      <c r="AD32" s="384">
        <v>709</v>
      </c>
      <c r="AE32" s="384">
        <v>150</v>
      </c>
      <c r="AF32" s="384">
        <v>-160</v>
      </c>
      <c r="AG32" s="369">
        <v>3287</v>
      </c>
      <c r="AH32" s="404">
        <f t="shared" si="9"/>
        <v>0.4840279890477639</v>
      </c>
      <c r="AI32" s="408">
        <f t="shared" si="10"/>
        <v>0.14024946759963491</v>
      </c>
      <c r="AK32" s="225" t="s">
        <v>17</v>
      </c>
      <c r="AL32" s="158" t="s">
        <v>273</v>
      </c>
      <c r="AM32" s="380">
        <f>取引基本表!AR29</f>
        <v>1548</v>
      </c>
      <c r="AN32" s="404">
        <f t="shared" si="6"/>
        <v>5.6491402212944849E-3</v>
      </c>
      <c r="AP32" s="225" t="s">
        <v>17</v>
      </c>
      <c r="AQ32" s="158" t="s">
        <v>273</v>
      </c>
      <c r="AR32" s="383">
        <f>取引基本表!AX29</f>
        <v>2602</v>
      </c>
      <c r="AS32" s="384">
        <f>取引基本表!AY29</f>
        <v>685</v>
      </c>
      <c r="AT32" s="384">
        <f>ABS(取引基本表!BB29)</f>
        <v>0</v>
      </c>
      <c r="AU32" s="385">
        <f t="shared" si="11"/>
        <v>685</v>
      </c>
      <c r="AV32" s="408">
        <v>2.6249531258370389E-4</v>
      </c>
      <c r="AW32" s="404">
        <v>0.99973750468741629</v>
      </c>
    </row>
    <row r="33" spans="1:49" x14ac:dyDescent="0.2">
      <c r="A33" s="225" t="s">
        <v>18</v>
      </c>
      <c r="B33" s="158" t="s">
        <v>274</v>
      </c>
      <c r="C33" s="402">
        <f t="shared" si="0"/>
        <v>0.54794520547945202</v>
      </c>
      <c r="D33" s="403">
        <f t="shared" si="1"/>
        <v>9.3090211132437622E-2</v>
      </c>
      <c r="E33" s="403">
        <f t="shared" si="1"/>
        <v>9.5969289827255277E-2</v>
      </c>
      <c r="F33" s="403">
        <f t="shared" si="2"/>
        <v>0.64683301343570054</v>
      </c>
      <c r="G33" s="403">
        <f t="shared" si="2"/>
        <v>0.50575815738963537</v>
      </c>
      <c r="H33" s="404">
        <f t="shared" si="3"/>
        <v>8.5393980089335235E-4</v>
      </c>
      <c r="K33" s="225" t="s">
        <v>18</v>
      </c>
      <c r="L33" s="158" t="s">
        <v>274</v>
      </c>
      <c r="M33" s="380">
        <f>取引基本表!AX30</f>
        <v>1898</v>
      </c>
      <c r="N33" s="367">
        <f>ABS(取引基本表!BB30)</f>
        <v>858</v>
      </c>
      <c r="O33" s="408">
        <f t="shared" si="4"/>
        <v>0.45205479452054792</v>
      </c>
      <c r="P33" s="404">
        <f t="shared" si="5"/>
        <v>0.54794520547945202</v>
      </c>
      <c r="R33" s="225" t="s">
        <v>18</v>
      </c>
      <c r="S33" s="158" t="s">
        <v>274</v>
      </c>
      <c r="T33" s="365">
        <f>取引基本表!BD30</f>
        <v>1042</v>
      </c>
      <c r="U33" s="443">
        <f>雇用表!J30</f>
        <v>97</v>
      </c>
      <c r="V33" s="443">
        <f>雇用表!J76</f>
        <v>100</v>
      </c>
      <c r="W33" s="410">
        <f t="shared" si="7"/>
        <v>9.3090211132437622E-2</v>
      </c>
      <c r="X33" s="410">
        <f t="shared" si="8"/>
        <v>9.5969289827255277E-2</v>
      </c>
      <c r="Z33" s="225" t="s">
        <v>18</v>
      </c>
      <c r="AA33" s="48" t="s">
        <v>274</v>
      </c>
      <c r="AB33" s="447">
        <v>527</v>
      </c>
      <c r="AC33" s="384">
        <v>42</v>
      </c>
      <c r="AD33" s="384">
        <v>85</v>
      </c>
      <c r="AE33" s="384">
        <v>20</v>
      </c>
      <c r="AF33" s="384">
        <v>0</v>
      </c>
      <c r="AG33" s="369">
        <v>1042</v>
      </c>
      <c r="AH33" s="404">
        <f t="shared" si="9"/>
        <v>0.64683301343570054</v>
      </c>
      <c r="AI33" s="408">
        <f t="shared" si="10"/>
        <v>0.50575815738963537</v>
      </c>
      <c r="AK33" s="225" t="s">
        <v>18</v>
      </c>
      <c r="AL33" s="158" t="s">
        <v>274</v>
      </c>
      <c r="AM33" s="380">
        <f>取引基本表!AR30</f>
        <v>234</v>
      </c>
      <c r="AN33" s="404">
        <f t="shared" si="6"/>
        <v>8.5393980089335235E-4</v>
      </c>
      <c r="AP33" s="225" t="s">
        <v>18</v>
      </c>
      <c r="AQ33" s="158" t="s">
        <v>274</v>
      </c>
      <c r="AR33" s="383">
        <f>取引基本表!AX30</f>
        <v>1898</v>
      </c>
      <c r="AS33" s="384">
        <f>取引基本表!AY30</f>
        <v>2</v>
      </c>
      <c r="AT33" s="384">
        <f>ABS(取引基本表!BB30)</f>
        <v>858</v>
      </c>
      <c r="AU33" s="385">
        <f t="shared" si="11"/>
        <v>-856</v>
      </c>
      <c r="AV33" s="408">
        <v>7.2791995281517016E-2</v>
      </c>
      <c r="AW33" s="404">
        <v>0.92720800471848297</v>
      </c>
    </row>
    <row r="34" spans="1:49" x14ac:dyDescent="0.2">
      <c r="A34" s="225" t="s">
        <v>19</v>
      </c>
      <c r="B34" s="158" t="s">
        <v>275</v>
      </c>
      <c r="C34" s="402">
        <f t="shared" si="0"/>
        <v>0.2272625743700124</v>
      </c>
      <c r="D34" s="403">
        <f t="shared" si="1"/>
        <v>0.28596290857671181</v>
      </c>
      <c r="E34" s="403">
        <f t="shared" si="1"/>
        <v>0.21101865448414642</v>
      </c>
      <c r="F34" s="403">
        <f t="shared" si="2"/>
        <v>0.7015282536574754</v>
      </c>
      <c r="G34" s="403">
        <f t="shared" si="2"/>
        <v>0.42497416653070103</v>
      </c>
      <c r="H34" s="404">
        <f t="shared" si="3"/>
        <v>0.1413890754094532</v>
      </c>
      <c r="K34" s="225" t="s">
        <v>19</v>
      </c>
      <c r="L34" s="158" t="s">
        <v>275</v>
      </c>
      <c r="M34" s="380">
        <f>取引基本表!AX31</f>
        <v>49247</v>
      </c>
      <c r="N34" s="367">
        <f>ABS(取引基本表!BB31)</f>
        <v>38055</v>
      </c>
      <c r="O34" s="408">
        <f t="shared" si="4"/>
        <v>0.7727374256299876</v>
      </c>
      <c r="P34" s="404">
        <f t="shared" si="5"/>
        <v>0.2272625743700124</v>
      </c>
      <c r="R34" s="225" t="s">
        <v>19</v>
      </c>
      <c r="S34" s="158" t="s">
        <v>275</v>
      </c>
      <c r="T34" s="365">
        <f>取引基本表!BD31</f>
        <v>18387</v>
      </c>
      <c r="U34" s="443">
        <f>雇用表!J31</f>
        <v>5258</v>
      </c>
      <c r="V34" s="443">
        <f>雇用表!J77</f>
        <v>3880</v>
      </c>
      <c r="W34" s="410">
        <f t="shared" si="7"/>
        <v>0.28596290857671181</v>
      </c>
      <c r="X34" s="410">
        <f t="shared" si="8"/>
        <v>0.21101865448414642</v>
      </c>
      <c r="Z34" s="225" t="s">
        <v>19</v>
      </c>
      <c r="AA34" s="48" t="s">
        <v>275</v>
      </c>
      <c r="AB34" s="447">
        <v>7814</v>
      </c>
      <c r="AC34" s="384">
        <v>2547</v>
      </c>
      <c r="AD34" s="384">
        <v>1747</v>
      </c>
      <c r="AE34" s="384">
        <v>800</v>
      </c>
      <c r="AF34" s="384">
        <v>-9</v>
      </c>
      <c r="AG34" s="369">
        <v>18387</v>
      </c>
      <c r="AH34" s="404">
        <f t="shared" si="9"/>
        <v>0.7015282536574754</v>
      </c>
      <c r="AI34" s="408">
        <f t="shared" si="10"/>
        <v>0.42497416653070103</v>
      </c>
      <c r="AK34" s="225" t="s">
        <v>19</v>
      </c>
      <c r="AL34" s="158" t="s">
        <v>275</v>
      </c>
      <c r="AM34" s="380">
        <f>取引基本表!AR31</f>
        <v>38744</v>
      </c>
      <c r="AN34" s="404">
        <f t="shared" si="6"/>
        <v>0.1413890754094532</v>
      </c>
      <c r="AP34" s="225" t="s">
        <v>19</v>
      </c>
      <c r="AQ34" s="158" t="s">
        <v>275</v>
      </c>
      <c r="AR34" s="383">
        <f>取引基本表!AX31</f>
        <v>49247</v>
      </c>
      <c r="AS34" s="384">
        <f>取引基本表!AY31</f>
        <v>7195</v>
      </c>
      <c r="AT34" s="384">
        <f>ABS(取引基本表!BB31)</f>
        <v>38055</v>
      </c>
      <c r="AU34" s="385">
        <f t="shared" si="11"/>
        <v>-30860</v>
      </c>
      <c r="AV34" s="408">
        <v>0.56941832909614032</v>
      </c>
      <c r="AW34" s="404">
        <v>0.43058167090385968</v>
      </c>
    </row>
    <row r="35" spans="1:49" x14ac:dyDescent="0.2">
      <c r="A35" s="225" t="s">
        <v>20</v>
      </c>
      <c r="B35" s="158" t="s">
        <v>37</v>
      </c>
      <c r="C35" s="402">
        <f t="shared" si="0"/>
        <v>0.52232854864433809</v>
      </c>
      <c r="D35" s="403">
        <f t="shared" si="1"/>
        <v>6.0263653483992465E-2</v>
      </c>
      <c r="E35" s="403">
        <f t="shared" si="1"/>
        <v>5.3634651600753293E-2</v>
      </c>
      <c r="F35" s="403">
        <f t="shared" si="2"/>
        <v>0.64655367231638416</v>
      </c>
      <c r="G35" s="403">
        <f t="shared" si="2"/>
        <v>0.31374764595103577</v>
      </c>
      <c r="H35" s="404">
        <f t="shared" si="3"/>
        <v>5.2721659416693427E-2</v>
      </c>
      <c r="K35" s="225" t="s">
        <v>20</v>
      </c>
      <c r="L35" s="158" t="s">
        <v>37</v>
      </c>
      <c r="M35" s="380">
        <f>取引基本表!AX32</f>
        <v>23826</v>
      </c>
      <c r="N35" s="367">
        <f>ABS(取引基本表!BB32)</f>
        <v>11381</v>
      </c>
      <c r="O35" s="408">
        <f t="shared" si="4"/>
        <v>0.47767145135566186</v>
      </c>
      <c r="P35" s="404">
        <f t="shared" si="5"/>
        <v>0.52232854864433809</v>
      </c>
      <c r="R35" s="225" t="s">
        <v>20</v>
      </c>
      <c r="S35" s="158" t="s">
        <v>37</v>
      </c>
      <c r="T35" s="365">
        <f>取引基本表!BD32</f>
        <v>13275</v>
      </c>
      <c r="U35" s="443">
        <f>雇用表!J32</f>
        <v>800</v>
      </c>
      <c r="V35" s="443">
        <f>雇用表!J78</f>
        <v>712</v>
      </c>
      <c r="W35" s="410">
        <f t="shared" si="7"/>
        <v>6.0263653483992465E-2</v>
      </c>
      <c r="X35" s="410">
        <f t="shared" si="8"/>
        <v>5.3634651600753293E-2</v>
      </c>
      <c r="Z35" s="225" t="s">
        <v>20</v>
      </c>
      <c r="AA35" s="48" t="s">
        <v>37</v>
      </c>
      <c r="AB35" s="447">
        <v>4165</v>
      </c>
      <c r="AC35" s="384">
        <v>3364</v>
      </c>
      <c r="AD35" s="384">
        <v>980</v>
      </c>
      <c r="AE35" s="384">
        <v>274</v>
      </c>
      <c r="AF35" s="384">
        <v>-200</v>
      </c>
      <c r="AG35" s="369">
        <v>13275</v>
      </c>
      <c r="AH35" s="404">
        <f t="shared" si="9"/>
        <v>0.64655367231638416</v>
      </c>
      <c r="AI35" s="408">
        <f t="shared" si="10"/>
        <v>0.31374764595103577</v>
      </c>
      <c r="AK35" s="225" t="s">
        <v>20</v>
      </c>
      <c r="AL35" s="158" t="s">
        <v>37</v>
      </c>
      <c r="AM35" s="380">
        <f>取引基本表!AR32</f>
        <v>14447</v>
      </c>
      <c r="AN35" s="404">
        <f t="shared" si="6"/>
        <v>5.2721659416693427E-2</v>
      </c>
      <c r="AP35" s="225" t="s">
        <v>20</v>
      </c>
      <c r="AQ35" s="158" t="s">
        <v>37</v>
      </c>
      <c r="AR35" s="383">
        <f>取引基本表!AX32</f>
        <v>23826</v>
      </c>
      <c r="AS35" s="384">
        <f>取引基本表!AY32</f>
        <v>830</v>
      </c>
      <c r="AT35" s="384">
        <f>ABS(取引基本表!BB32)</f>
        <v>11381</v>
      </c>
      <c r="AU35" s="385">
        <f t="shared" si="11"/>
        <v>-10551</v>
      </c>
      <c r="AV35" s="408">
        <v>0.14958058191588852</v>
      </c>
      <c r="AW35" s="404">
        <v>0.85041941808411148</v>
      </c>
    </row>
    <row r="36" spans="1:49" x14ac:dyDescent="0.2">
      <c r="A36" s="225" t="s">
        <v>21</v>
      </c>
      <c r="B36" s="158" t="s">
        <v>38</v>
      </c>
      <c r="C36" s="402">
        <f t="shared" si="0"/>
        <v>0.98115915135770393</v>
      </c>
      <c r="D36" s="403">
        <f t="shared" si="1"/>
        <v>1.624157976285975E-2</v>
      </c>
      <c r="E36" s="403">
        <f t="shared" si="1"/>
        <v>1.0186701245041263E-2</v>
      </c>
      <c r="F36" s="403">
        <f t="shared" si="2"/>
        <v>0.85284777090361641</v>
      </c>
      <c r="G36" s="403">
        <f t="shared" si="2"/>
        <v>4.5900594498961549E-2</v>
      </c>
      <c r="H36" s="404">
        <f t="shared" si="3"/>
        <v>0.27688085715119842</v>
      </c>
      <c r="K36" s="225" t="s">
        <v>21</v>
      </c>
      <c r="L36" s="158" t="s">
        <v>38</v>
      </c>
      <c r="M36" s="380">
        <f>取引基本表!AX33</f>
        <v>80835</v>
      </c>
      <c r="N36" s="367">
        <f>ABS(取引基本表!BB33)</f>
        <v>1523</v>
      </c>
      <c r="O36" s="408">
        <f t="shared" si="4"/>
        <v>1.8840848642296036E-2</v>
      </c>
      <c r="P36" s="404">
        <f t="shared" si="5"/>
        <v>0.98115915135770393</v>
      </c>
      <c r="R36" s="225" t="s">
        <v>21</v>
      </c>
      <c r="S36" s="158" t="s">
        <v>38</v>
      </c>
      <c r="T36" s="365">
        <f>取引基本表!BD33</f>
        <v>91001</v>
      </c>
      <c r="U36" s="443">
        <f>雇用表!J33</f>
        <v>1478</v>
      </c>
      <c r="V36" s="443">
        <f>雇用表!J79</f>
        <v>927</v>
      </c>
      <c r="W36" s="410">
        <f t="shared" si="7"/>
        <v>1.624157976285975E-2</v>
      </c>
      <c r="X36" s="410">
        <f t="shared" si="8"/>
        <v>1.0186701245041263E-2</v>
      </c>
      <c r="Z36" s="225" t="s">
        <v>21</v>
      </c>
      <c r="AA36" s="48" t="s">
        <v>38</v>
      </c>
      <c r="AB36" s="447">
        <v>4177</v>
      </c>
      <c r="AC36" s="384">
        <v>37675</v>
      </c>
      <c r="AD36" s="384">
        <v>31235</v>
      </c>
      <c r="AE36" s="384">
        <v>4537</v>
      </c>
      <c r="AF36" s="384">
        <v>-14</v>
      </c>
      <c r="AG36" s="369">
        <v>91001</v>
      </c>
      <c r="AH36" s="404">
        <f>SUM(AB36:AF36)/AG36</f>
        <v>0.85284777090361641</v>
      </c>
      <c r="AI36" s="408">
        <f>AB36/AG36</f>
        <v>4.5900594498961549E-2</v>
      </c>
      <c r="AK36" s="225" t="s">
        <v>21</v>
      </c>
      <c r="AL36" s="158" t="s">
        <v>38</v>
      </c>
      <c r="AM36" s="380">
        <f>取引基本表!AR33</f>
        <v>75872</v>
      </c>
      <c r="AN36" s="404">
        <f t="shared" si="6"/>
        <v>0.27688085715119842</v>
      </c>
      <c r="AP36" s="225" t="s">
        <v>21</v>
      </c>
      <c r="AQ36" s="158" t="s">
        <v>38</v>
      </c>
      <c r="AR36" s="383">
        <f>取引基本表!AX33</f>
        <v>80835</v>
      </c>
      <c r="AS36" s="384">
        <f>取引基本表!AY33</f>
        <v>11689</v>
      </c>
      <c r="AT36" s="384">
        <f>ABS(取引基本表!BB33)</f>
        <v>1523</v>
      </c>
      <c r="AU36" s="385">
        <f t="shared" si="11"/>
        <v>10166</v>
      </c>
      <c r="AV36" s="408">
        <v>6.3278791478513889E-3</v>
      </c>
      <c r="AW36" s="404">
        <v>0.99367212085214862</v>
      </c>
    </row>
    <row r="37" spans="1:49" x14ac:dyDescent="0.2">
      <c r="A37" s="225" t="s">
        <v>22</v>
      </c>
      <c r="B37" s="158" t="s">
        <v>377</v>
      </c>
      <c r="C37" s="402">
        <f t="shared" si="0"/>
        <v>0.19750348498289194</v>
      </c>
      <c r="D37" s="403">
        <f t="shared" si="1"/>
        <v>0.13068886134230565</v>
      </c>
      <c r="E37" s="403">
        <f t="shared" si="1"/>
        <v>0.12519922082521692</v>
      </c>
      <c r="F37" s="403">
        <f t="shared" si="2"/>
        <v>0.69718434567026744</v>
      </c>
      <c r="G37" s="403">
        <f t="shared" si="2"/>
        <v>0.41491057198512482</v>
      </c>
      <c r="H37" s="404">
        <f t="shared" si="3"/>
        <v>4.2875806498700847E-2</v>
      </c>
      <c r="K37" s="225" t="s">
        <v>22</v>
      </c>
      <c r="L37" s="158" t="s">
        <v>377</v>
      </c>
      <c r="M37" s="380">
        <f>取引基本表!AX34</f>
        <v>15782</v>
      </c>
      <c r="N37" s="367">
        <f>ABS(取引基本表!BB34)</f>
        <v>12665</v>
      </c>
      <c r="O37" s="408">
        <f t="shared" si="4"/>
        <v>0.80249651501710806</v>
      </c>
      <c r="P37" s="404">
        <f t="shared" si="5"/>
        <v>0.19750348498289194</v>
      </c>
      <c r="R37" s="225" t="s">
        <v>22</v>
      </c>
      <c r="S37" s="158" t="s">
        <v>377</v>
      </c>
      <c r="T37" s="365">
        <f>取引基本表!BD34</f>
        <v>5647</v>
      </c>
      <c r="U37" s="443">
        <f>雇用表!J34</f>
        <v>738</v>
      </c>
      <c r="V37" s="443">
        <f>雇用表!J80</f>
        <v>707</v>
      </c>
      <c r="W37" s="410">
        <f t="shared" si="7"/>
        <v>0.13068886134230565</v>
      </c>
      <c r="X37" s="410">
        <f t="shared" si="8"/>
        <v>0.12519922082521692</v>
      </c>
      <c r="Z37" s="225" t="s">
        <v>22</v>
      </c>
      <c r="AA37" s="48" t="s">
        <v>377</v>
      </c>
      <c r="AB37" s="447">
        <v>2343</v>
      </c>
      <c r="AC37" s="384">
        <v>428</v>
      </c>
      <c r="AD37" s="384">
        <v>808</v>
      </c>
      <c r="AE37" s="384">
        <v>380</v>
      </c>
      <c r="AF37" s="384">
        <v>-22</v>
      </c>
      <c r="AG37" s="369">
        <v>5647</v>
      </c>
      <c r="AH37" s="404">
        <f t="shared" si="9"/>
        <v>0.69718434567026744</v>
      </c>
      <c r="AI37" s="408">
        <f t="shared" si="10"/>
        <v>0.41491057198512482</v>
      </c>
      <c r="AK37" s="225" t="s">
        <v>22</v>
      </c>
      <c r="AL37" s="158" t="s">
        <v>377</v>
      </c>
      <c r="AM37" s="380">
        <f>取引基本表!AR34</f>
        <v>11749</v>
      </c>
      <c r="AN37" s="404">
        <f t="shared" si="6"/>
        <v>4.2875806498700847E-2</v>
      </c>
      <c r="AP37" s="225" t="s">
        <v>22</v>
      </c>
      <c r="AQ37" s="158" t="s">
        <v>377</v>
      </c>
      <c r="AR37" s="383">
        <f>取引基本表!AX34</f>
        <v>15782</v>
      </c>
      <c r="AS37" s="384">
        <f>取引基本表!AY34</f>
        <v>2530</v>
      </c>
      <c r="AT37" s="384">
        <f>ABS(取引基本表!BB34)</f>
        <v>12665</v>
      </c>
      <c r="AU37" s="385">
        <f t="shared" si="11"/>
        <v>-10135</v>
      </c>
      <c r="AV37" s="408">
        <v>0.42821641302313979</v>
      </c>
      <c r="AW37" s="404">
        <v>0.57178358697686016</v>
      </c>
    </row>
    <row r="38" spans="1:49" x14ac:dyDescent="0.2">
      <c r="A38" s="225" t="s">
        <v>23</v>
      </c>
      <c r="B38" s="158" t="s">
        <v>194</v>
      </c>
      <c r="C38" s="402">
        <f t="shared" si="0"/>
        <v>8.1861043469250272E-2</v>
      </c>
      <c r="D38" s="403">
        <f t="shared" si="1"/>
        <v>0.1398562741846324</v>
      </c>
      <c r="E38" s="403">
        <f t="shared" si="1"/>
        <v>0.12880044223327805</v>
      </c>
      <c r="F38" s="403">
        <f t="shared" si="2"/>
        <v>0.4455500276395799</v>
      </c>
      <c r="G38" s="403">
        <f t="shared" si="2"/>
        <v>0.21669430624654507</v>
      </c>
      <c r="H38" s="404">
        <f t="shared" si="3"/>
        <v>3.8726534902052377E-2</v>
      </c>
      <c r="K38" s="225" t="s">
        <v>23</v>
      </c>
      <c r="L38" s="158" t="s">
        <v>194</v>
      </c>
      <c r="M38" s="380">
        <f>取引基本表!AX35</f>
        <v>19301</v>
      </c>
      <c r="N38" s="367">
        <f>ABS(取引基本表!BB35)</f>
        <v>17721</v>
      </c>
      <c r="O38" s="408">
        <f t="shared" si="4"/>
        <v>0.91813895653074973</v>
      </c>
      <c r="P38" s="404">
        <f t="shared" si="5"/>
        <v>8.1861043469250272E-2</v>
      </c>
      <c r="R38" s="225" t="s">
        <v>23</v>
      </c>
      <c r="S38" s="158" t="s">
        <v>194</v>
      </c>
      <c r="T38" s="365">
        <f>取引基本表!BD35</f>
        <v>1809</v>
      </c>
      <c r="U38" s="443">
        <f>雇用表!J35</f>
        <v>253</v>
      </c>
      <c r="V38" s="443">
        <f>雇用表!J81</f>
        <v>233</v>
      </c>
      <c r="W38" s="410">
        <f t="shared" si="7"/>
        <v>0.1398562741846324</v>
      </c>
      <c r="X38" s="410">
        <f t="shared" si="8"/>
        <v>0.12880044223327805</v>
      </c>
      <c r="Z38" s="225" t="s">
        <v>23</v>
      </c>
      <c r="AA38" s="48" t="s">
        <v>194</v>
      </c>
      <c r="AB38" s="447">
        <v>392</v>
      </c>
      <c r="AC38" s="384">
        <v>224</v>
      </c>
      <c r="AD38" s="384">
        <v>131</v>
      </c>
      <c r="AE38" s="384">
        <v>59</v>
      </c>
      <c r="AF38" s="384">
        <v>0</v>
      </c>
      <c r="AG38" s="369">
        <v>1809</v>
      </c>
      <c r="AH38" s="404">
        <f t="shared" si="9"/>
        <v>0.4455500276395799</v>
      </c>
      <c r="AI38" s="408">
        <f t="shared" si="10"/>
        <v>0.21669430624654507</v>
      </c>
      <c r="AK38" s="225" t="s">
        <v>23</v>
      </c>
      <c r="AL38" s="158" t="s">
        <v>194</v>
      </c>
      <c r="AM38" s="380">
        <f>取引基本表!AR35</f>
        <v>10612</v>
      </c>
      <c r="AN38" s="404">
        <f t="shared" si="6"/>
        <v>3.8726534902052377E-2</v>
      </c>
      <c r="AP38" s="225" t="s">
        <v>23</v>
      </c>
      <c r="AQ38" s="158" t="s">
        <v>194</v>
      </c>
      <c r="AR38" s="383">
        <f>取引基本表!AX35</f>
        <v>19301</v>
      </c>
      <c r="AS38" s="384">
        <f>取引基本表!AY35</f>
        <v>229</v>
      </c>
      <c r="AT38" s="384">
        <f>ABS(取引基本表!BB35)</f>
        <v>17721</v>
      </c>
      <c r="AU38" s="385">
        <f t="shared" si="11"/>
        <v>-17492</v>
      </c>
      <c r="AV38" s="408">
        <v>0.57331716017527301</v>
      </c>
      <c r="AW38" s="404">
        <v>0.42668283982472699</v>
      </c>
    </row>
    <row r="39" spans="1:49" x14ac:dyDescent="0.2">
      <c r="A39" s="225" t="s">
        <v>24</v>
      </c>
      <c r="B39" s="158" t="s">
        <v>39</v>
      </c>
      <c r="C39" s="402">
        <f t="shared" si="0"/>
        <v>1</v>
      </c>
      <c r="D39" s="403">
        <f t="shared" si="1"/>
        <v>6.4372672188559674E-2</v>
      </c>
      <c r="E39" s="403">
        <f t="shared" si="1"/>
        <v>8.1549836010895549E-2</v>
      </c>
      <c r="F39" s="403">
        <f t="shared" si="2"/>
        <v>0.70565345488909892</v>
      </c>
      <c r="G39" s="403">
        <f t="shared" si="2"/>
        <v>0.35499471899494134</v>
      </c>
      <c r="H39" s="404">
        <f t="shared" si="3"/>
        <v>3.4084605727965436E-3</v>
      </c>
      <c r="K39" s="225" t="s">
        <v>24</v>
      </c>
      <c r="L39" s="158" t="s">
        <v>39</v>
      </c>
      <c r="M39" s="380">
        <f>取引基本表!AX36</f>
        <v>17989</v>
      </c>
      <c r="N39" s="367">
        <f>ABS(取引基本表!BB36)</f>
        <v>0</v>
      </c>
      <c r="O39" s="408">
        <f t="shared" si="4"/>
        <v>0</v>
      </c>
      <c r="P39" s="404">
        <f t="shared" si="5"/>
        <v>1</v>
      </c>
      <c r="R39" s="225" t="s">
        <v>24</v>
      </c>
      <c r="S39" s="158" t="s">
        <v>39</v>
      </c>
      <c r="T39" s="365">
        <f>取引基本表!BD36</f>
        <v>17989</v>
      </c>
      <c r="U39" s="443">
        <f>雇用表!J36</f>
        <v>1158</v>
      </c>
      <c r="V39" s="443">
        <f>雇用表!J82</f>
        <v>1467</v>
      </c>
      <c r="W39" s="410">
        <f t="shared" si="7"/>
        <v>6.4372672188559674E-2</v>
      </c>
      <c r="X39" s="410">
        <f t="shared" si="8"/>
        <v>8.1549836010895549E-2</v>
      </c>
      <c r="Z39" s="225" t="s">
        <v>24</v>
      </c>
      <c r="AA39" s="48" t="s">
        <v>39</v>
      </c>
      <c r="AB39" s="447">
        <v>6386</v>
      </c>
      <c r="AC39" s="384">
        <v>0</v>
      </c>
      <c r="AD39" s="384">
        <v>6280</v>
      </c>
      <c r="AE39" s="384">
        <v>28</v>
      </c>
      <c r="AF39" s="384">
        <v>0</v>
      </c>
      <c r="AG39" s="369">
        <v>17989</v>
      </c>
      <c r="AH39" s="404">
        <f t="shared" si="9"/>
        <v>0.70565345488909892</v>
      </c>
      <c r="AI39" s="408">
        <f t="shared" si="10"/>
        <v>0.35499471899494134</v>
      </c>
      <c r="AK39" s="225" t="s">
        <v>24</v>
      </c>
      <c r="AL39" s="158" t="s">
        <v>39</v>
      </c>
      <c r="AM39" s="380">
        <f>取引基本表!AR36</f>
        <v>934</v>
      </c>
      <c r="AN39" s="404">
        <f t="shared" si="6"/>
        <v>3.4084605727965436E-3</v>
      </c>
      <c r="AP39" s="225" t="s">
        <v>24</v>
      </c>
      <c r="AQ39" s="158" t="s">
        <v>39</v>
      </c>
      <c r="AR39" s="383">
        <f>取引基本表!AX36</f>
        <v>17989</v>
      </c>
      <c r="AS39" s="384">
        <f>取引基本表!AY36</f>
        <v>0</v>
      </c>
      <c r="AT39" s="384">
        <f>ABS(取引基本表!BB36)</f>
        <v>0</v>
      </c>
      <c r="AU39" s="385">
        <f t="shared" si="11"/>
        <v>0</v>
      </c>
      <c r="AV39" s="408">
        <v>0</v>
      </c>
      <c r="AW39" s="404">
        <v>1</v>
      </c>
    </row>
    <row r="40" spans="1:49" x14ac:dyDescent="0.2">
      <c r="A40" s="225" t="s">
        <v>25</v>
      </c>
      <c r="B40" s="158" t="s">
        <v>40</v>
      </c>
      <c r="C40" s="402">
        <f t="shared" si="0"/>
        <v>0.69354724715527594</v>
      </c>
      <c r="D40" s="403">
        <f t="shared" si="1"/>
        <v>0.13612689393939395</v>
      </c>
      <c r="E40" s="403">
        <f t="shared" si="1"/>
        <v>8.1107954545454539E-2</v>
      </c>
      <c r="F40" s="403">
        <f t="shared" si="2"/>
        <v>0.72267992424242422</v>
      </c>
      <c r="G40" s="403">
        <f t="shared" si="2"/>
        <v>0.52329545454545456</v>
      </c>
      <c r="H40" s="404">
        <f t="shared" si="3"/>
        <v>2.913613406125011E-2</v>
      </c>
      <c r="K40" s="225" t="s">
        <v>25</v>
      </c>
      <c r="L40" s="158" t="s">
        <v>40</v>
      </c>
      <c r="M40" s="380">
        <f>取引基本表!AX37</f>
        <v>28298</v>
      </c>
      <c r="N40" s="367">
        <f>ABS(取引基本表!BB37)</f>
        <v>8672</v>
      </c>
      <c r="O40" s="408">
        <f t="shared" si="4"/>
        <v>0.30645275284472401</v>
      </c>
      <c r="P40" s="404">
        <f t="shared" si="5"/>
        <v>0.69354724715527594</v>
      </c>
      <c r="R40" s="225" t="s">
        <v>25</v>
      </c>
      <c r="S40" s="158" t="s">
        <v>40</v>
      </c>
      <c r="T40" s="365">
        <f>取引基本表!BD37</f>
        <v>21120</v>
      </c>
      <c r="U40" s="443">
        <f>雇用表!J37</f>
        <v>2875</v>
      </c>
      <c r="V40" s="443">
        <f>雇用表!J83</f>
        <v>1713</v>
      </c>
      <c r="W40" s="410">
        <f t="shared" si="7"/>
        <v>0.13612689393939395</v>
      </c>
      <c r="X40" s="410">
        <f t="shared" si="8"/>
        <v>8.1107954545454539E-2</v>
      </c>
      <c r="Z40" s="225" t="s">
        <v>25</v>
      </c>
      <c r="AA40" s="48" t="s">
        <v>40</v>
      </c>
      <c r="AB40" s="447">
        <v>11052</v>
      </c>
      <c r="AC40" s="384">
        <v>466</v>
      </c>
      <c r="AD40" s="384">
        <v>3542</v>
      </c>
      <c r="AE40" s="384">
        <v>261</v>
      </c>
      <c r="AF40" s="384">
        <v>-58</v>
      </c>
      <c r="AG40" s="369">
        <v>21120</v>
      </c>
      <c r="AH40" s="404">
        <f t="shared" si="9"/>
        <v>0.72267992424242422</v>
      </c>
      <c r="AI40" s="408">
        <f t="shared" si="10"/>
        <v>0.52329545454545456</v>
      </c>
      <c r="AK40" s="225" t="s">
        <v>25</v>
      </c>
      <c r="AL40" s="158" t="s">
        <v>40</v>
      </c>
      <c r="AM40" s="380">
        <f>取引基本表!AR37</f>
        <v>7984</v>
      </c>
      <c r="AN40" s="404">
        <f t="shared" si="6"/>
        <v>2.913613406125011E-2</v>
      </c>
      <c r="AP40" s="225" t="s">
        <v>25</v>
      </c>
      <c r="AQ40" s="158" t="s">
        <v>40</v>
      </c>
      <c r="AR40" s="383">
        <f>取引基本表!AX37</f>
        <v>28298</v>
      </c>
      <c r="AS40" s="384">
        <f>取引基本表!AY37</f>
        <v>1494</v>
      </c>
      <c r="AT40" s="384">
        <f>ABS(取引基本表!BB37)</f>
        <v>8672</v>
      </c>
      <c r="AU40" s="385">
        <f t="shared" si="11"/>
        <v>-7178</v>
      </c>
      <c r="AV40" s="408">
        <v>0.13187533136804414</v>
      </c>
      <c r="AW40" s="404">
        <v>0.86812466863195592</v>
      </c>
    </row>
    <row r="41" spans="1:49" x14ac:dyDescent="0.2">
      <c r="A41" s="225" t="s">
        <v>26</v>
      </c>
      <c r="B41" s="158" t="s">
        <v>277</v>
      </c>
      <c r="C41" s="402">
        <f t="shared" si="0"/>
        <v>0.69803111327175493</v>
      </c>
      <c r="D41" s="403">
        <f t="shared" si="1"/>
        <v>0.15067635706088953</v>
      </c>
      <c r="E41" s="403">
        <f t="shared" si="1"/>
        <v>0.13645373300413813</v>
      </c>
      <c r="F41" s="403">
        <f t="shared" si="2"/>
        <v>0.55308272768369438</v>
      </c>
      <c r="G41" s="403">
        <f t="shared" si="2"/>
        <v>0.44754320687137045</v>
      </c>
      <c r="H41" s="404">
        <f t="shared" si="3"/>
        <v>4.4802645023793539E-2</v>
      </c>
      <c r="K41" s="225" t="s">
        <v>26</v>
      </c>
      <c r="L41" s="158" t="s">
        <v>277</v>
      </c>
      <c r="M41" s="380">
        <f>取引基本表!AX38</f>
        <v>41140</v>
      </c>
      <c r="N41" s="367">
        <f>ABS(取引基本表!BB38)</f>
        <v>12423</v>
      </c>
      <c r="O41" s="408">
        <f t="shared" si="4"/>
        <v>0.30196888672824501</v>
      </c>
      <c r="P41" s="404">
        <f t="shared" si="5"/>
        <v>0.69803111327175493</v>
      </c>
      <c r="R41" s="225" t="s">
        <v>26</v>
      </c>
      <c r="S41" s="158" t="s">
        <v>277</v>
      </c>
      <c r="T41" s="365">
        <f>取引基本表!BD38</f>
        <v>28757</v>
      </c>
      <c r="U41" s="443">
        <f>雇用表!J38</f>
        <v>4333</v>
      </c>
      <c r="V41" s="443">
        <f>雇用表!J84</f>
        <v>3924</v>
      </c>
      <c r="W41" s="410">
        <f t="shared" si="7"/>
        <v>0.15067635706088953</v>
      </c>
      <c r="X41" s="410">
        <f t="shared" si="8"/>
        <v>0.13645373300413813</v>
      </c>
      <c r="Z41" s="225" t="s">
        <v>26</v>
      </c>
      <c r="AA41" s="48" t="s">
        <v>277</v>
      </c>
      <c r="AB41" s="447">
        <v>12870</v>
      </c>
      <c r="AC41" s="384">
        <v>1121</v>
      </c>
      <c r="AD41" s="384">
        <v>1869</v>
      </c>
      <c r="AE41" s="384">
        <v>430</v>
      </c>
      <c r="AF41" s="384">
        <v>-385</v>
      </c>
      <c r="AG41" s="369">
        <v>28757</v>
      </c>
      <c r="AH41" s="404">
        <f t="shared" si="9"/>
        <v>0.55308272768369438</v>
      </c>
      <c r="AI41" s="408">
        <f t="shared" si="10"/>
        <v>0.44754320687137045</v>
      </c>
      <c r="AK41" s="225" t="s">
        <v>26</v>
      </c>
      <c r="AL41" s="158" t="s">
        <v>277</v>
      </c>
      <c r="AM41" s="380">
        <f>取引基本表!AR38</f>
        <v>12277</v>
      </c>
      <c r="AN41" s="404">
        <f t="shared" si="6"/>
        <v>4.4802645023793539E-2</v>
      </c>
      <c r="AP41" s="225" t="s">
        <v>26</v>
      </c>
      <c r="AQ41" s="158" t="s">
        <v>277</v>
      </c>
      <c r="AR41" s="383">
        <f>取引基本表!AX38</f>
        <v>41140</v>
      </c>
      <c r="AS41" s="384">
        <f>取引基本表!AY38</f>
        <v>40</v>
      </c>
      <c r="AT41" s="384">
        <f>ABS(取引基本表!BB38)</f>
        <v>12423</v>
      </c>
      <c r="AU41" s="385">
        <f t="shared" si="11"/>
        <v>-12383</v>
      </c>
      <c r="AV41" s="408">
        <v>5.6596812691101581E-5</v>
      </c>
      <c r="AW41" s="404">
        <v>0.9999434031873089</v>
      </c>
    </row>
    <row r="42" spans="1:49" x14ac:dyDescent="0.2">
      <c r="A42" s="225" t="s">
        <v>51</v>
      </c>
      <c r="B42" s="158" t="s">
        <v>367</v>
      </c>
      <c r="C42" s="402">
        <f t="shared" ref="C42:C47" si="12">P42</f>
        <v>0.43862762496302865</v>
      </c>
      <c r="D42" s="403">
        <f t="shared" ref="D42:E47" si="13">W42</f>
        <v>0.12382864792503347</v>
      </c>
      <c r="E42" s="403">
        <f t="shared" si="13"/>
        <v>0.10910307898259705</v>
      </c>
      <c r="F42" s="403">
        <f t="shared" ref="F42:G46" si="14">AH42</f>
        <v>0.56091030789825969</v>
      </c>
      <c r="G42" s="403">
        <f t="shared" si="14"/>
        <v>0.48527443105756357</v>
      </c>
      <c r="H42" s="404">
        <f t="shared" ref="H42:H47" si="15">AN42</f>
        <v>1.1447902373514729E-2</v>
      </c>
      <c r="K42" s="225" t="s">
        <v>51</v>
      </c>
      <c r="L42" s="158" t="s">
        <v>367</v>
      </c>
      <c r="M42" s="380">
        <f>取引基本表!AX39</f>
        <v>3381</v>
      </c>
      <c r="N42" s="367">
        <f>ABS(取引基本表!BB39)</f>
        <v>1898</v>
      </c>
      <c r="O42" s="408">
        <f t="shared" ref="O42:O47" si="16">N42/M42</f>
        <v>0.56137237503697135</v>
      </c>
      <c r="P42" s="404">
        <f t="shared" si="5"/>
        <v>0.43862762496302865</v>
      </c>
      <c r="R42" s="225" t="s">
        <v>51</v>
      </c>
      <c r="S42" s="158" t="s">
        <v>367</v>
      </c>
      <c r="T42" s="365">
        <f>取引基本表!BD39</f>
        <v>1494</v>
      </c>
      <c r="U42" s="443">
        <f>雇用表!J39</f>
        <v>185</v>
      </c>
      <c r="V42" s="443">
        <f>雇用表!J85</f>
        <v>163</v>
      </c>
      <c r="W42" s="410">
        <f t="shared" si="7"/>
        <v>0.12382864792503347</v>
      </c>
      <c r="X42" s="410">
        <f t="shared" si="8"/>
        <v>0.10910307898259705</v>
      </c>
      <c r="Z42" s="225" t="s">
        <v>51</v>
      </c>
      <c r="AA42" s="48" t="s">
        <v>367</v>
      </c>
      <c r="AB42" s="447">
        <v>725</v>
      </c>
      <c r="AC42" s="384">
        <v>-4</v>
      </c>
      <c r="AD42" s="384">
        <v>91</v>
      </c>
      <c r="AE42" s="384">
        <v>52</v>
      </c>
      <c r="AF42" s="384">
        <v>-26</v>
      </c>
      <c r="AG42" s="369">
        <v>1494</v>
      </c>
      <c r="AH42" s="404">
        <f t="shared" ref="AH42:AH47" si="17">SUM(AB42:AF42)/AG42</f>
        <v>0.56091030789825969</v>
      </c>
      <c r="AI42" s="408">
        <f t="shared" ref="AI42:AI47" si="18">AB42/AG42</f>
        <v>0.48527443105756357</v>
      </c>
      <c r="AK42" s="225" t="s">
        <v>51</v>
      </c>
      <c r="AL42" s="158" t="s">
        <v>367</v>
      </c>
      <c r="AM42" s="380">
        <f>取引基本表!AR39</f>
        <v>3137</v>
      </c>
      <c r="AN42" s="404">
        <f t="shared" si="6"/>
        <v>1.1447902373514729E-2</v>
      </c>
      <c r="AP42" s="225" t="s">
        <v>51</v>
      </c>
      <c r="AQ42" s="158" t="s">
        <v>367</v>
      </c>
      <c r="AR42" s="383">
        <f>取引基本表!AX39</f>
        <v>3381</v>
      </c>
      <c r="AS42" s="384">
        <f>取引基本表!AY39</f>
        <v>11</v>
      </c>
      <c r="AT42" s="384">
        <f>ABS(取引基本表!BB39)</f>
        <v>1898</v>
      </c>
      <c r="AU42" s="385">
        <f t="shared" si="11"/>
        <v>-1887</v>
      </c>
      <c r="AV42" s="408">
        <v>6.3071491241979305E-2</v>
      </c>
      <c r="AW42" s="404">
        <v>0.93692850875802069</v>
      </c>
    </row>
    <row r="43" spans="1:49" x14ac:dyDescent="0.2">
      <c r="A43" s="225" t="s">
        <v>195</v>
      </c>
      <c r="B43" s="158" t="s">
        <v>41</v>
      </c>
      <c r="C43" s="402">
        <f t="shared" si="12"/>
        <v>0.43024422883907665</v>
      </c>
      <c r="D43" s="403">
        <f t="shared" si="13"/>
        <v>0.31015951548238507</v>
      </c>
      <c r="E43" s="403">
        <f t="shared" si="13"/>
        <v>0.24029685234155079</v>
      </c>
      <c r="F43" s="403">
        <f t="shared" si="14"/>
        <v>0.65043077710483665</v>
      </c>
      <c r="G43" s="403">
        <f t="shared" si="14"/>
        <v>0.39930052034462166</v>
      </c>
      <c r="H43" s="404">
        <f t="shared" si="15"/>
        <v>3.136221644819432E-2</v>
      </c>
      <c r="K43" s="225" t="s">
        <v>195</v>
      </c>
      <c r="L43" s="158" t="s">
        <v>41</v>
      </c>
      <c r="M43" s="380">
        <f>取引基本表!AX40</f>
        <v>23912</v>
      </c>
      <c r="N43" s="367">
        <f>ABS(取引基本表!BB40)</f>
        <v>13624</v>
      </c>
      <c r="O43" s="408">
        <f t="shared" si="16"/>
        <v>0.56975577116092335</v>
      </c>
      <c r="P43" s="404">
        <f t="shared" si="5"/>
        <v>0.43024422883907665</v>
      </c>
      <c r="R43" s="225" t="s">
        <v>195</v>
      </c>
      <c r="S43" s="158" t="s">
        <v>41</v>
      </c>
      <c r="T43" s="365">
        <f>取引基本表!BD40</f>
        <v>11723</v>
      </c>
      <c r="U43" s="443">
        <f>雇用表!J40</f>
        <v>3636</v>
      </c>
      <c r="V43" s="443">
        <f>雇用表!J86</f>
        <v>2817</v>
      </c>
      <c r="W43" s="410">
        <f t="shared" si="7"/>
        <v>0.31015951548238507</v>
      </c>
      <c r="X43" s="410">
        <f t="shared" si="8"/>
        <v>0.24029685234155079</v>
      </c>
      <c r="Z43" s="225" t="s">
        <v>195</v>
      </c>
      <c r="AA43" s="48" t="s">
        <v>41</v>
      </c>
      <c r="AB43" s="447">
        <v>4681</v>
      </c>
      <c r="AC43" s="384">
        <v>1167</v>
      </c>
      <c r="AD43" s="384">
        <v>1117</v>
      </c>
      <c r="AE43" s="384">
        <v>661</v>
      </c>
      <c r="AF43" s="384">
        <v>-1</v>
      </c>
      <c r="AG43" s="369">
        <v>11723</v>
      </c>
      <c r="AH43" s="404">
        <f t="shared" si="17"/>
        <v>0.65043077710483665</v>
      </c>
      <c r="AI43" s="408">
        <f t="shared" si="18"/>
        <v>0.39930052034462166</v>
      </c>
      <c r="AK43" s="225" t="s">
        <v>195</v>
      </c>
      <c r="AL43" s="158" t="s">
        <v>41</v>
      </c>
      <c r="AM43" s="380">
        <f>取引基本表!AR40</f>
        <v>8594</v>
      </c>
      <c r="AN43" s="404">
        <f t="shared" si="6"/>
        <v>3.136221644819432E-2</v>
      </c>
      <c r="AP43" s="225" t="s">
        <v>195</v>
      </c>
      <c r="AQ43" s="158" t="s">
        <v>41</v>
      </c>
      <c r="AR43" s="383">
        <f>取引基本表!AX40</f>
        <v>23912</v>
      </c>
      <c r="AS43" s="384">
        <f>取引基本表!AY40</f>
        <v>1435</v>
      </c>
      <c r="AT43" s="384">
        <f>ABS(取引基本表!BB40)</f>
        <v>13624</v>
      </c>
      <c r="AU43" s="385">
        <f t="shared" si="11"/>
        <v>-12189</v>
      </c>
      <c r="AV43" s="408">
        <v>0.35331229564204947</v>
      </c>
      <c r="AW43" s="404">
        <v>0.64668770435795053</v>
      </c>
    </row>
    <row r="44" spans="1:49" x14ac:dyDescent="0.2">
      <c r="A44" s="225" t="s">
        <v>206</v>
      </c>
      <c r="B44" s="158" t="s">
        <v>346</v>
      </c>
      <c r="C44" s="402">
        <f t="shared" si="12"/>
        <v>0.29950430472214973</v>
      </c>
      <c r="D44" s="403">
        <f t="shared" si="13"/>
        <v>0.20898627097489947</v>
      </c>
      <c r="E44" s="403">
        <f t="shared" si="13"/>
        <v>0.15998705681135303</v>
      </c>
      <c r="F44" s="403">
        <f t="shared" si="14"/>
        <v>0.46780381824065087</v>
      </c>
      <c r="G44" s="403">
        <f t="shared" si="14"/>
        <v>0.27139093052281238</v>
      </c>
      <c r="H44" s="404">
        <f t="shared" si="15"/>
        <v>0.10144366916766415</v>
      </c>
      <c r="K44" s="225" t="s">
        <v>206</v>
      </c>
      <c r="L44" s="158" t="s">
        <v>278</v>
      </c>
      <c r="M44" s="380">
        <f>取引基本表!AX41</f>
        <v>30664</v>
      </c>
      <c r="N44" s="367">
        <f>ABS(取引基本表!BB41)</f>
        <v>21480</v>
      </c>
      <c r="O44" s="408">
        <f t="shared" si="16"/>
        <v>0.70049569527785027</v>
      </c>
      <c r="P44" s="404">
        <f>1-O44</f>
        <v>0.29950430472214973</v>
      </c>
      <c r="R44" s="225" t="s">
        <v>206</v>
      </c>
      <c r="S44" s="158" t="s">
        <v>360</v>
      </c>
      <c r="T44" s="365">
        <f>取引基本表!BD41</f>
        <v>21633</v>
      </c>
      <c r="U44" s="443">
        <f>雇用表!J41</f>
        <v>4521</v>
      </c>
      <c r="V44" s="443">
        <f>雇用表!J87</f>
        <v>3461</v>
      </c>
      <c r="W44" s="410">
        <f t="shared" si="7"/>
        <v>0.20898627097489947</v>
      </c>
      <c r="X44" s="410">
        <f t="shared" si="8"/>
        <v>0.15998705681135303</v>
      </c>
      <c r="Z44" s="225" t="s">
        <v>206</v>
      </c>
      <c r="AA44" s="48" t="s">
        <v>42</v>
      </c>
      <c r="AB44" s="447">
        <v>5871</v>
      </c>
      <c r="AC44" s="384">
        <v>1654</v>
      </c>
      <c r="AD44" s="384">
        <v>1649</v>
      </c>
      <c r="AE44" s="384">
        <v>946</v>
      </c>
      <c r="AF44" s="384">
        <v>0</v>
      </c>
      <c r="AG44" s="369">
        <v>21633</v>
      </c>
      <c r="AH44" s="404">
        <f t="shared" si="17"/>
        <v>0.46780381824065087</v>
      </c>
      <c r="AI44" s="408">
        <f t="shared" si="18"/>
        <v>0.27139093052281238</v>
      </c>
      <c r="AK44" s="225" t="s">
        <v>206</v>
      </c>
      <c r="AL44" s="158" t="s">
        <v>42</v>
      </c>
      <c r="AM44" s="380">
        <f>取引基本表!AR41</f>
        <v>27798</v>
      </c>
      <c r="AN44" s="404">
        <f t="shared" si="6"/>
        <v>0.10144366916766415</v>
      </c>
      <c r="AP44" s="225" t="s">
        <v>201</v>
      </c>
      <c r="AQ44" s="158" t="s">
        <v>42</v>
      </c>
      <c r="AR44" s="383">
        <f>取引基本表!AX41</f>
        <v>30664</v>
      </c>
      <c r="AS44" s="384">
        <f>取引基本表!AY41</f>
        <v>12449</v>
      </c>
      <c r="AT44" s="384">
        <f>ABS(取引基本表!BB41)</f>
        <v>21480</v>
      </c>
      <c r="AU44" s="385">
        <f t="shared" si="11"/>
        <v>-9031</v>
      </c>
      <c r="AV44" s="408">
        <v>0.30843419542811235</v>
      </c>
      <c r="AW44" s="404">
        <v>0.69156580457188765</v>
      </c>
    </row>
    <row r="45" spans="1:49" x14ac:dyDescent="0.2">
      <c r="A45" s="225" t="s">
        <v>342</v>
      </c>
      <c r="B45" s="158" t="s">
        <v>279</v>
      </c>
      <c r="C45" s="402">
        <f t="shared" si="12"/>
        <v>1</v>
      </c>
      <c r="D45" s="403">
        <f t="shared" si="13"/>
        <v>0</v>
      </c>
      <c r="E45" s="403">
        <f t="shared" si="13"/>
        <v>0</v>
      </c>
      <c r="F45" s="403">
        <f t="shared" si="14"/>
        <v>0</v>
      </c>
      <c r="G45" s="403">
        <f t="shared" si="14"/>
        <v>0</v>
      </c>
      <c r="H45" s="404">
        <f t="shared" si="15"/>
        <v>0</v>
      </c>
      <c r="K45" s="225" t="s">
        <v>342</v>
      </c>
      <c r="L45" s="158" t="s">
        <v>279</v>
      </c>
      <c r="M45" s="380">
        <f>取引基本表!AX42</f>
        <v>134</v>
      </c>
      <c r="N45" s="367">
        <f>ABS(取引基本表!BB42)</f>
        <v>0</v>
      </c>
      <c r="O45" s="408">
        <f t="shared" si="16"/>
        <v>0</v>
      </c>
      <c r="P45" s="404">
        <f>1-O45</f>
        <v>1</v>
      </c>
      <c r="R45" s="225" t="s">
        <v>342</v>
      </c>
      <c r="S45" s="158" t="s">
        <v>279</v>
      </c>
      <c r="T45" s="365">
        <f>取引基本表!BD42</f>
        <v>134</v>
      </c>
      <c r="U45" s="443">
        <f>雇用表!J42</f>
        <v>0</v>
      </c>
      <c r="V45" s="443">
        <f>雇用表!J88</f>
        <v>0</v>
      </c>
      <c r="W45" s="410">
        <f t="shared" si="7"/>
        <v>0</v>
      </c>
      <c r="X45" s="410">
        <f t="shared" si="8"/>
        <v>0</v>
      </c>
      <c r="Z45" s="225" t="s">
        <v>342</v>
      </c>
      <c r="AA45" s="48" t="s">
        <v>279</v>
      </c>
      <c r="AB45" s="447">
        <v>0</v>
      </c>
      <c r="AC45" s="384">
        <v>0</v>
      </c>
      <c r="AD45" s="384">
        <v>0</v>
      </c>
      <c r="AE45" s="384">
        <v>0</v>
      </c>
      <c r="AF45" s="384">
        <v>0</v>
      </c>
      <c r="AG45" s="369">
        <v>134</v>
      </c>
      <c r="AH45" s="404">
        <v>0</v>
      </c>
      <c r="AI45" s="408">
        <v>0</v>
      </c>
      <c r="AK45" s="225" t="s">
        <v>342</v>
      </c>
      <c r="AL45" s="158" t="s">
        <v>279</v>
      </c>
      <c r="AM45" s="380">
        <f>取引基本表!AR42</f>
        <v>0</v>
      </c>
      <c r="AN45" s="404">
        <f t="shared" si="6"/>
        <v>0</v>
      </c>
      <c r="AP45" s="225" t="s">
        <v>202</v>
      </c>
      <c r="AQ45" s="158" t="s">
        <v>279</v>
      </c>
      <c r="AR45" s="383">
        <f>取引基本表!AX42</f>
        <v>134</v>
      </c>
      <c r="AS45" s="384">
        <f>取引基本表!AY42</f>
        <v>0</v>
      </c>
      <c r="AT45" s="384">
        <f>ABS(取引基本表!BB42)</f>
        <v>0</v>
      </c>
      <c r="AU45" s="385">
        <f t="shared" si="11"/>
        <v>0</v>
      </c>
      <c r="AV45" s="408">
        <v>0</v>
      </c>
      <c r="AW45" s="404">
        <v>1</v>
      </c>
    </row>
    <row r="46" spans="1:49" x14ac:dyDescent="0.2">
      <c r="A46" s="225" t="s">
        <v>343</v>
      </c>
      <c r="B46" s="158" t="s">
        <v>280</v>
      </c>
      <c r="C46" s="402">
        <f t="shared" si="12"/>
        <v>7.53047011027278E-2</v>
      </c>
      <c r="D46" s="403">
        <f t="shared" si="13"/>
        <v>2.6923076923076925E-2</v>
      </c>
      <c r="E46" s="403">
        <f t="shared" si="13"/>
        <v>7.4999999999999997E-2</v>
      </c>
      <c r="F46" s="403">
        <f t="shared" si="14"/>
        <v>0.31538461538461537</v>
      </c>
      <c r="G46" s="403">
        <f t="shared" si="14"/>
        <v>9.6153846153846159E-3</v>
      </c>
      <c r="H46" s="404">
        <f t="shared" si="15"/>
        <v>1.9947157913175487E-2</v>
      </c>
      <c r="K46" s="225" t="s">
        <v>343</v>
      </c>
      <c r="L46" s="158" t="s">
        <v>280</v>
      </c>
      <c r="M46" s="380">
        <f>取引基本表!AX43</f>
        <v>6892</v>
      </c>
      <c r="N46" s="367">
        <f>ABS(取引基本表!BB43)</f>
        <v>6373</v>
      </c>
      <c r="O46" s="408">
        <f t="shared" si="16"/>
        <v>0.9246952988972722</v>
      </c>
      <c r="P46" s="404">
        <f>1-O46</f>
        <v>7.53047011027278E-2</v>
      </c>
      <c r="R46" s="225" t="s">
        <v>343</v>
      </c>
      <c r="S46" s="158" t="s">
        <v>280</v>
      </c>
      <c r="T46" s="365">
        <f>取引基本表!BD43</f>
        <v>520</v>
      </c>
      <c r="U46" s="443">
        <f>雇用表!J43</f>
        <v>14</v>
      </c>
      <c r="V46" s="443">
        <f>雇用表!J89</f>
        <v>39</v>
      </c>
      <c r="W46" s="410">
        <f t="shared" si="7"/>
        <v>2.6923076923076925E-2</v>
      </c>
      <c r="X46" s="410">
        <f t="shared" si="8"/>
        <v>7.4999999999999997E-2</v>
      </c>
      <c r="Z46" s="225" t="s">
        <v>343</v>
      </c>
      <c r="AA46" s="48" t="s">
        <v>280</v>
      </c>
      <c r="AB46" s="447">
        <v>5</v>
      </c>
      <c r="AC46" s="384">
        <v>135</v>
      </c>
      <c r="AD46" s="384">
        <v>19</v>
      </c>
      <c r="AE46" s="384">
        <v>7</v>
      </c>
      <c r="AF46" s="384">
        <v>-2</v>
      </c>
      <c r="AG46" s="369">
        <v>520</v>
      </c>
      <c r="AH46" s="404">
        <f t="shared" si="17"/>
        <v>0.31538461538461537</v>
      </c>
      <c r="AI46" s="408">
        <f t="shared" si="18"/>
        <v>9.6153846153846159E-3</v>
      </c>
      <c r="AK46" s="225" t="s">
        <v>343</v>
      </c>
      <c r="AL46" s="158" t="s">
        <v>280</v>
      </c>
      <c r="AM46" s="380">
        <f>取引基本表!AR43</f>
        <v>5466</v>
      </c>
      <c r="AN46" s="404">
        <f t="shared" si="6"/>
        <v>1.9947157913175487E-2</v>
      </c>
      <c r="AP46" s="225" t="s">
        <v>203</v>
      </c>
      <c r="AQ46" s="158" t="s">
        <v>280</v>
      </c>
      <c r="AR46" s="383">
        <f>取引基本表!AX43</f>
        <v>6892</v>
      </c>
      <c r="AS46" s="384">
        <f>取引基本表!AY43</f>
        <v>1</v>
      </c>
      <c r="AT46" s="384">
        <f>ABS(取引基本表!BB43)</f>
        <v>6373</v>
      </c>
      <c r="AU46" s="385">
        <f t="shared" si="11"/>
        <v>-6372</v>
      </c>
      <c r="AV46" s="408">
        <v>6.99850635196259E-3</v>
      </c>
      <c r="AW46" s="404">
        <v>0.99300149364803736</v>
      </c>
    </row>
    <row r="47" spans="1:49" x14ac:dyDescent="0.2">
      <c r="A47" s="226" t="s">
        <v>348</v>
      </c>
      <c r="B47" s="227" t="s">
        <v>43</v>
      </c>
      <c r="C47" s="405">
        <f t="shared" si="12"/>
        <v>0.46353553090755517</v>
      </c>
      <c r="D47" s="406">
        <f t="shared" si="13"/>
        <v>0.10820256017272695</v>
      </c>
      <c r="E47" s="406">
        <f t="shared" si="13"/>
        <v>8.5721265035794345E-2</v>
      </c>
      <c r="F47" s="406">
        <f>AH47</f>
        <v>0.68867385574305295</v>
      </c>
      <c r="G47" s="406">
        <f>AI47</f>
        <v>0.25736867196457208</v>
      </c>
      <c r="H47" s="407">
        <f t="shared" si="15"/>
        <v>1</v>
      </c>
      <c r="K47" s="226" t="s">
        <v>348</v>
      </c>
      <c r="L47" s="228" t="s">
        <v>43</v>
      </c>
      <c r="M47" s="381">
        <f>取引基本表!AX44</f>
        <v>449890</v>
      </c>
      <c r="N47" s="382">
        <f>ABS(取引基本表!BB44)</f>
        <v>241350</v>
      </c>
      <c r="O47" s="409">
        <f t="shared" si="16"/>
        <v>0.53646446909244483</v>
      </c>
      <c r="P47" s="407">
        <f>1-O47</f>
        <v>0.46353553090755517</v>
      </c>
      <c r="R47" s="226" t="s">
        <v>348</v>
      </c>
      <c r="S47" s="228" t="s">
        <v>43</v>
      </c>
      <c r="T47" s="366">
        <f>取引基本表!BD44</f>
        <v>253811</v>
      </c>
      <c r="U47" s="444">
        <f>雇用表!J44</f>
        <v>27463</v>
      </c>
      <c r="V47" s="444">
        <f>雇用表!J90</f>
        <v>21757</v>
      </c>
      <c r="W47" s="411">
        <f t="shared" si="7"/>
        <v>0.10820256017272695</v>
      </c>
      <c r="X47" s="411">
        <f t="shared" si="8"/>
        <v>8.5721265035794345E-2</v>
      </c>
      <c r="Z47" s="226" t="s">
        <v>348</v>
      </c>
      <c r="AA47" s="229" t="s">
        <v>43</v>
      </c>
      <c r="AB47" s="448">
        <v>65323</v>
      </c>
      <c r="AC47" s="387">
        <v>49903</v>
      </c>
      <c r="AD47" s="387">
        <v>51409</v>
      </c>
      <c r="AE47" s="387">
        <v>9076</v>
      </c>
      <c r="AF47" s="387">
        <v>-918</v>
      </c>
      <c r="AG47" s="370">
        <v>253811</v>
      </c>
      <c r="AH47" s="407">
        <f t="shared" si="17"/>
        <v>0.68867385574305295</v>
      </c>
      <c r="AI47" s="409">
        <f t="shared" si="18"/>
        <v>0.25736867196457208</v>
      </c>
      <c r="AK47" s="226" t="s">
        <v>348</v>
      </c>
      <c r="AL47" s="228" t="s">
        <v>43</v>
      </c>
      <c r="AM47" s="381">
        <f>取引基本表!AR44</f>
        <v>274024</v>
      </c>
      <c r="AN47" s="407">
        <f t="shared" si="6"/>
        <v>1</v>
      </c>
      <c r="AP47" s="226" t="s">
        <v>204</v>
      </c>
      <c r="AQ47" s="228" t="s">
        <v>43</v>
      </c>
      <c r="AR47" s="386">
        <f>取引基本表!AX44</f>
        <v>449890</v>
      </c>
      <c r="AS47" s="387">
        <f>取引基本表!AY44</f>
        <v>45271</v>
      </c>
      <c r="AT47" s="388">
        <f>ABS(取引基本表!BB44)</f>
        <v>241350</v>
      </c>
      <c r="AU47" s="389">
        <f t="shared" si="11"/>
        <v>-196079</v>
      </c>
      <c r="AV47" s="409">
        <v>0.41467476400433478</v>
      </c>
      <c r="AW47" s="407">
        <v>0.58532523599566522</v>
      </c>
    </row>
    <row r="48" spans="1:49" ht="13" x14ac:dyDescent="0.2">
      <c r="A48" s="56" t="s">
        <v>422</v>
      </c>
      <c r="K48" s="56" t="s">
        <v>422</v>
      </c>
      <c r="R48" s="56" t="s">
        <v>422</v>
      </c>
      <c r="Z48" s="56" t="s">
        <v>422</v>
      </c>
      <c r="AK48" s="56" t="s">
        <v>422</v>
      </c>
      <c r="AP48" s="56" t="s">
        <v>422</v>
      </c>
      <c r="AR48" s="231"/>
      <c r="AS48" s="231"/>
      <c r="AT48" s="231"/>
      <c r="AU48" s="231"/>
      <c r="AV48" s="230"/>
      <c r="AW48" s="230"/>
    </row>
    <row r="49" spans="43:49" x14ac:dyDescent="0.2">
      <c r="AQ49" s="48" t="s">
        <v>393</v>
      </c>
      <c r="AR49" s="231">
        <f>SUM(AR12:AR29)+AR45</f>
        <v>82747</v>
      </c>
      <c r="AS49" s="231">
        <f>SUM(AS12:AS29)+AS45</f>
        <v>6556</v>
      </c>
      <c r="AT49" s="231">
        <f>SUM(AT12:AT29)+AT45</f>
        <v>81632</v>
      </c>
      <c r="AU49" s="231">
        <f>SUM(AU12:AU29)+AU45</f>
        <v>-75076</v>
      </c>
      <c r="AV49" s="230">
        <f>AT49/AR49</f>
        <v>0.98652519124560412</v>
      </c>
      <c r="AW49" s="230">
        <f>1-AV49</f>
        <v>1.3474808754395884E-2</v>
      </c>
    </row>
    <row r="50" spans="43:49" x14ac:dyDescent="0.2">
      <c r="AQ50" s="48" t="s">
        <v>394</v>
      </c>
      <c r="AR50" s="231">
        <f>SUM(AR8:AR11)+SUM(AR30:AR44)+AR46</f>
        <v>367143</v>
      </c>
      <c r="AS50" s="231">
        <f>SUM(AS8:AS11)+SUM(AS30:AS44)+AS46</f>
        <v>38715</v>
      </c>
      <c r="AT50" s="231">
        <f>SUM(AT8:AT11)+SUM(AT30:AT44)+AT46</f>
        <v>159718</v>
      </c>
      <c r="AU50" s="231">
        <f>SUM(AU8:AU11)+SUM(AU30:AU44)+AU46</f>
        <v>-121003</v>
      </c>
      <c r="AV50" s="230">
        <f>AT50/AR50</f>
        <v>0.43502940271229468</v>
      </c>
      <c r="AW50" s="230">
        <f>1-AV50</f>
        <v>0.56497059728770527</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C5" activePane="bottomRight" state="frozen"/>
      <selection activeCell="F63" sqref="F63"/>
      <selection pane="topRight" activeCell="F63" sqref="F63"/>
      <selection pane="bottomLeft" activeCell="F63" sqref="F63"/>
      <selection pane="bottomRight" activeCell="H12" sqref="H12"/>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548</v>
      </c>
      <c r="E1" s="237" t="s">
        <v>547</v>
      </c>
      <c r="F1" s="238"/>
      <c r="G1" s="56" t="s">
        <v>549</v>
      </c>
      <c r="BG1" s="236" t="s">
        <v>550</v>
      </c>
      <c r="BJ1" s="56" t="s">
        <v>549</v>
      </c>
      <c r="BN1" s="236" t="s">
        <v>551</v>
      </c>
      <c r="BQ1" s="56" t="s">
        <v>549</v>
      </c>
    </row>
    <row r="2" spans="1:71" x14ac:dyDescent="0.2">
      <c r="A2" s="56" t="s">
        <v>552</v>
      </c>
      <c r="BC2" s="239" t="s">
        <v>0</v>
      </c>
      <c r="BG2" s="56" t="s">
        <v>553</v>
      </c>
      <c r="BN2" s="236" t="s">
        <v>554</v>
      </c>
    </row>
    <row r="3" spans="1:71" x14ac:dyDescent="0.2">
      <c r="A3" s="240" t="s">
        <v>1</v>
      </c>
      <c r="B3" s="241"/>
      <c r="C3" s="242" t="s">
        <v>397</v>
      </c>
      <c r="D3" s="242" t="s">
        <v>398</v>
      </c>
      <c r="E3" s="242" t="s">
        <v>399</v>
      </c>
      <c r="F3" s="242" t="s">
        <v>400</v>
      </c>
      <c r="G3" s="242" t="s">
        <v>401</v>
      </c>
      <c r="H3" s="243" t="s">
        <v>402</v>
      </c>
      <c r="I3" s="243" t="s">
        <v>403</v>
      </c>
      <c r="J3" s="243" t="s">
        <v>404</v>
      </c>
      <c r="K3" s="243" t="s">
        <v>405</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555</v>
      </c>
      <c r="BJ3" s="251" t="s">
        <v>71</v>
      </c>
      <c r="BK3" s="252" t="s">
        <v>72</v>
      </c>
      <c r="BL3" s="250" t="s">
        <v>556</v>
      </c>
      <c r="BN3" s="248" t="s">
        <v>1</v>
      </c>
      <c r="BO3" s="249"/>
      <c r="BP3" s="248" t="s">
        <v>557</v>
      </c>
      <c r="BQ3" s="251" t="s">
        <v>558</v>
      </c>
      <c r="BR3" s="250" t="s">
        <v>554</v>
      </c>
    </row>
    <row r="4" spans="1:71" ht="50" x14ac:dyDescent="0.2">
      <c r="A4" s="253"/>
      <c r="B4" s="254" t="s">
        <v>559</v>
      </c>
      <c r="C4" s="255" t="s">
        <v>406</v>
      </c>
      <c r="D4" s="255" t="s">
        <v>560</v>
      </c>
      <c r="E4" s="255" t="s">
        <v>561</v>
      </c>
      <c r="F4" s="255" t="s">
        <v>27</v>
      </c>
      <c r="G4" s="255" t="s">
        <v>407</v>
      </c>
      <c r="H4" s="256" t="s">
        <v>28</v>
      </c>
      <c r="I4" s="256" t="s">
        <v>268</v>
      </c>
      <c r="J4" s="256" t="s">
        <v>29</v>
      </c>
      <c r="K4" s="256" t="s">
        <v>30</v>
      </c>
      <c r="L4" s="256" t="s">
        <v>562</v>
      </c>
      <c r="M4" s="256" t="s">
        <v>31</v>
      </c>
      <c r="N4" s="256" t="s">
        <v>32</v>
      </c>
      <c r="O4" s="256" t="s">
        <v>33</v>
      </c>
      <c r="P4" s="256" t="s">
        <v>34</v>
      </c>
      <c r="Q4" s="256" t="s">
        <v>269</v>
      </c>
      <c r="R4" s="256" t="s">
        <v>270</v>
      </c>
      <c r="S4" s="256" t="s">
        <v>271</v>
      </c>
      <c r="T4" s="256" t="s">
        <v>408</v>
      </c>
      <c r="U4" s="256" t="s">
        <v>35</v>
      </c>
      <c r="V4" s="256" t="s">
        <v>365</v>
      </c>
      <c r="W4" s="256" t="s">
        <v>409</v>
      </c>
      <c r="X4" s="256" t="s">
        <v>50</v>
      </c>
      <c r="Y4" s="256" t="s">
        <v>36</v>
      </c>
      <c r="Z4" s="256" t="s">
        <v>410</v>
      </c>
      <c r="AA4" s="256" t="s">
        <v>411</v>
      </c>
      <c r="AB4" s="256" t="s">
        <v>412</v>
      </c>
      <c r="AC4" s="256" t="s">
        <v>413</v>
      </c>
      <c r="AD4" s="256" t="s">
        <v>37</v>
      </c>
      <c r="AE4" s="256" t="s">
        <v>38</v>
      </c>
      <c r="AF4" s="256" t="s">
        <v>414</v>
      </c>
      <c r="AG4" s="256" t="s">
        <v>194</v>
      </c>
      <c r="AH4" s="256" t="s">
        <v>39</v>
      </c>
      <c r="AI4" s="256" t="s">
        <v>40</v>
      </c>
      <c r="AJ4" s="256" t="s">
        <v>415</v>
      </c>
      <c r="AK4" s="256" t="s">
        <v>563</v>
      </c>
      <c r="AL4" s="255" t="s">
        <v>41</v>
      </c>
      <c r="AM4" s="255" t="s">
        <v>42</v>
      </c>
      <c r="AN4" s="255" t="s">
        <v>416</v>
      </c>
      <c r="AO4" s="255" t="s">
        <v>417</v>
      </c>
      <c r="AP4" s="257" t="s">
        <v>43</v>
      </c>
      <c r="AQ4" s="258" t="s">
        <v>52</v>
      </c>
      <c r="AR4" s="258" t="s">
        <v>44</v>
      </c>
      <c r="AS4" s="258" t="s">
        <v>45</v>
      </c>
      <c r="AT4" s="258" t="s">
        <v>564</v>
      </c>
      <c r="AU4" s="258" t="s">
        <v>565</v>
      </c>
      <c r="AV4" s="258" t="s">
        <v>46</v>
      </c>
      <c r="AW4" s="257" t="s">
        <v>566</v>
      </c>
      <c r="AX4" s="258" t="s">
        <v>567</v>
      </c>
      <c r="AY4" s="259" t="s">
        <v>568</v>
      </c>
      <c r="AZ4" s="257" t="s">
        <v>47</v>
      </c>
      <c r="BA4" s="258" t="s">
        <v>48</v>
      </c>
      <c r="BB4" s="259" t="s">
        <v>569</v>
      </c>
      <c r="BC4" s="258" t="s">
        <v>49</v>
      </c>
      <c r="BD4" s="257" t="s">
        <v>570</v>
      </c>
      <c r="BE4" s="260"/>
      <c r="BG4" s="261"/>
      <c r="BH4" s="262" t="s">
        <v>559</v>
      </c>
      <c r="BI4" s="263" t="s">
        <v>76</v>
      </c>
      <c r="BJ4" s="264" t="s">
        <v>77</v>
      </c>
      <c r="BK4" s="265" t="s">
        <v>78</v>
      </c>
      <c r="BL4" s="263" t="s">
        <v>571</v>
      </c>
      <c r="BN4" s="261"/>
      <c r="BO4" s="262" t="s">
        <v>559</v>
      </c>
      <c r="BP4" s="266" t="s">
        <v>572</v>
      </c>
      <c r="BQ4" s="264" t="s">
        <v>573</v>
      </c>
      <c r="BR4" s="263" t="s">
        <v>574</v>
      </c>
    </row>
    <row r="5" spans="1:71" x14ac:dyDescent="0.2">
      <c r="A5" s="267" t="s">
        <v>264</v>
      </c>
      <c r="B5" s="268" t="s">
        <v>575</v>
      </c>
      <c r="C5" s="269">
        <v>0</v>
      </c>
      <c r="D5" s="269">
        <v>0</v>
      </c>
      <c r="E5" s="269">
        <v>0</v>
      </c>
      <c r="F5" s="269">
        <v>0</v>
      </c>
      <c r="G5" s="269">
        <v>343</v>
      </c>
      <c r="H5" s="269">
        <v>1</v>
      </c>
      <c r="I5" s="269">
        <v>0</v>
      </c>
      <c r="J5" s="269">
        <v>4</v>
      </c>
      <c r="K5" s="269">
        <v>0</v>
      </c>
      <c r="L5" s="269">
        <v>0</v>
      </c>
      <c r="M5" s="269">
        <v>0</v>
      </c>
      <c r="N5" s="269">
        <v>0</v>
      </c>
      <c r="O5" s="269">
        <v>0</v>
      </c>
      <c r="P5" s="269">
        <v>0</v>
      </c>
      <c r="Q5" s="269">
        <v>0</v>
      </c>
      <c r="R5" s="269">
        <v>0</v>
      </c>
      <c r="S5" s="269">
        <v>0</v>
      </c>
      <c r="T5" s="269">
        <v>0</v>
      </c>
      <c r="U5" s="269">
        <v>0</v>
      </c>
      <c r="V5" s="269">
        <v>0</v>
      </c>
      <c r="W5" s="269">
        <v>0</v>
      </c>
      <c r="X5" s="269">
        <v>3</v>
      </c>
      <c r="Y5" s="269">
        <v>8</v>
      </c>
      <c r="Z5" s="269">
        <v>0</v>
      </c>
      <c r="AA5" s="269">
        <v>0</v>
      </c>
      <c r="AB5" s="269">
        <v>0</v>
      </c>
      <c r="AC5" s="269">
        <v>2</v>
      </c>
      <c r="AD5" s="269">
        <v>0</v>
      </c>
      <c r="AE5" s="269">
        <v>0</v>
      </c>
      <c r="AF5" s="269">
        <v>0</v>
      </c>
      <c r="AG5" s="269">
        <v>0</v>
      </c>
      <c r="AH5" s="269">
        <v>1</v>
      </c>
      <c r="AI5" s="269">
        <v>47</v>
      </c>
      <c r="AJ5" s="269">
        <v>49</v>
      </c>
      <c r="AK5" s="269">
        <v>3</v>
      </c>
      <c r="AL5" s="269">
        <v>0</v>
      </c>
      <c r="AM5" s="269">
        <v>477</v>
      </c>
      <c r="AN5" s="269">
        <v>0</v>
      </c>
      <c r="AO5" s="269">
        <v>0</v>
      </c>
      <c r="AP5" s="270">
        <v>938</v>
      </c>
      <c r="AQ5" s="269">
        <v>10</v>
      </c>
      <c r="AR5" s="269">
        <v>2731</v>
      </c>
      <c r="AS5" s="269">
        <v>0</v>
      </c>
      <c r="AT5" s="269">
        <v>0</v>
      </c>
      <c r="AU5" s="269">
        <v>64</v>
      </c>
      <c r="AV5" s="269">
        <v>0</v>
      </c>
      <c r="AW5" s="270">
        <v>2805</v>
      </c>
      <c r="AX5" s="269">
        <v>3743</v>
      </c>
      <c r="AY5" s="270">
        <v>0</v>
      </c>
      <c r="AZ5" s="270">
        <v>2805</v>
      </c>
      <c r="BA5" s="269">
        <v>3743</v>
      </c>
      <c r="BB5" s="270">
        <v>-3743</v>
      </c>
      <c r="BC5" s="269">
        <v>-938</v>
      </c>
      <c r="BD5" s="270">
        <v>0</v>
      </c>
      <c r="BE5" s="271"/>
      <c r="BG5" s="267" t="s">
        <v>264</v>
      </c>
      <c r="BH5" s="272" t="s">
        <v>575</v>
      </c>
      <c r="BI5" s="273">
        <v>3743</v>
      </c>
      <c r="BJ5" s="274">
        <v>3743</v>
      </c>
      <c r="BK5" s="275">
        <v>1</v>
      </c>
      <c r="BL5" s="276">
        <v>0</v>
      </c>
      <c r="BM5" s="277"/>
      <c r="BN5" s="267" t="s">
        <v>264</v>
      </c>
      <c r="BO5" s="272" t="s">
        <v>575</v>
      </c>
      <c r="BP5" s="278">
        <v>0</v>
      </c>
      <c r="BQ5" s="279">
        <v>3743</v>
      </c>
      <c r="BR5" s="280">
        <v>-3743</v>
      </c>
      <c r="BS5" s="277"/>
    </row>
    <row r="6" spans="1:71" x14ac:dyDescent="0.2">
      <c r="A6" s="267" t="s">
        <v>220</v>
      </c>
      <c r="B6" s="268" t="s">
        <v>576</v>
      </c>
      <c r="C6" s="269">
        <v>0</v>
      </c>
      <c r="D6" s="269">
        <v>3</v>
      </c>
      <c r="E6" s="269">
        <v>0</v>
      </c>
      <c r="F6" s="269">
        <v>0</v>
      </c>
      <c r="G6" s="269">
        <v>1</v>
      </c>
      <c r="H6" s="269">
        <v>0</v>
      </c>
      <c r="I6" s="269">
        <v>5</v>
      </c>
      <c r="J6" s="269">
        <v>1</v>
      </c>
      <c r="K6" s="269">
        <v>0</v>
      </c>
      <c r="L6" s="269">
        <v>0</v>
      </c>
      <c r="M6" s="269">
        <v>0</v>
      </c>
      <c r="N6" s="269">
        <v>0</v>
      </c>
      <c r="O6" s="269">
        <v>0</v>
      </c>
      <c r="P6" s="269">
        <v>0</v>
      </c>
      <c r="Q6" s="269">
        <v>0</v>
      </c>
      <c r="R6" s="269">
        <v>0</v>
      </c>
      <c r="S6" s="269">
        <v>0</v>
      </c>
      <c r="T6" s="269">
        <v>0</v>
      </c>
      <c r="U6" s="269">
        <v>0</v>
      </c>
      <c r="V6" s="269">
        <v>0</v>
      </c>
      <c r="W6" s="269">
        <v>0</v>
      </c>
      <c r="X6" s="269">
        <v>0</v>
      </c>
      <c r="Y6" s="269">
        <v>0</v>
      </c>
      <c r="Z6" s="269">
        <v>0</v>
      </c>
      <c r="AA6" s="269">
        <v>0</v>
      </c>
      <c r="AB6" s="269">
        <v>0</v>
      </c>
      <c r="AC6" s="269">
        <v>0</v>
      </c>
      <c r="AD6" s="269">
        <v>0</v>
      </c>
      <c r="AE6" s="269">
        <v>0</v>
      </c>
      <c r="AF6" s="269">
        <v>0</v>
      </c>
      <c r="AG6" s="269">
        <v>0</v>
      </c>
      <c r="AH6" s="269">
        <v>0</v>
      </c>
      <c r="AI6" s="269">
        <v>1</v>
      </c>
      <c r="AJ6" s="269">
        <v>1</v>
      </c>
      <c r="AK6" s="269">
        <v>0</v>
      </c>
      <c r="AL6" s="269">
        <v>0</v>
      </c>
      <c r="AM6" s="269">
        <v>30</v>
      </c>
      <c r="AN6" s="269">
        <v>0</v>
      </c>
      <c r="AO6" s="269">
        <v>0</v>
      </c>
      <c r="AP6" s="270">
        <v>42</v>
      </c>
      <c r="AQ6" s="269">
        <v>1</v>
      </c>
      <c r="AR6" s="269">
        <v>142</v>
      </c>
      <c r="AS6" s="269">
        <v>0</v>
      </c>
      <c r="AT6" s="269">
        <v>0</v>
      </c>
      <c r="AU6" s="269">
        <v>0</v>
      </c>
      <c r="AV6" s="269">
        <v>6</v>
      </c>
      <c r="AW6" s="270">
        <v>149</v>
      </c>
      <c r="AX6" s="269">
        <v>191</v>
      </c>
      <c r="AY6" s="270">
        <v>1</v>
      </c>
      <c r="AZ6" s="270">
        <v>150</v>
      </c>
      <c r="BA6" s="269">
        <v>192</v>
      </c>
      <c r="BB6" s="270">
        <v>-176</v>
      </c>
      <c r="BC6" s="269">
        <v>-26</v>
      </c>
      <c r="BD6" s="270">
        <v>16</v>
      </c>
      <c r="BE6" s="271"/>
      <c r="BG6" s="267" t="s">
        <v>220</v>
      </c>
      <c r="BH6" s="272" t="s">
        <v>576</v>
      </c>
      <c r="BI6" s="273">
        <v>191</v>
      </c>
      <c r="BJ6" s="274">
        <v>176</v>
      </c>
      <c r="BK6" s="275">
        <v>0.92146596858638741</v>
      </c>
      <c r="BL6" s="276">
        <v>7.8534031413612593E-2</v>
      </c>
      <c r="BM6" s="277"/>
      <c r="BN6" s="267" t="s">
        <v>220</v>
      </c>
      <c r="BO6" s="272" t="s">
        <v>576</v>
      </c>
      <c r="BP6" s="278">
        <v>1</v>
      </c>
      <c r="BQ6" s="279">
        <v>176</v>
      </c>
      <c r="BR6" s="280">
        <v>-175</v>
      </c>
      <c r="BS6" s="277"/>
    </row>
    <row r="7" spans="1:71" x14ac:dyDescent="0.2">
      <c r="A7" s="267" t="s">
        <v>221</v>
      </c>
      <c r="B7" s="268" t="s">
        <v>577</v>
      </c>
      <c r="C7" s="269">
        <v>0</v>
      </c>
      <c r="D7" s="269">
        <v>0</v>
      </c>
      <c r="E7" s="269">
        <v>3</v>
      </c>
      <c r="F7" s="269">
        <v>0</v>
      </c>
      <c r="G7" s="269">
        <v>66</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11</v>
      </c>
      <c r="Y7" s="269">
        <v>0</v>
      </c>
      <c r="Z7" s="269">
        <v>0</v>
      </c>
      <c r="AA7" s="269">
        <v>0</v>
      </c>
      <c r="AB7" s="269">
        <v>0</v>
      </c>
      <c r="AC7" s="269">
        <v>0</v>
      </c>
      <c r="AD7" s="269">
        <v>0</v>
      </c>
      <c r="AE7" s="269">
        <v>0</v>
      </c>
      <c r="AF7" s="269">
        <v>0</v>
      </c>
      <c r="AG7" s="269">
        <v>0</v>
      </c>
      <c r="AH7" s="269">
        <v>0</v>
      </c>
      <c r="AI7" s="269">
        <v>1</v>
      </c>
      <c r="AJ7" s="269">
        <v>11</v>
      </c>
      <c r="AK7" s="269">
        <v>0</v>
      </c>
      <c r="AL7" s="269">
        <v>0</v>
      </c>
      <c r="AM7" s="269">
        <v>105</v>
      </c>
      <c r="AN7" s="269">
        <v>0</v>
      </c>
      <c r="AO7" s="269">
        <v>0</v>
      </c>
      <c r="AP7" s="270">
        <v>197</v>
      </c>
      <c r="AQ7" s="269">
        <v>3</v>
      </c>
      <c r="AR7" s="269">
        <v>271</v>
      </c>
      <c r="AS7" s="269">
        <v>0</v>
      </c>
      <c r="AT7" s="269">
        <v>0</v>
      </c>
      <c r="AU7" s="269">
        <v>0</v>
      </c>
      <c r="AV7" s="269">
        <v>0</v>
      </c>
      <c r="AW7" s="270">
        <v>274</v>
      </c>
      <c r="AX7" s="269">
        <v>471</v>
      </c>
      <c r="AY7" s="270">
        <v>10</v>
      </c>
      <c r="AZ7" s="270">
        <v>284</v>
      </c>
      <c r="BA7" s="269">
        <v>481</v>
      </c>
      <c r="BB7" s="270">
        <v>-425</v>
      </c>
      <c r="BC7" s="269">
        <v>-141</v>
      </c>
      <c r="BD7" s="270">
        <v>56</v>
      </c>
      <c r="BE7" s="271"/>
      <c r="BG7" s="267" t="s">
        <v>221</v>
      </c>
      <c r="BH7" s="272" t="s">
        <v>577</v>
      </c>
      <c r="BI7" s="273">
        <v>471</v>
      </c>
      <c r="BJ7" s="274">
        <v>425</v>
      </c>
      <c r="BK7" s="275">
        <v>0.90233545647558389</v>
      </c>
      <c r="BL7" s="276">
        <v>9.7664543524416114E-2</v>
      </c>
      <c r="BM7" s="277"/>
      <c r="BN7" s="267" t="s">
        <v>221</v>
      </c>
      <c r="BO7" s="272" t="s">
        <v>577</v>
      </c>
      <c r="BP7" s="278">
        <v>10</v>
      </c>
      <c r="BQ7" s="279">
        <v>425</v>
      </c>
      <c r="BR7" s="280">
        <v>-415</v>
      </c>
      <c r="BS7" s="277"/>
    </row>
    <row r="8" spans="1:71" x14ac:dyDescent="0.2">
      <c r="A8" s="267" t="s">
        <v>222</v>
      </c>
      <c r="B8" s="268" t="s">
        <v>27</v>
      </c>
      <c r="C8" s="269">
        <v>0</v>
      </c>
      <c r="D8" s="269">
        <v>0</v>
      </c>
      <c r="E8" s="269">
        <v>0</v>
      </c>
      <c r="F8" s="269">
        <v>0</v>
      </c>
      <c r="G8" s="269">
        <v>1</v>
      </c>
      <c r="H8" s="269">
        <v>0</v>
      </c>
      <c r="I8" s="269">
        <v>2</v>
      </c>
      <c r="J8" s="269">
        <v>18</v>
      </c>
      <c r="K8" s="269">
        <v>32</v>
      </c>
      <c r="L8" s="269">
        <v>0</v>
      </c>
      <c r="M8" s="269">
        <v>23</v>
      </c>
      <c r="N8" s="269">
        <v>0</v>
      </c>
      <c r="O8" s="269">
        <v>7</v>
      </c>
      <c r="P8" s="269">
        <v>0</v>
      </c>
      <c r="Q8" s="269">
        <v>0</v>
      </c>
      <c r="R8" s="269">
        <v>0</v>
      </c>
      <c r="S8" s="269">
        <v>0</v>
      </c>
      <c r="T8" s="269">
        <v>0</v>
      </c>
      <c r="U8" s="269">
        <v>0</v>
      </c>
      <c r="V8" s="269">
        <v>0</v>
      </c>
      <c r="W8" s="269">
        <v>0</v>
      </c>
      <c r="X8" s="269">
        <v>1</v>
      </c>
      <c r="Y8" s="269">
        <v>52</v>
      </c>
      <c r="Z8" s="269">
        <v>295</v>
      </c>
      <c r="AA8" s="269">
        <v>0</v>
      </c>
      <c r="AB8" s="269">
        <v>0</v>
      </c>
      <c r="AC8" s="269">
        <v>0</v>
      </c>
      <c r="AD8" s="269">
        <v>0</v>
      </c>
      <c r="AE8" s="269">
        <v>0</v>
      </c>
      <c r="AF8" s="269">
        <v>0</v>
      </c>
      <c r="AG8" s="269">
        <v>0</v>
      </c>
      <c r="AH8" s="269">
        <v>0</v>
      </c>
      <c r="AI8" s="269">
        <v>1</v>
      </c>
      <c r="AJ8" s="269">
        <v>0</v>
      </c>
      <c r="AK8" s="269">
        <v>0</v>
      </c>
      <c r="AL8" s="269">
        <v>0</v>
      </c>
      <c r="AM8" s="269">
        <v>0</v>
      </c>
      <c r="AN8" s="269">
        <v>0</v>
      </c>
      <c r="AO8" s="269">
        <v>0</v>
      </c>
      <c r="AP8" s="270">
        <v>432</v>
      </c>
      <c r="AQ8" s="269">
        <v>-1</v>
      </c>
      <c r="AR8" s="269">
        <v>-5</v>
      </c>
      <c r="AS8" s="269">
        <v>0</v>
      </c>
      <c r="AT8" s="269">
        <v>0</v>
      </c>
      <c r="AU8" s="269">
        <v>-2</v>
      </c>
      <c r="AV8" s="269">
        <v>0</v>
      </c>
      <c r="AW8" s="270">
        <v>-8</v>
      </c>
      <c r="AX8" s="269">
        <v>424</v>
      </c>
      <c r="AY8" s="270">
        <v>1</v>
      </c>
      <c r="AZ8" s="270">
        <v>-7</v>
      </c>
      <c r="BA8" s="269">
        <v>425</v>
      </c>
      <c r="BB8" s="270">
        <v>-424</v>
      </c>
      <c r="BC8" s="269">
        <v>-431</v>
      </c>
      <c r="BD8" s="270">
        <v>1</v>
      </c>
      <c r="BE8" s="271"/>
      <c r="BG8" s="267" t="s">
        <v>222</v>
      </c>
      <c r="BH8" s="272" t="s">
        <v>27</v>
      </c>
      <c r="BI8" s="273">
        <v>424</v>
      </c>
      <c r="BJ8" s="274">
        <v>424</v>
      </c>
      <c r="BK8" s="275">
        <v>1</v>
      </c>
      <c r="BL8" s="276">
        <v>0</v>
      </c>
      <c r="BM8" s="277"/>
      <c r="BN8" s="267" t="s">
        <v>222</v>
      </c>
      <c r="BO8" s="272" t="s">
        <v>27</v>
      </c>
      <c r="BP8" s="278">
        <v>1</v>
      </c>
      <c r="BQ8" s="279">
        <v>424</v>
      </c>
      <c r="BR8" s="280">
        <v>-423</v>
      </c>
      <c r="BS8" s="277"/>
    </row>
    <row r="9" spans="1:71" x14ac:dyDescent="0.2">
      <c r="A9" s="267" t="s">
        <v>223</v>
      </c>
      <c r="B9" s="268" t="s">
        <v>191</v>
      </c>
      <c r="C9" s="269">
        <v>0</v>
      </c>
      <c r="D9" s="269">
        <v>0</v>
      </c>
      <c r="E9" s="269">
        <v>6</v>
      </c>
      <c r="F9" s="269">
        <v>0</v>
      </c>
      <c r="G9" s="269">
        <v>348</v>
      </c>
      <c r="H9" s="269">
        <v>0</v>
      </c>
      <c r="I9" s="269">
        <v>1</v>
      </c>
      <c r="J9" s="269">
        <v>25</v>
      </c>
      <c r="K9" s="269">
        <v>0</v>
      </c>
      <c r="L9" s="269">
        <v>0</v>
      </c>
      <c r="M9" s="269">
        <v>0</v>
      </c>
      <c r="N9" s="269">
        <v>0</v>
      </c>
      <c r="O9" s="269">
        <v>0</v>
      </c>
      <c r="P9" s="269">
        <v>0</v>
      </c>
      <c r="Q9" s="269">
        <v>0</v>
      </c>
      <c r="R9" s="269">
        <v>0</v>
      </c>
      <c r="S9" s="269">
        <v>0</v>
      </c>
      <c r="T9" s="269">
        <v>0</v>
      </c>
      <c r="U9" s="269">
        <v>0</v>
      </c>
      <c r="V9" s="269">
        <v>0</v>
      </c>
      <c r="W9" s="269">
        <v>0</v>
      </c>
      <c r="X9" s="269">
        <v>3</v>
      </c>
      <c r="Y9" s="269">
        <v>0</v>
      </c>
      <c r="Z9" s="269">
        <v>0</v>
      </c>
      <c r="AA9" s="269">
        <v>0</v>
      </c>
      <c r="AB9" s="269">
        <v>0</v>
      </c>
      <c r="AC9" s="269">
        <v>2</v>
      </c>
      <c r="AD9" s="269">
        <v>0</v>
      </c>
      <c r="AE9" s="269">
        <v>0</v>
      </c>
      <c r="AF9" s="269">
        <v>2</v>
      </c>
      <c r="AG9" s="269">
        <v>0</v>
      </c>
      <c r="AH9" s="269">
        <v>6</v>
      </c>
      <c r="AI9" s="269">
        <v>129</v>
      </c>
      <c r="AJ9" s="269">
        <v>182</v>
      </c>
      <c r="AK9" s="269">
        <v>3</v>
      </c>
      <c r="AL9" s="269">
        <v>0</v>
      </c>
      <c r="AM9" s="269">
        <v>3864</v>
      </c>
      <c r="AN9" s="269">
        <v>0</v>
      </c>
      <c r="AO9" s="269">
        <v>1</v>
      </c>
      <c r="AP9" s="270">
        <v>4572</v>
      </c>
      <c r="AQ9" s="269">
        <v>175</v>
      </c>
      <c r="AR9" s="269">
        <v>22306</v>
      </c>
      <c r="AS9" s="269">
        <v>0</v>
      </c>
      <c r="AT9" s="269">
        <v>0</v>
      </c>
      <c r="AU9" s="269">
        <v>0</v>
      </c>
      <c r="AV9" s="269">
        <v>5</v>
      </c>
      <c r="AW9" s="270">
        <v>22486</v>
      </c>
      <c r="AX9" s="269">
        <v>27058</v>
      </c>
      <c r="AY9" s="270">
        <v>1369</v>
      </c>
      <c r="AZ9" s="270">
        <v>23855</v>
      </c>
      <c r="BA9" s="269">
        <v>28427</v>
      </c>
      <c r="BB9" s="270">
        <v>-26802</v>
      </c>
      <c r="BC9" s="269">
        <v>-2947</v>
      </c>
      <c r="BD9" s="270">
        <v>1625</v>
      </c>
      <c r="BE9" s="271"/>
      <c r="BG9" s="267" t="s">
        <v>223</v>
      </c>
      <c r="BH9" s="272" t="s">
        <v>191</v>
      </c>
      <c r="BI9" s="273">
        <v>27058</v>
      </c>
      <c r="BJ9" s="274">
        <v>26802</v>
      </c>
      <c r="BK9" s="275">
        <v>0.99053884248651047</v>
      </c>
      <c r="BL9" s="276">
        <v>9.4611575134895265E-3</v>
      </c>
      <c r="BM9" s="277"/>
      <c r="BN9" s="267" t="s">
        <v>223</v>
      </c>
      <c r="BO9" s="272" t="s">
        <v>191</v>
      </c>
      <c r="BP9" s="278">
        <v>1369</v>
      </c>
      <c r="BQ9" s="279">
        <v>26802</v>
      </c>
      <c r="BR9" s="280">
        <v>-25433</v>
      </c>
      <c r="BS9" s="277"/>
    </row>
    <row r="10" spans="1:71" x14ac:dyDescent="0.2">
      <c r="A10" s="281" t="s">
        <v>224</v>
      </c>
      <c r="B10" s="282" t="s">
        <v>28</v>
      </c>
      <c r="C10" s="269">
        <v>0</v>
      </c>
      <c r="D10" s="269">
        <v>0</v>
      </c>
      <c r="E10" s="269">
        <v>1</v>
      </c>
      <c r="F10" s="269">
        <v>0</v>
      </c>
      <c r="G10" s="269">
        <v>2</v>
      </c>
      <c r="H10" s="269">
        <v>24</v>
      </c>
      <c r="I10" s="269">
        <v>3</v>
      </c>
      <c r="J10" s="269">
        <v>3</v>
      </c>
      <c r="K10" s="269">
        <v>0</v>
      </c>
      <c r="L10" s="269">
        <v>0</v>
      </c>
      <c r="M10" s="269">
        <v>1</v>
      </c>
      <c r="N10" s="269">
        <v>0</v>
      </c>
      <c r="O10" s="269">
        <v>0</v>
      </c>
      <c r="P10" s="269">
        <v>0</v>
      </c>
      <c r="Q10" s="269">
        <v>0</v>
      </c>
      <c r="R10" s="269">
        <v>0</v>
      </c>
      <c r="S10" s="269">
        <v>0</v>
      </c>
      <c r="T10" s="269">
        <v>0</v>
      </c>
      <c r="U10" s="269">
        <v>0</v>
      </c>
      <c r="V10" s="269">
        <v>0</v>
      </c>
      <c r="W10" s="269">
        <v>0</v>
      </c>
      <c r="X10" s="269">
        <v>7</v>
      </c>
      <c r="Y10" s="269">
        <v>25</v>
      </c>
      <c r="Z10" s="269">
        <v>0</v>
      </c>
      <c r="AA10" s="269">
        <v>3</v>
      </c>
      <c r="AB10" s="269">
        <v>2</v>
      </c>
      <c r="AC10" s="269">
        <v>82</v>
      </c>
      <c r="AD10" s="269">
        <v>22</v>
      </c>
      <c r="AE10" s="269">
        <v>1</v>
      </c>
      <c r="AF10" s="269">
        <v>10</v>
      </c>
      <c r="AG10" s="269">
        <v>2</v>
      </c>
      <c r="AH10" s="269">
        <v>60</v>
      </c>
      <c r="AI10" s="269">
        <v>10</v>
      </c>
      <c r="AJ10" s="269">
        <v>78</v>
      </c>
      <c r="AK10" s="269">
        <v>40</v>
      </c>
      <c r="AL10" s="269">
        <v>24</v>
      </c>
      <c r="AM10" s="269">
        <v>54</v>
      </c>
      <c r="AN10" s="269">
        <v>2</v>
      </c>
      <c r="AO10" s="269">
        <v>3</v>
      </c>
      <c r="AP10" s="270">
        <v>459</v>
      </c>
      <c r="AQ10" s="269">
        <v>22</v>
      </c>
      <c r="AR10" s="269">
        <v>3462</v>
      </c>
      <c r="AS10" s="269">
        <v>0</v>
      </c>
      <c r="AT10" s="269">
        <v>2</v>
      </c>
      <c r="AU10" s="269">
        <v>68</v>
      </c>
      <c r="AV10" s="269">
        <v>12</v>
      </c>
      <c r="AW10" s="270">
        <v>3566</v>
      </c>
      <c r="AX10" s="269">
        <v>4025</v>
      </c>
      <c r="AY10" s="270">
        <v>97</v>
      </c>
      <c r="AZ10" s="270">
        <v>3663</v>
      </c>
      <c r="BA10" s="269">
        <v>4122</v>
      </c>
      <c r="BB10" s="270">
        <v>-4025</v>
      </c>
      <c r="BC10" s="269">
        <v>-362</v>
      </c>
      <c r="BD10" s="270">
        <v>97</v>
      </c>
      <c r="BE10" s="271"/>
      <c r="BG10" s="281" t="s">
        <v>224</v>
      </c>
      <c r="BH10" s="283" t="s">
        <v>28</v>
      </c>
      <c r="BI10" s="273">
        <v>4025</v>
      </c>
      <c r="BJ10" s="274">
        <v>4025</v>
      </c>
      <c r="BK10" s="275">
        <v>1</v>
      </c>
      <c r="BL10" s="276">
        <v>0</v>
      </c>
      <c r="BM10" s="277"/>
      <c r="BN10" s="281" t="s">
        <v>224</v>
      </c>
      <c r="BO10" s="283" t="s">
        <v>28</v>
      </c>
      <c r="BP10" s="278">
        <v>97</v>
      </c>
      <c r="BQ10" s="279">
        <v>4025</v>
      </c>
      <c r="BR10" s="280">
        <v>-3928</v>
      </c>
      <c r="BS10" s="277"/>
    </row>
    <row r="11" spans="1:71" x14ac:dyDescent="0.2">
      <c r="A11" s="281" t="s">
        <v>225</v>
      </c>
      <c r="B11" s="282" t="s">
        <v>268</v>
      </c>
      <c r="C11" s="269">
        <v>0</v>
      </c>
      <c r="D11" s="269">
        <v>0</v>
      </c>
      <c r="E11" s="269">
        <v>0</v>
      </c>
      <c r="F11" s="269">
        <v>0</v>
      </c>
      <c r="G11" s="269">
        <v>27</v>
      </c>
      <c r="H11" s="269">
        <v>1</v>
      </c>
      <c r="I11" s="269">
        <v>126</v>
      </c>
      <c r="J11" s="269">
        <v>46</v>
      </c>
      <c r="K11" s="269">
        <v>0</v>
      </c>
      <c r="L11" s="269">
        <v>0</v>
      </c>
      <c r="M11" s="269">
        <v>7</v>
      </c>
      <c r="N11" s="269">
        <v>0</v>
      </c>
      <c r="O11" s="269">
        <v>0</v>
      </c>
      <c r="P11" s="269">
        <v>0</v>
      </c>
      <c r="Q11" s="269">
        <v>0</v>
      </c>
      <c r="R11" s="269">
        <v>0</v>
      </c>
      <c r="S11" s="269">
        <v>1</v>
      </c>
      <c r="T11" s="269">
        <v>0</v>
      </c>
      <c r="U11" s="269">
        <v>1</v>
      </c>
      <c r="V11" s="269">
        <v>0</v>
      </c>
      <c r="W11" s="269">
        <v>0</v>
      </c>
      <c r="X11" s="269">
        <v>70</v>
      </c>
      <c r="Y11" s="269">
        <v>387</v>
      </c>
      <c r="Z11" s="269">
        <v>0</v>
      </c>
      <c r="AA11" s="269">
        <v>10</v>
      </c>
      <c r="AB11" s="269">
        <v>4</v>
      </c>
      <c r="AC11" s="269">
        <v>155</v>
      </c>
      <c r="AD11" s="269">
        <v>61</v>
      </c>
      <c r="AE11" s="269">
        <v>32</v>
      </c>
      <c r="AF11" s="269">
        <v>28</v>
      </c>
      <c r="AG11" s="269">
        <v>14</v>
      </c>
      <c r="AH11" s="269">
        <v>24</v>
      </c>
      <c r="AI11" s="269">
        <v>148</v>
      </c>
      <c r="AJ11" s="269">
        <v>113</v>
      </c>
      <c r="AK11" s="269">
        <v>29</v>
      </c>
      <c r="AL11" s="269">
        <v>48</v>
      </c>
      <c r="AM11" s="269">
        <v>124</v>
      </c>
      <c r="AN11" s="269">
        <v>30</v>
      </c>
      <c r="AO11" s="269">
        <v>54</v>
      </c>
      <c r="AP11" s="270">
        <v>1540</v>
      </c>
      <c r="AQ11" s="269">
        <v>15</v>
      </c>
      <c r="AR11" s="269">
        <v>277</v>
      </c>
      <c r="AS11" s="269">
        <v>0</v>
      </c>
      <c r="AT11" s="269">
        <v>26</v>
      </c>
      <c r="AU11" s="269">
        <v>110</v>
      </c>
      <c r="AV11" s="269">
        <v>-8</v>
      </c>
      <c r="AW11" s="270">
        <v>420</v>
      </c>
      <c r="AX11" s="269">
        <v>1960</v>
      </c>
      <c r="AY11" s="270">
        <v>310</v>
      </c>
      <c r="AZ11" s="270">
        <v>730</v>
      </c>
      <c r="BA11" s="269">
        <v>2270</v>
      </c>
      <c r="BB11" s="270">
        <v>-1887</v>
      </c>
      <c r="BC11" s="269">
        <v>-1157</v>
      </c>
      <c r="BD11" s="270">
        <v>383</v>
      </c>
      <c r="BE11" s="271"/>
      <c r="BG11" s="281" t="s">
        <v>225</v>
      </c>
      <c r="BH11" s="283" t="s">
        <v>268</v>
      </c>
      <c r="BI11" s="273">
        <v>1960</v>
      </c>
      <c r="BJ11" s="274">
        <v>1887</v>
      </c>
      <c r="BK11" s="275">
        <v>0.96275510204081638</v>
      </c>
      <c r="BL11" s="276">
        <v>3.724489795918362E-2</v>
      </c>
      <c r="BM11" s="277"/>
      <c r="BN11" s="281" t="s">
        <v>225</v>
      </c>
      <c r="BO11" s="283" t="s">
        <v>268</v>
      </c>
      <c r="BP11" s="278">
        <v>310</v>
      </c>
      <c r="BQ11" s="279">
        <v>1887</v>
      </c>
      <c r="BR11" s="280">
        <v>-1577</v>
      </c>
      <c r="BS11" s="277"/>
    </row>
    <row r="12" spans="1:71" x14ac:dyDescent="0.2">
      <c r="A12" s="281" t="s">
        <v>226</v>
      </c>
      <c r="B12" s="282" t="s">
        <v>29</v>
      </c>
      <c r="C12" s="269">
        <v>0</v>
      </c>
      <c r="D12" s="269">
        <v>0</v>
      </c>
      <c r="E12" s="269">
        <v>1</v>
      </c>
      <c r="F12" s="269">
        <v>0</v>
      </c>
      <c r="G12" s="269">
        <v>17</v>
      </c>
      <c r="H12" s="269">
        <v>11</v>
      </c>
      <c r="I12" s="269">
        <v>15</v>
      </c>
      <c r="J12" s="269">
        <v>1199</v>
      </c>
      <c r="K12" s="269">
        <v>0</v>
      </c>
      <c r="L12" s="269">
        <v>8</v>
      </c>
      <c r="M12" s="269">
        <v>11</v>
      </c>
      <c r="N12" s="269">
        <v>0</v>
      </c>
      <c r="O12" s="269">
        <v>0</v>
      </c>
      <c r="P12" s="269">
        <v>0</v>
      </c>
      <c r="Q12" s="269">
        <v>0</v>
      </c>
      <c r="R12" s="269">
        <v>0</v>
      </c>
      <c r="S12" s="269">
        <v>4</v>
      </c>
      <c r="T12" s="269">
        <v>0</v>
      </c>
      <c r="U12" s="269">
        <v>2</v>
      </c>
      <c r="V12" s="269">
        <v>0</v>
      </c>
      <c r="W12" s="269">
        <v>1</v>
      </c>
      <c r="X12" s="269">
        <v>44</v>
      </c>
      <c r="Y12" s="269">
        <v>45</v>
      </c>
      <c r="Z12" s="269">
        <v>2</v>
      </c>
      <c r="AA12" s="269">
        <v>30</v>
      </c>
      <c r="AB12" s="269">
        <v>15</v>
      </c>
      <c r="AC12" s="269">
        <v>0</v>
      </c>
      <c r="AD12" s="269">
        <v>0</v>
      </c>
      <c r="AE12" s="269">
        <v>3</v>
      </c>
      <c r="AF12" s="269">
        <v>3</v>
      </c>
      <c r="AG12" s="269">
        <v>2</v>
      </c>
      <c r="AH12" s="269">
        <v>17</v>
      </c>
      <c r="AI12" s="269">
        <v>177</v>
      </c>
      <c r="AJ12" s="269">
        <v>5159</v>
      </c>
      <c r="AK12" s="269">
        <v>3</v>
      </c>
      <c r="AL12" s="269">
        <v>51</v>
      </c>
      <c r="AM12" s="269">
        <v>164</v>
      </c>
      <c r="AN12" s="269">
        <v>2</v>
      </c>
      <c r="AO12" s="269">
        <v>4</v>
      </c>
      <c r="AP12" s="270">
        <v>6990</v>
      </c>
      <c r="AQ12" s="269">
        <v>33</v>
      </c>
      <c r="AR12" s="269">
        <v>2048</v>
      </c>
      <c r="AS12" s="269">
        <v>0</v>
      </c>
      <c r="AT12" s="269">
        <v>0</v>
      </c>
      <c r="AU12" s="269">
        <v>0</v>
      </c>
      <c r="AV12" s="269">
        <v>153</v>
      </c>
      <c r="AW12" s="270">
        <v>2234</v>
      </c>
      <c r="AX12" s="269">
        <v>9224</v>
      </c>
      <c r="AY12" s="270">
        <v>3321</v>
      </c>
      <c r="AZ12" s="270">
        <v>5555</v>
      </c>
      <c r="BA12" s="269">
        <v>12545</v>
      </c>
      <c r="BB12" s="270">
        <v>-9224</v>
      </c>
      <c r="BC12" s="269">
        <v>-3669</v>
      </c>
      <c r="BD12" s="270">
        <v>3321</v>
      </c>
      <c r="BE12" s="271"/>
      <c r="BG12" s="281" t="s">
        <v>226</v>
      </c>
      <c r="BH12" s="283" t="s">
        <v>29</v>
      </c>
      <c r="BI12" s="273">
        <v>9224</v>
      </c>
      <c r="BJ12" s="274">
        <v>9224</v>
      </c>
      <c r="BK12" s="275">
        <v>1</v>
      </c>
      <c r="BL12" s="276">
        <v>0</v>
      </c>
      <c r="BM12" s="277"/>
      <c r="BN12" s="281" t="s">
        <v>226</v>
      </c>
      <c r="BO12" s="283" t="s">
        <v>29</v>
      </c>
      <c r="BP12" s="278">
        <v>3321</v>
      </c>
      <c r="BQ12" s="279">
        <v>9224</v>
      </c>
      <c r="BR12" s="280">
        <v>-5903</v>
      </c>
      <c r="BS12" s="277"/>
    </row>
    <row r="13" spans="1:71" x14ac:dyDescent="0.2">
      <c r="A13" s="281" t="s">
        <v>227</v>
      </c>
      <c r="B13" s="282" t="s">
        <v>30</v>
      </c>
      <c r="C13" s="269">
        <v>0</v>
      </c>
      <c r="D13" s="269">
        <v>0</v>
      </c>
      <c r="E13" s="269">
        <v>3</v>
      </c>
      <c r="F13" s="269">
        <v>0</v>
      </c>
      <c r="G13" s="269">
        <v>7</v>
      </c>
      <c r="H13" s="269">
        <v>1</v>
      </c>
      <c r="I13" s="269">
        <v>2</v>
      </c>
      <c r="J13" s="269">
        <v>270</v>
      </c>
      <c r="K13" s="269">
        <v>3</v>
      </c>
      <c r="L13" s="269">
        <v>0</v>
      </c>
      <c r="M13" s="269">
        <v>8</v>
      </c>
      <c r="N13" s="269">
        <v>0</v>
      </c>
      <c r="O13" s="269">
        <v>0</v>
      </c>
      <c r="P13" s="269">
        <v>0</v>
      </c>
      <c r="Q13" s="269">
        <v>0</v>
      </c>
      <c r="R13" s="269">
        <v>0</v>
      </c>
      <c r="S13" s="269">
        <v>0</v>
      </c>
      <c r="T13" s="269">
        <v>0</v>
      </c>
      <c r="U13" s="269">
        <v>0</v>
      </c>
      <c r="V13" s="269">
        <v>0</v>
      </c>
      <c r="W13" s="269">
        <v>0</v>
      </c>
      <c r="X13" s="269">
        <v>3</v>
      </c>
      <c r="Y13" s="269">
        <v>100</v>
      </c>
      <c r="Z13" s="269">
        <v>23</v>
      </c>
      <c r="AA13" s="269">
        <v>38</v>
      </c>
      <c r="AB13" s="269">
        <v>13</v>
      </c>
      <c r="AC13" s="269">
        <v>29</v>
      </c>
      <c r="AD13" s="269">
        <v>4</v>
      </c>
      <c r="AE13" s="269">
        <v>29</v>
      </c>
      <c r="AF13" s="269">
        <v>169</v>
      </c>
      <c r="AG13" s="269">
        <v>1</v>
      </c>
      <c r="AH13" s="269">
        <v>194</v>
      </c>
      <c r="AI13" s="269">
        <v>76</v>
      </c>
      <c r="AJ13" s="269">
        <v>65</v>
      </c>
      <c r="AK13" s="269">
        <v>5</v>
      </c>
      <c r="AL13" s="269">
        <v>25</v>
      </c>
      <c r="AM13" s="269">
        <v>109</v>
      </c>
      <c r="AN13" s="269">
        <v>0</v>
      </c>
      <c r="AO13" s="269">
        <v>8</v>
      </c>
      <c r="AP13" s="270">
        <v>1185</v>
      </c>
      <c r="AQ13" s="269">
        <v>3</v>
      </c>
      <c r="AR13" s="269">
        <v>4067</v>
      </c>
      <c r="AS13" s="269">
        <v>0</v>
      </c>
      <c r="AT13" s="269">
        <v>0</v>
      </c>
      <c r="AU13" s="269">
        <v>0</v>
      </c>
      <c r="AV13" s="269">
        <v>0</v>
      </c>
      <c r="AW13" s="270">
        <v>4070</v>
      </c>
      <c r="AX13" s="269">
        <v>5255</v>
      </c>
      <c r="AY13" s="270">
        <v>30</v>
      </c>
      <c r="AZ13" s="270">
        <v>4100</v>
      </c>
      <c r="BA13" s="269">
        <v>5285</v>
      </c>
      <c r="BB13" s="270">
        <v>-5228</v>
      </c>
      <c r="BC13" s="269">
        <v>-1128</v>
      </c>
      <c r="BD13" s="270">
        <v>57</v>
      </c>
      <c r="BE13" s="271"/>
      <c r="BG13" s="281" t="s">
        <v>227</v>
      </c>
      <c r="BH13" s="283" t="s">
        <v>30</v>
      </c>
      <c r="BI13" s="273">
        <v>5255</v>
      </c>
      <c r="BJ13" s="274">
        <v>5228</v>
      </c>
      <c r="BK13" s="275">
        <v>0.99486203615604185</v>
      </c>
      <c r="BL13" s="276">
        <v>5.1379638439581488E-3</v>
      </c>
      <c r="BM13" s="277"/>
      <c r="BN13" s="281" t="s">
        <v>227</v>
      </c>
      <c r="BO13" s="283" t="s">
        <v>30</v>
      </c>
      <c r="BP13" s="278">
        <v>30</v>
      </c>
      <c r="BQ13" s="279">
        <v>5228</v>
      </c>
      <c r="BR13" s="280">
        <v>-5198</v>
      </c>
      <c r="BS13" s="277"/>
    </row>
    <row r="14" spans="1:71" x14ac:dyDescent="0.2">
      <c r="A14" s="281" t="s">
        <v>2</v>
      </c>
      <c r="B14" s="282" t="s">
        <v>578</v>
      </c>
      <c r="C14" s="269">
        <v>0</v>
      </c>
      <c r="D14" s="269">
        <v>0</v>
      </c>
      <c r="E14" s="269">
        <v>1</v>
      </c>
      <c r="F14" s="269">
        <v>0</v>
      </c>
      <c r="G14" s="269">
        <v>30</v>
      </c>
      <c r="H14" s="269">
        <v>1</v>
      </c>
      <c r="I14" s="269">
        <v>8</v>
      </c>
      <c r="J14" s="269">
        <v>62</v>
      </c>
      <c r="K14" s="269">
        <v>0</v>
      </c>
      <c r="L14" s="269">
        <v>9</v>
      </c>
      <c r="M14" s="269">
        <v>3</v>
      </c>
      <c r="N14" s="269">
        <v>0</v>
      </c>
      <c r="O14" s="269">
        <v>0</v>
      </c>
      <c r="P14" s="269">
        <v>0</v>
      </c>
      <c r="Q14" s="269">
        <v>0</v>
      </c>
      <c r="R14" s="269">
        <v>1</v>
      </c>
      <c r="S14" s="269">
        <v>8</v>
      </c>
      <c r="T14" s="269">
        <v>0</v>
      </c>
      <c r="U14" s="269">
        <v>6</v>
      </c>
      <c r="V14" s="269">
        <v>0</v>
      </c>
      <c r="W14" s="269">
        <v>3</v>
      </c>
      <c r="X14" s="269">
        <v>73</v>
      </c>
      <c r="Y14" s="269">
        <v>111</v>
      </c>
      <c r="Z14" s="269">
        <v>0</v>
      </c>
      <c r="AA14" s="269">
        <v>128</v>
      </c>
      <c r="AB14" s="269">
        <v>15</v>
      </c>
      <c r="AC14" s="269">
        <v>99</v>
      </c>
      <c r="AD14" s="269">
        <v>40</v>
      </c>
      <c r="AE14" s="269">
        <v>47</v>
      </c>
      <c r="AF14" s="269">
        <v>9</v>
      </c>
      <c r="AG14" s="269">
        <v>6</v>
      </c>
      <c r="AH14" s="269">
        <v>35</v>
      </c>
      <c r="AI14" s="269">
        <v>85</v>
      </c>
      <c r="AJ14" s="269">
        <v>70</v>
      </c>
      <c r="AK14" s="269">
        <v>13</v>
      </c>
      <c r="AL14" s="269">
        <v>115</v>
      </c>
      <c r="AM14" s="269">
        <v>45</v>
      </c>
      <c r="AN14" s="269">
        <v>0</v>
      </c>
      <c r="AO14" s="269">
        <v>7</v>
      </c>
      <c r="AP14" s="270">
        <v>1030</v>
      </c>
      <c r="AQ14" s="269">
        <v>4</v>
      </c>
      <c r="AR14" s="269">
        <v>719</v>
      </c>
      <c r="AS14" s="269">
        <v>2</v>
      </c>
      <c r="AT14" s="269">
        <v>0</v>
      </c>
      <c r="AU14" s="269">
        <v>0</v>
      </c>
      <c r="AV14" s="269">
        <v>0</v>
      </c>
      <c r="AW14" s="270">
        <v>725</v>
      </c>
      <c r="AX14" s="269">
        <v>1755</v>
      </c>
      <c r="AY14" s="270">
        <v>32</v>
      </c>
      <c r="AZ14" s="270">
        <v>757</v>
      </c>
      <c r="BA14" s="269">
        <v>1787</v>
      </c>
      <c r="BB14" s="270">
        <v>-1751</v>
      </c>
      <c r="BC14" s="269">
        <v>-994</v>
      </c>
      <c r="BD14" s="270">
        <v>36</v>
      </c>
      <c r="BE14" s="271"/>
      <c r="BG14" s="281" t="s">
        <v>2</v>
      </c>
      <c r="BH14" s="283" t="s">
        <v>578</v>
      </c>
      <c r="BI14" s="273">
        <v>1755</v>
      </c>
      <c r="BJ14" s="274">
        <v>1751</v>
      </c>
      <c r="BK14" s="275">
        <v>0.99772079772079769</v>
      </c>
      <c r="BL14" s="276">
        <v>2.2792022792023081E-3</v>
      </c>
      <c r="BM14" s="277"/>
      <c r="BN14" s="281" t="s">
        <v>2</v>
      </c>
      <c r="BO14" s="283" t="s">
        <v>578</v>
      </c>
      <c r="BP14" s="278">
        <v>32</v>
      </c>
      <c r="BQ14" s="279">
        <v>1751</v>
      </c>
      <c r="BR14" s="280">
        <v>-1719</v>
      </c>
      <c r="BS14" s="277"/>
    </row>
    <row r="15" spans="1:71" x14ac:dyDescent="0.2">
      <c r="A15" s="281" t="s">
        <v>3</v>
      </c>
      <c r="B15" s="282" t="s">
        <v>31</v>
      </c>
      <c r="C15" s="269">
        <v>0</v>
      </c>
      <c r="D15" s="269">
        <v>0</v>
      </c>
      <c r="E15" s="269">
        <v>0</v>
      </c>
      <c r="F15" s="269">
        <v>0</v>
      </c>
      <c r="G15" s="269">
        <v>2</v>
      </c>
      <c r="H15" s="269">
        <v>0</v>
      </c>
      <c r="I15" s="269">
        <v>1</v>
      </c>
      <c r="J15" s="269">
        <v>23</v>
      </c>
      <c r="K15" s="269">
        <v>0</v>
      </c>
      <c r="L15" s="269">
        <v>0</v>
      </c>
      <c r="M15" s="269">
        <v>30</v>
      </c>
      <c r="N15" s="269">
        <v>0</v>
      </c>
      <c r="O15" s="269">
        <v>0</v>
      </c>
      <c r="P15" s="269">
        <v>0</v>
      </c>
      <c r="Q15" s="269">
        <v>0</v>
      </c>
      <c r="R15" s="269">
        <v>0</v>
      </c>
      <c r="S15" s="269">
        <v>4</v>
      </c>
      <c r="T15" s="269">
        <v>0</v>
      </c>
      <c r="U15" s="269">
        <v>1</v>
      </c>
      <c r="V15" s="269">
        <v>0</v>
      </c>
      <c r="W15" s="269">
        <v>1</v>
      </c>
      <c r="X15" s="269">
        <v>10</v>
      </c>
      <c r="Y15" s="269">
        <v>442</v>
      </c>
      <c r="Z15" s="269">
        <v>0</v>
      </c>
      <c r="AA15" s="269">
        <v>15</v>
      </c>
      <c r="AB15" s="269">
        <v>1</v>
      </c>
      <c r="AC15" s="269">
        <v>3</v>
      </c>
      <c r="AD15" s="269">
        <v>0</v>
      </c>
      <c r="AE15" s="269">
        <v>7</v>
      </c>
      <c r="AF15" s="269">
        <v>0</v>
      </c>
      <c r="AG15" s="269">
        <v>0</v>
      </c>
      <c r="AH15" s="269">
        <v>4</v>
      </c>
      <c r="AI15" s="269">
        <v>41</v>
      </c>
      <c r="AJ15" s="269">
        <v>22</v>
      </c>
      <c r="AK15" s="269">
        <v>1</v>
      </c>
      <c r="AL15" s="269">
        <v>8</v>
      </c>
      <c r="AM15" s="269">
        <v>29</v>
      </c>
      <c r="AN15" s="269">
        <v>0</v>
      </c>
      <c r="AO15" s="269">
        <v>3</v>
      </c>
      <c r="AP15" s="270">
        <v>648</v>
      </c>
      <c r="AQ15" s="269">
        <v>2</v>
      </c>
      <c r="AR15" s="269">
        <v>108</v>
      </c>
      <c r="AS15" s="269">
        <v>0</v>
      </c>
      <c r="AT15" s="269">
        <v>0</v>
      </c>
      <c r="AU15" s="269">
        <v>0</v>
      </c>
      <c r="AV15" s="269">
        <v>-8</v>
      </c>
      <c r="AW15" s="270">
        <v>102</v>
      </c>
      <c r="AX15" s="269">
        <v>750</v>
      </c>
      <c r="AY15" s="270">
        <v>284</v>
      </c>
      <c r="AZ15" s="270">
        <v>386</v>
      </c>
      <c r="BA15" s="269">
        <v>1034</v>
      </c>
      <c r="BB15" s="270">
        <v>-693</v>
      </c>
      <c r="BC15" s="269">
        <v>-307</v>
      </c>
      <c r="BD15" s="270">
        <v>341</v>
      </c>
      <c r="BE15" s="271"/>
      <c r="BG15" s="281" t="s">
        <v>3</v>
      </c>
      <c r="BH15" s="283" t="s">
        <v>31</v>
      </c>
      <c r="BI15" s="273">
        <v>750</v>
      </c>
      <c r="BJ15" s="274">
        <v>693</v>
      </c>
      <c r="BK15" s="275">
        <v>0.92400000000000004</v>
      </c>
      <c r="BL15" s="276">
        <v>7.5999999999999956E-2</v>
      </c>
      <c r="BM15" s="277"/>
      <c r="BN15" s="281" t="s">
        <v>3</v>
      </c>
      <c r="BO15" s="283" t="s">
        <v>31</v>
      </c>
      <c r="BP15" s="278">
        <v>284</v>
      </c>
      <c r="BQ15" s="279">
        <v>693</v>
      </c>
      <c r="BR15" s="280">
        <v>-409</v>
      </c>
      <c r="BS15" s="277"/>
    </row>
    <row r="16" spans="1:71" x14ac:dyDescent="0.2">
      <c r="A16" s="281" t="s">
        <v>4</v>
      </c>
      <c r="B16" s="282" t="s">
        <v>32</v>
      </c>
      <c r="C16" s="269">
        <v>0</v>
      </c>
      <c r="D16" s="269">
        <v>0</v>
      </c>
      <c r="E16" s="269">
        <v>0</v>
      </c>
      <c r="F16" s="269">
        <v>0</v>
      </c>
      <c r="G16" s="269">
        <v>0</v>
      </c>
      <c r="H16" s="269">
        <v>0</v>
      </c>
      <c r="I16" s="269">
        <v>2</v>
      </c>
      <c r="J16" s="269">
        <v>0</v>
      </c>
      <c r="K16" s="269">
        <v>0</v>
      </c>
      <c r="L16" s="269">
        <v>0</v>
      </c>
      <c r="M16" s="269">
        <v>3</v>
      </c>
      <c r="N16" s="269">
        <v>2</v>
      </c>
      <c r="O16" s="269">
        <v>0</v>
      </c>
      <c r="P16" s="269">
        <v>3</v>
      </c>
      <c r="Q16" s="269">
        <v>1</v>
      </c>
      <c r="R16" s="269">
        <v>3</v>
      </c>
      <c r="S16" s="269">
        <v>5</v>
      </c>
      <c r="T16" s="269">
        <v>0</v>
      </c>
      <c r="U16" s="269">
        <v>7</v>
      </c>
      <c r="V16" s="269">
        <v>0</v>
      </c>
      <c r="W16" s="269">
        <v>5</v>
      </c>
      <c r="X16" s="269">
        <v>7</v>
      </c>
      <c r="Y16" s="269">
        <v>192</v>
      </c>
      <c r="Z16" s="269">
        <v>0</v>
      </c>
      <c r="AA16" s="269">
        <v>0</v>
      </c>
      <c r="AB16" s="269">
        <v>0</v>
      </c>
      <c r="AC16" s="269">
        <v>0</v>
      </c>
      <c r="AD16" s="269">
        <v>0</v>
      </c>
      <c r="AE16" s="269">
        <v>0</v>
      </c>
      <c r="AF16" s="269">
        <v>1</v>
      </c>
      <c r="AG16" s="269">
        <v>0</v>
      </c>
      <c r="AH16" s="269">
        <v>1</v>
      </c>
      <c r="AI16" s="269">
        <v>0</v>
      </c>
      <c r="AJ16" s="269">
        <v>0</v>
      </c>
      <c r="AK16" s="269">
        <v>0</v>
      </c>
      <c r="AL16" s="269">
        <v>2</v>
      </c>
      <c r="AM16" s="269">
        <v>0</v>
      </c>
      <c r="AN16" s="269">
        <v>0</v>
      </c>
      <c r="AO16" s="269">
        <v>2</v>
      </c>
      <c r="AP16" s="270">
        <v>236</v>
      </c>
      <c r="AQ16" s="269">
        <v>0</v>
      </c>
      <c r="AR16" s="269">
        <v>-28</v>
      </c>
      <c r="AS16" s="269">
        <v>0</v>
      </c>
      <c r="AT16" s="269">
        <v>-57</v>
      </c>
      <c r="AU16" s="269">
        <v>-39</v>
      </c>
      <c r="AV16" s="269">
        <v>0</v>
      </c>
      <c r="AW16" s="270">
        <v>-124</v>
      </c>
      <c r="AX16" s="269">
        <v>112</v>
      </c>
      <c r="AY16" s="270">
        <v>2</v>
      </c>
      <c r="AZ16" s="270">
        <v>-122</v>
      </c>
      <c r="BA16" s="269">
        <v>114</v>
      </c>
      <c r="BB16" s="270">
        <v>-112</v>
      </c>
      <c r="BC16" s="269">
        <v>-234</v>
      </c>
      <c r="BD16" s="270">
        <v>2</v>
      </c>
      <c r="BE16" s="271"/>
      <c r="BG16" s="281" t="s">
        <v>4</v>
      </c>
      <c r="BH16" s="283" t="s">
        <v>32</v>
      </c>
      <c r="BI16" s="273">
        <v>112</v>
      </c>
      <c r="BJ16" s="274">
        <v>112</v>
      </c>
      <c r="BK16" s="275">
        <v>1</v>
      </c>
      <c r="BL16" s="276">
        <v>0</v>
      </c>
      <c r="BM16" s="277"/>
      <c r="BN16" s="281" t="s">
        <v>4</v>
      </c>
      <c r="BO16" s="283" t="s">
        <v>32</v>
      </c>
      <c r="BP16" s="278">
        <v>2</v>
      </c>
      <c r="BQ16" s="279">
        <v>112</v>
      </c>
      <c r="BR16" s="280">
        <v>-110</v>
      </c>
      <c r="BS16" s="277"/>
    </row>
    <row r="17" spans="1:71" x14ac:dyDescent="0.2">
      <c r="A17" s="281" t="s">
        <v>5</v>
      </c>
      <c r="B17" s="282" t="s">
        <v>33</v>
      </c>
      <c r="C17" s="269">
        <v>0</v>
      </c>
      <c r="D17" s="269">
        <v>0</v>
      </c>
      <c r="E17" s="269">
        <v>0</v>
      </c>
      <c r="F17" s="269">
        <v>0</v>
      </c>
      <c r="G17" s="269">
        <v>3</v>
      </c>
      <c r="H17" s="269">
        <v>0</v>
      </c>
      <c r="I17" s="269">
        <v>1</v>
      </c>
      <c r="J17" s="269">
        <v>17</v>
      </c>
      <c r="K17" s="269">
        <v>0</v>
      </c>
      <c r="L17" s="269">
        <v>0</v>
      </c>
      <c r="M17" s="269">
        <v>4</v>
      </c>
      <c r="N17" s="269">
        <v>0</v>
      </c>
      <c r="O17" s="269">
        <v>19</v>
      </c>
      <c r="P17" s="269">
        <v>1</v>
      </c>
      <c r="Q17" s="269">
        <v>0</v>
      </c>
      <c r="R17" s="269">
        <v>1</v>
      </c>
      <c r="S17" s="269">
        <v>8</v>
      </c>
      <c r="T17" s="269">
        <v>0</v>
      </c>
      <c r="U17" s="269">
        <v>10</v>
      </c>
      <c r="V17" s="269">
        <v>0</v>
      </c>
      <c r="W17" s="269">
        <v>2</v>
      </c>
      <c r="X17" s="269">
        <v>25</v>
      </c>
      <c r="Y17" s="269">
        <v>74</v>
      </c>
      <c r="Z17" s="269">
        <v>0</v>
      </c>
      <c r="AA17" s="269">
        <v>1</v>
      </c>
      <c r="AB17" s="269">
        <v>0</v>
      </c>
      <c r="AC17" s="269">
        <v>0</v>
      </c>
      <c r="AD17" s="269">
        <v>0</v>
      </c>
      <c r="AE17" s="269">
        <v>0</v>
      </c>
      <c r="AF17" s="269">
        <v>0</v>
      </c>
      <c r="AG17" s="269">
        <v>0</v>
      </c>
      <c r="AH17" s="269">
        <v>4</v>
      </c>
      <c r="AI17" s="269">
        <v>2</v>
      </c>
      <c r="AJ17" s="269">
        <v>48</v>
      </c>
      <c r="AK17" s="269">
        <v>0</v>
      </c>
      <c r="AL17" s="269">
        <v>5</v>
      </c>
      <c r="AM17" s="269">
        <v>8</v>
      </c>
      <c r="AN17" s="269">
        <v>0</v>
      </c>
      <c r="AO17" s="269">
        <v>1</v>
      </c>
      <c r="AP17" s="270">
        <v>234</v>
      </c>
      <c r="AQ17" s="269">
        <v>0</v>
      </c>
      <c r="AR17" s="269">
        <v>135</v>
      </c>
      <c r="AS17" s="269">
        <v>0</v>
      </c>
      <c r="AT17" s="269">
        <v>0</v>
      </c>
      <c r="AU17" s="269">
        <v>-48</v>
      </c>
      <c r="AV17" s="269">
        <v>-1</v>
      </c>
      <c r="AW17" s="270">
        <v>86</v>
      </c>
      <c r="AX17" s="269">
        <v>320</v>
      </c>
      <c r="AY17" s="270">
        <v>36</v>
      </c>
      <c r="AZ17" s="270">
        <v>122</v>
      </c>
      <c r="BA17" s="269">
        <v>356</v>
      </c>
      <c r="BB17" s="270">
        <v>-315</v>
      </c>
      <c r="BC17" s="269">
        <v>-193</v>
      </c>
      <c r="BD17" s="270">
        <v>41</v>
      </c>
      <c r="BE17" s="271"/>
      <c r="BG17" s="281" t="s">
        <v>5</v>
      </c>
      <c r="BH17" s="283" t="s">
        <v>33</v>
      </c>
      <c r="BI17" s="273">
        <v>320</v>
      </c>
      <c r="BJ17" s="274">
        <v>315</v>
      </c>
      <c r="BK17" s="275">
        <v>0.984375</v>
      </c>
      <c r="BL17" s="276">
        <v>1.5625E-2</v>
      </c>
      <c r="BM17" s="277"/>
      <c r="BN17" s="281" t="s">
        <v>5</v>
      </c>
      <c r="BO17" s="283" t="s">
        <v>33</v>
      </c>
      <c r="BP17" s="278">
        <v>36</v>
      </c>
      <c r="BQ17" s="279">
        <v>315</v>
      </c>
      <c r="BR17" s="280">
        <v>-279</v>
      </c>
      <c r="BS17" s="277"/>
    </row>
    <row r="18" spans="1:71" x14ac:dyDescent="0.2">
      <c r="A18" s="281" t="s">
        <v>6</v>
      </c>
      <c r="B18" s="282" t="s">
        <v>34</v>
      </c>
      <c r="C18" s="269">
        <v>0</v>
      </c>
      <c r="D18" s="269">
        <v>0</v>
      </c>
      <c r="E18" s="269">
        <v>0</v>
      </c>
      <c r="F18" s="269">
        <v>0</v>
      </c>
      <c r="G18" s="269">
        <v>7</v>
      </c>
      <c r="H18" s="269">
        <v>0</v>
      </c>
      <c r="I18" s="269">
        <v>3</v>
      </c>
      <c r="J18" s="269">
        <v>30</v>
      </c>
      <c r="K18" s="269">
        <v>0</v>
      </c>
      <c r="L18" s="269">
        <v>0</v>
      </c>
      <c r="M18" s="269">
        <v>4</v>
      </c>
      <c r="N18" s="269">
        <v>0</v>
      </c>
      <c r="O18" s="269">
        <v>0</v>
      </c>
      <c r="P18" s="269">
        <v>1</v>
      </c>
      <c r="Q18" s="269">
        <v>0</v>
      </c>
      <c r="R18" s="269">
        <v>1</v>
      </c>
      <c r="S18" s="269">
        <v>9</v>
      </c>
      <c r="T18" s="269">
        <v>0</v>
      </c>
      <c r="U18" s="269">
        <v>4</v>
      </c>
      <c r="V18" s="269">
        <v>0</v>
      </c>
      <c r="W18" s="269">
        <v>1</v>
      </c>
      <c r="X18" s="269">
        <v>23</v>
      </c>
      <c r="Y18" s="269">
        <v>790</v>
      </c>
      <c r="Z18" s="269">
        <v>1</v>
      </c>
      <c r="AA18" s="269">
        <v>3</v>
      </c>
      <c r="AB18" s="269">
        <v>0</v>
      </c>
      <c r="AC18" s="269">
        <v>56</v>
      </c>
      <c r="AD18" s="269">
        <v>1</v>
      </c>
      <c r="AE18" s="269">
        <v>29</v>
      </c>
      <c r="AF18" s="269">
        <v>7</v>
      </c>
      <c r="AG18" s="269">
        <v>0</v>
      </c>
      <c r="AH18" s="269">
        <v>80</v>
      </c>
      <c r="AI18" s="269">
        <v>4</v>
      </c>
      <c r="AJ18" s="269">
        <v>9</v>
      </c>
      <c r="AK18" s="269">
        <v>3</v>
      </c>
      <c r="AL18" s="269">
        <v>11</v>
      </c>
      <c r="AM18" s="269">
        <v>63</v>
      </c>
      <c r="AN18" s="269">
        <v>0</v>
      </c>
      <c r="AO18" s="269">
        <v>2</v>
      </c>
      <c r="AP18" s="270">
        <v>1142</v>
      </c>
      <c r="AQ18" s="269">
        <v>5</v>
      </c>
      <c r="AR18" s="269">
        <v>223</v>
      </c>
      <c r="AS18" s="269">
        <v>0</v>
      </c>
      <c r="AT18" s="269">
        <v>34</v>
      </c>
      <c r="AU18" s="269">
        <v>124</v>
      </c>
      <c r="AV18" s="269">
        <v>0</v>
      </c>
      <c r="AW18" s="270">
        <v>386</v>
      </c>
      <c r="AX18" s="269">
        <v>1528</v>
      </c>
      <c r="AY18" s="270">
        <v>10</v>
      </c>
      <c r="AZ18" s="270">
        <v>396</v>
      </c>
      <c r="BA18" s="269">
        <v>1538</v>
      </c>
      <c r="BB18" s="270">
        <v>-1528</v>
      </c>
      <c r="BC18" s="269">
        <v>-1132</v>
      </c>
      <c r="BD18" s="270">
        <v>10</v>
      </c>
      <c r="BE18" s="271"/>
      <c r="BG18" s="281" t="s">
        <v>6</v>
      </c>
      <c r="BH18" s="283" t="s">
        <v>34</v>
      </c>
      <c r="BI18" s="273">
        <v>1528</v>
      </c>
      <c r="BJ18" s="274">
        <v>1528</v>
      </c>
      <c r="BK18" s="275">
        <v>1</v>
      </c>
      <c r="BL18" s="276">
        <v>0</v>
      </c>
      <c r="BM18" s="277"/>
      <c r="BN18" s="281" t="s">
        <v>6</v>
      </c>
      <c r="BO18" s="283" t="s">
        <v>34</v>
      </c>
      <c r="BP18" s="278">
        <v>10</v>
      </c>
      <c r="BQ18" s="279">
        <v>1528</v>
      </c>
      <c r="BR18" s="280">
        <v>-1518</v>
      </c>
      <c r="BS18" s="277"/>
    </row>
    <row r="19" spans="1:71" x14ac:dyDescent="0.2">
      <c r="A19" s="281" t="s">
        <v>7</v>
      </c>
      <c r="B19" s="284" t="s">
        <v>269</v>
      </c>
      <c r="C19" s="269">
        <v>0</v>
      </c>
      <c r="D19" s="269">
        <v>0</v>
      </c>
      <c r="E19" s="269">
        <v>0</v>
      </c>
      <c r="F19" s="269">
        <v>0</v>
      </c>
      <c r="G19" s="269">
        <v>0</v>
      </c>
      <c r="H19" s="269">
        <v>0</v>
      </c>
      <c r="I19" s="269">
        <v>0</v>
      </c>
      <c r="J19" s="269">
        <v>0</v>
      </c>
      <c r="K19" s="269">
        <v>0</v>
      </c>
      <c r="L19" s="269">
        <v>0</v>
      </c>
      <c r="M19" s="269">
        <v>1</v>
      </c>
      <c r="N19" s="269">
        <v>0</v>
      </c>
      <c r="O19" s="269">
        <v>0</v>
      </c>
      <c r="P19" s="269">
        <v>0</v>
      </c>
      <c r="Q19" s="269">
        <v>1</v>
      </c>
      <c r="R19" s="269">
        <v>2</v>
      </c>
      <c r="S19" s="269">
        <v>3</v>
      </c>
      <c r="T19" s="269">
        <v>0</v>
      </c>
      <c r="U19" s="269">
        <v>2</v>
      </c>
      <c r="V19" s="269">
        <v>0</v>
      </c>
      <c r="W19" s="269">
        <v>1</v>
      </c>
      <c r="X19" s="269">
        <v>1</v>
      </c>
      <c r="Y19" s="269">
        <v>53</v>
      </c>
      <c r="Z19" s="269">
        <v>0</v>
      </c>
      <c r="AA19" s="269">
        <v>34</v>
      </c>
      <c r="AB19" s="269">
        <v>0</v>
      </c>
      <c r="AC19" s="269">
        <v>0</v>
      </c>
      <c r="AD19" s="269">
        <v>0</v>
      </c>
      <c r="AE19" s="269">
        <v>0</v>
      </c>
      <c r="AF19" s="269">
        <v>0</v>
      </c>
      <c r="AG19" s="269">
        <v>0</v>
      </c>
      <c r="AH19" s="269">
        <v>6</v>
      </c>
      <c r="AI19" s="269">
        <v>0</v>
      </c>
      <c r="AJ19" s="269">
        <v>0</v>
      </c>
      <c r="AK19" s="269">
        <v>0</v>
      </c>
      <c r="AL19" s="269">
        <v>88</v>
      </c>
      <c r="AM19" s="269">
        <v>0</v>
      </c>
      <c r="AN19" s="269">
        <v>0</v>
      </c>
      <c r="AO19" s="269">
        <v>0</v>
      </c>
      <c r="AP19" s="270">
        <v>192</v>
      </c>
      <c r="AQ19" s="269">
        <v>0</v>
      </c>
      <c r="AR19" s="269">
        <v>11</v>
      </c>
      <c r="AS19" s="269">
        <v>0</v>
      </c>
      <c r="AT19" s="269">
        <v>311</v>
      </c>
      <c r="AU19" s="269">
        <v>1367</v>
      </c>
      <c r="AV19" s="269">
        <v>0</v>
      </c>
      <c r="AW19" s="270">
        <v>1689</v>
      </c>
      <c r="AX19" s="269">
        <v>1881</v>
      </c>
      <c r="AY19" s="270">
        <v>5</v>
      </c>
      <c r="AZ19" s="270">
        <v>1694</v>
      </c>
      <c r="BA19" s="269">
        <v>1886</v>
      </c>
      <c r="BB19" s="270">
        <v>-1881</v>
      </c>
      <c r="BC19" s="269">
        <v>-187</v>
      </c>
      <c r="BD19" s="270">
        <v>5</v>
      </c>
      <c r="BE19" s="271"/>
      <c r="BG19" s="281" t="s">
        <v>7</v>
      </c>
      <c r="BH19" s="285" t="s">
        <v>269</v>
      </c>
      <c r="BI19" s="273">
        <v>1881</v>
      </c>
      <c r="BJ19" s="274">
        <v>1881</v>
      </c>
      <c r="BK19" s="275">
        <v>1</v>
      </c>
      <c r="BL19" s="276">
        <v>0</v>
      </c>
      <c r="BM19" s="277"/>
      <c r="BN19" s="281" t="s">
        <v>7</v>
      </c>
      <c r="BO19" s="285" t="s">
        <v>269</v>
      </c>
      <c r="BP19" s="278">
        <v>5</v>
      </c>
      <c r="BQ19" s="279">
        <v>1881</v>
      </c>
      <c r="BR19" s="280">
        <v>-1876</v>
      </c>
      <c r="BS19" s="277"/>
    </row>
    <row r="20" spans="1:71" x14ac:dyDescent="0.2">
      <c r="A20" s="281" t="s">
        <v>8</v>
      </c>
      <c r="B20" s="284" t="s">
        <v>270</v>
      </c>
      <c r="C20" s="269">
        <v>0</v>
      </c>
      <c r="D20" s="269">
        <v>0</v>
      </c>
      <c r="E20" s="269">
        <v>0</v>
      </c>
      <c r="F20" s="269">
        <v>0</v>
      </c>
      <c r="G20" s="269">
        <v>0</v>
      </c>
      <c r="H20" s="269">
        <v>0</v>
      </c>
      <c r="I20" s="269">
        <v>0</v>
      </c>
      <c r="J20" s="269">
        <v>0</v>
      </c>
      <c r="K20" s="269">
        <v>0</v>
      </c>
      <c r="L20" s="269">
        <v>0</v>
      </c>
      <c r="M20" s="269">
        <v>1</v>
      </c>
      <c r="N20" s="269">
        <v>0</v>
      </c>
      <c r="O20" s="269">
        <v>0</v>
      </c>
      <c r="P20" s="269">
        <v>0</v>
      </c>
      <c r="Q20" s="269">
        <v>0</v>
      </c>
      <c r="R20" s="269">
        <v>5</v>
      </c>
      <c r="S20" s="269">
        <v>0</v>
      </c>
      <c r="T20" s="269">
        <v>0</v>
      </c>
      <c r="U20" s="269">
        <v>0</v>
      </c>
      <c r="V20" s="269">
        <v>0</v>
      </c>
      <c r="W20" s="269">
        <v>0</v>
      </c>
      <c r="X20" s="269">
        <v>0</v>
      </c>
      <c r="Y20" s="269">
        <v>1</v>
      </c>
      <c r="Z20" s="269">
        <v>0</v>
      </c>
      <c r="AA20" s="269">
        <v>1</v>
      </c>
      <c r="AB20" s="269">
        <v>0</v>
      </c>
      <c r="AC20" s="269">
        <v>0</v>
      </c>
      <c r="AD20" s="269">
        <v>0</v>
      </c>
      <c r="AE20" s="269">
        <v>0</v>
      </c>
      <c r="AF20" s="269">
        <v>0</v>
      </c>
      <c r="AG20" s="269">
        <v>0</v>
      </c>
      <c r="AH20" s="269">
        <v>0</v>
      </c>
      <c r="AI20" s="269">
        <v>0</v>
      </c>
      <c r="AJ20" s="269">
        <v>0</v>
      </c>
      <c r="AK20" s="269">
        <v>0</v>
      </c>
      <c r="AL20" s="269">
        <v>129</v>
      </c>
      <c r="AM20" s="269">
        <v>0</v>
      </c>
      <c r="AN20" s="269">
        <v>0</v>
      </c>
      <c r="AO20" s="269">
        <v>0</v>
      </c>
      <c r="AP20" s="270">
        <v>137</v>
      </c>
      <c r="AQ20" s="269">
        <v>0</v>
      </c>
      <c r="AR20" s="269">
        <v>6</v>
      </c>
      <c r="AS20" s="269">
        <v>0</v>
      </c>
      <c r="AT20" s="269">
        <v>184</v>
      </c>
      <c r="AU20" s="269">
        <v>2327</v>
      </c>
      <c r="AV20" s="269">
        <v>0</v>
      </c>
      <c r="AW20" s="270">
        <v>2517</v>
      </c>
      <c r="AX20" s="269">
        <v>2654</v>
      </c>
      <c r="AY20" s="270">
        <v>30</v>
      </c>
      <c r="AZ20" s="270">
        <v>2547</v>
      </c>
      <c r="BA20" s="269">
        <v>2684</v>
      </c>
      <c r="BB20" s="270">
        <v>-2654</v>
      </c>
      <c r="BC20" s="269">
        <v>-107</v>
      </c>
      <c r="BD20" s="270">
        <v>30</v>
      </c>
      <c r="BE20" s="271"/>
      <c r="BG20" s="281" t="s">
        <v>8</v>
      </c>
      <c r="BH20" s="285" t="s">
        <v>270</v>
      </c>
      <c r="BI20" s="273">
        <v>2654</v>
      </c>
      <c r="BJ20" s="274">
        <v>2654</v>
      </c>
      <c r="BK20" s="275">
        <v>1</v>
      </c>
      <c r="BL20" s="276">
        <v>0</v>
      </c>
      <c r="BM20" s="277"/>
      <c r="BN20" s="281" t="s">
        <v>8</v>
      </c>
      <c r="BO20" s="285" t="s">
        <v>270</v>
      </c>
      <c r="BP20" s="278">
        <v>30</v>
      </c>
      <c r="BQ20" s="279">
        <v>2654</v>
      </c>
      <c r="BR20" s="280">
        <v>-2624</v>
      </c>
      <c r="BS20" s="277"/>
    </row>
    <row r="21" spans="1:71" x14ac:dyDescent="0.2">
      <c r="A21" s="281" t="s">
        <v>9</v>
      </c>
      <c r="B21" s="284" t="s">
        <v>271</v>
      </c>
      <c r="C21" s="269">
        <v>0</v>
      </c>
      <c r="D21" s="269">
        <v>0</v>
      </c>
      <c r="E21" s="269">
        <v>0</v>
      </c>
      <c r="F21" s="269">
        <v>0</v>
      </c>
      <c r="G21" s="269">
        <v>0</v>
      </c>
      <c r="H21" s="269">
        <v>0</v>
      </c>
      <c r="I21" s="269">
        <v>0</v>
      </c>
      <c r="J21" s="269">
        <v>0</v>
      </c>
      <c r="K21" s="269">
        <v>0</v>
      </c>
      <c r="L21" s="269">
        <v>0</v>
      </c>
      <c r="M21" s="269">
        <v>0</v>
      </c>
      <c r="N21" s="269">
        <v>0</v>
      </c>
      <c r="O21" s="269">
        <v>0</v>
      </c>
      <c r="P21" s="269">
        <v>0</v>
      </c>
      <c r="Q21" s="269">
        <v>0</v>
      </c>
      <c r="R21" s="269">
        <v>0</v>
      </c>
      <c r="S21" s="269">
        <v>18</v>
      </c>
      <c r="T21" s="269">
        <v>0</v>
      </c>
      <c r="U21" s="269">
        <v>0</v>
      </c>
      <c r="V21" s="269">
        <v>0</v>
      </c>
      <c r="W21" s="269">
        <v>0</v>
      </c>
      <c r="X21" s="269">
        <v>0</v>
      </c>
      <c r="Y21" s="269">
        <v>2</v>
      </c>
      <c r="Z21" s="269">
        <v>0</v>
      </c>
      <c r="AA21" s="269">
        <v>0</v>
      </c>
      <c r="AB21" s="269">
        <v>0</v>
      </c>
      <c r="AC21" s="269">
        <v>21</v>
      </c>
      <c r="AD21" s="269">
        <v>0</v>
      </c>
      <c r="AE21" s="269">
        <v>0</v>
      </c>
      <c r="AF21" s="269">
        <v>0</v>
      </c>
      <c r="AG21" s="269">
        <v>0</v>
      </c>
      <c r="AH21" s="269">
        <v>58</v>
      </c>
      <c r="AI21" s="269">
        <v>0</v>
      </c>
      <c r="AJ21" s="269">
        <v>397</v>
      </c>
      <c r="AK21" s="269">
        <v>0</v>
      </c>
      <c r="AL21" s="269">
        <v>46</v>
      </c>
      <c r="AM21" s="269">
        <v>5</v>
      </c>
      <c r="AN21" s="269">
        <v>1</v>
      </c>
      <c r="AO21" s="269">
        <v>3</v>
      </c>
      <c r="AP21" s="270">
        <v>551</v>
      </c>
      <c r="AQ21" s="269">
        <v>4</v>
      </c>
      <c r="AR21" s="269">
        <v>83</v>
      </c>
      <c r="AS21" s="269">
        <v>0</v>
      </c>
      <c r="AT21" s="269">
        <v>906</v>
      </c>
      <c r="AU21" s="269">
        <v>1491</v>
      </c>
      <c r="AV21" s="269">
        <v>9</v>
      </c>
      <c r="AW21" s="270">
        <v>2493</v>
      </c>
      <c r="AX21" s="269">
        <v>3044</v>
      </c>
      <c r="AY21" s="270">
        <v>81</v>
      </c>
      <c r="AZ21" s="270">
        <v>2574</v>
      </c>
      <c r="BA21" s="269">
        <v>3125</v>
      </c>
      <c r="BB21" s="270">
        <v>-2921</v>
      </c>
      <c r="BC21" s="269">
        <v>-347</v>
      </c>
      <c r="BD21" s="270">
        <v>204</v>
      </c>
      <c r="BE21" s="271"/>
      <c r="BG21" s="281" t="s">
        <v>9</v>
      </c>
      <c r="BH21" s="285" t="s">
        <v>271</v>
      </c>
      <c r="BI21" s="273">
        <v>3044</v>
      </c>
      <c r="BJ21" s="274">
        <v>2921</v>
      </c>
      <c r="BK21" s="275">
        <v>0.95959264126149801</v>
      </c>
      <c r="BL21" s="276">
        <v>4.0407358738501986E-2</v>
      </c>
      <c r="BM21" s="277"/>
      <c r="BN21" s="281" t="s">
        <v>9</v>
      </c>
      <c r="BO21" s="285" t="s">
        <v>271</v>
      </c>
      <c r="BP21" s="278">
        <v>81</v>
      </c>
      <c r="BQ21" s="279">
        <v>2921</v>
      </c>
      <c r="BR21" s="280">
        <v>-2840</v>
      </c>
      <c r="BS21" s="277"/>
    </row>
    <row r="22" spans="1:71" x14ac:dyDescent="0.2">
      <c r="A22" s="281" t="s">
        <v>10</v>
      </c>
      <c r="B22" s="284" t="s">
        <v>579</v>
      </c>
      <c r="C22" s="269">
        <v>0</v>
      </c>
      <c r="D22" s="269">
        <v>0</v>
      </c>
      <c r="E22" s="269">
        <v>0</v>
      </c>
      <c r="F22" s="269">
        <v>0</v>
      </c>
      <c r="G22" s="269">
        <v>0</v>
      </c>
      <c r="H22" s="269">
        <v>0</v>
      </c>
      <c r="I22" s="269">
        <v>0</v>
      </c>
      <c r="J22" s="269">
        <v>0</v>
      </c>
      <c r="K22" s="269">
        <v>0</v>
      </c>
      <c r="L22" s="269">
        <v>0</v>
      </c>
      <c r="M22" s="269">
        <v>0</v>
      </c>
      <c r="N22" s="269">
        <v>0</v>
      </c>
      <c r="O22" s="269">
        <v>0</v>
      </c>
      <c r="P22" s="269">
        <v>0</v>
      </c>
      <c r="Q22" s="269">
        <v>0</v>
      </c>
      <c r="R22" s="269">
        <v>0</v>
      </c>
      <c r="S22" s="269">
        <v>29</v>
      </c>
      <c r="T22" s="269">
        <v>3</v>
      </c>
      <c r="U22" s="269">
        <v>22</v>
      </c>
      <c r="V22" s="269">
        <v>3</v>
      </c>
      <c r="W22" s="269">
        <v>1</v>
      </c>
      <c r="X22" s="269">
        <v>14</v>
      </c>
      <c r="Y22" s="269">
        <v>2</v>
      </c>
      <c r="Z22" s="269">
        <v>0</v>
      </c>
      <c r="AA22" s="269">
        <v>0</v>
      </c>
      <c r="AB22" s="269">
        <v>0</v>
      </c>
      <c r="AC22" s="269">
        <v>0</v>
      </c>
      <c r="AD22" s="269">
        <v>0</v>
      </c>
      <c r="AE22" s="269">
        <v>0</v>
      </c>
      <c r="AF22" s="269">
        <v>0</v>
      </c>
      <c r="AG22" s="269">
        <v>5</v>
      </c>
      <c r="AH22" s="269">
        <v>40</v>
      </c>
      <c r="AI22" s="269">
        <v>33</v>
      </c>
      <c r="AJ22" s="269">
        <v>0</v>
      </c>
      <c r="AK22" s="269">
        <v>0</v>
      </c>
      <c r="AL22" s="269">
        <v>131</v>
      </c>
      <c r="AM22" s="269">
        <v>0</v>
      </c>
      <c r="AN22" s="269">
        <v>0</v>
      </c>
      <c r="AO22" s="269">
        <v>5</v>
      </c>
      <c r="AP22" s="270">
        <v>288</v>
      </c>
      <c r="AQ22" s="269">
        <v>0</v>
      </c>
      <c r="AR22" s="269">
        <v>125</v>
      </c>
      <c r="AS22" s="269">
        <v>0</v>
      </c>
      <c r="AT22" s="269">
        <v>0</v>
      </c>
      <c r="AU22" s="269">
        <v>0</v>
      </c>
      <c r="AV22" s="269">
        <v>-1</v>
      </c>
      <c r="AW22" s="270">
        <v>124</v>
      </c>
      <c r="AX22" s="269">
        <v>412</v>
      </c>
      <c r="AY22" s="270">
        <v>7</v>
      </c>
      <c r="AZ22" s="270">
        <v>131</v>
      </c>
      <c r="BA22" s="269">
        <v>419</v>
      </c>
      <c r="BB22" s="270">
        <v>-412</v>
      </c>
      <c r="BC22" s="269">
        <v>-281</v>
      </c>
      <c r="BD22" s="270">
        <v>7</v>
      </c>
      <c r="BE22" s="271"/>
      <c r="BG22" s="281" t="s">
        <v>10</v>
      </c>
      <c r="BH22" s="285" t="s">
        <v>579</v>
      </c>
      <c r="BI22" s="273">
        <v>412</v>
      </c>
      <c r="BJ22" s="274">
        <v>412</v>
      </c>
      <c r="BK22" s="275">
        <v>1</v>
      </c>
      <c r="BL22" s="276">
        <v>0</v>
      </c>
      <c r="BM22" s="277"/>
      <c r="BN22" s="281" t="s">
        <v>10</v>
      </c>
      <c r="BO22" s="285" t="s">
        <v>579</v>
      </c>
      <c r="BP22" s="278">
        <v>7</v>
      </c>
      <c r="BQ22" s="279">
        <v>412</v>
      </c>
      <c r="BR22" s="280">
        <v>-405</v>
      </c>
      <c r="BS22" s="277"/>
    </row>
    <row r="23" spans="1:71" x14ac:dyDescent="0.2">
      <c r="A23" s="281" t="s">
        <v>11</v>
      </c>
      <c r="B23" s="282" t="s">
        <v>35</v>
      </c>
      <c r="C23" s="269">
        <v>0</v>
      </c>
      <c r="D23" s="269">
        <v>0</v>
      </c>
      <c r="E23" s="269">
        <v>0</v>
      </c>
      <c r="F23" s="269">
        <v>0</v>
      </c>
      <c r="G23" s="269">
        <v>0</v>
      </c>
      <c r="H23" s="269">
        <v>0</v>
      </c>
      <c r="I23" s="269">
        <v>0</v>
      </c>
      <c r="J23" s="269">
        <v>0</v>
      </c>
      <c r="K23" s="269">
        <v>0</v>
      </c>
      <c r="L23" s="269">
        <v>0</v>
      </c>
      <c r="M23" s="269">
        <v>0</v>
      </c>
      <c r="N23" s="269">
        <v>0</v>
      </c>
      <c r="O23" s="269">
        <v>0</v>
      </c>
      <c r="P23" s="269">
        <v>0</v>
      </c>
      <c r="Q23" s="269">
        <v>0</v>
      </c>
      <c r="R23" s="269">
        <v>1</v>
      </c>
      <c r="S23" s="269">
        <v>4</v>
      </c>
      <c r="T23" s="269">
        <v>0</v>
      </c>
      <c r="U23" s="269">
        <v>17</v>
      </c>
      <c r="V23" s="269">
        <v>0</v>
      </c>
      <c r="W23" s="269">
        <v>3</v>
      </c>
      <c r="X23" s="269">
        <v>3</v>
      </c>
      <c r="Y23" s="269">
        <v>66</v>
      </c>
      <c r="Z23" s="269">
        <v>0</v>
      </c>
      <c r="AA23" s="269">
        <v>1</v>
      </c>
      <c r="AB23" s="269">
        <v>0</v>
      </c>
      <c r="AC23" s="269">
        <v>5</v>
      </c>
      <c r="AD23" s="269">
        <v>0</v>
      </c>
      <c r="AE23" s="269">
        <v>1</v>
      </c>
      <c r="AF23" s="269">
        <v>1</v>
      </c>
      <c r="AG23" s="269">
        <v>1</v>
      </c>
      <c r="AH23" s="269">
        <v>33</v>
      </c>
      <c r="AI23" s="269">
        <v>11</v>
      </c>
      <c r="AJ23" s="269">
        <v>3</v>
      </c>
      <c r="AK23" s="269">
        <v>0</v>
      </c>
      <c r="AL23" s="269">
        <v>75</v>
      </c>
      <c r="AM23" s="269">
        <v>1</v>
      </c>
      <c r="AN23" s="269">
        <v>0</v>
      </c>
      <c r="AO23" s="269">
        <v>1</v>
      </c>
      <c r="AP23" s="270">
        <v>227</v>
      </c>
      <c r="AQ23" s="269">
        <v>15</v>
      </c>
      <c r="AR23" s="269">
        <v>2564</v>
      </c>
      <c r="AS23" s="269">
        <v>0</v>
      </c>
      <c r="AT23" s="269">
        <v>594</v>
      </c>
      <c r="AU23" s="269">
        <v>1523</v>
      </c>
      <c r="AV23" s="269">
        <v>1</v>
      </c>
      <c r="AW23" s="270">
        <v>4697</v>
      </c>
      <c r="AX23" s="269">
        <v>4924</v>
      </c>
      <c r="AY23" s="270">
        <v>120</v>
      </c>
      <c r="AZ23" s="270">
        <v>4817</v>
      </c>
      <c r="BA23" s="269">
        <v>5044</v>
      </c>
      <c r="BB23" s="270">
        <v>-4903</v>
      </c>
      <c r="BC23" s="269">
        <v>-86</v>
      </c>
      <c r="BD23" s="270">
        <v>141</v>
      </c>
      <c r="BE23" s="271"/>
      <c r="BG23" s="281" t="s">
        <v>11</v>
      </c>
      <c r="BH23" s="283" t="s">
        <v>35</v>
      </c>
      <c r="BI23" s="273">
        <v>4924</v>
      </c>
      <c r="BJ23" s="274">
        <v>4903</v>
      </c>
      <c r="BK23" s="275">
        <v>0.99573517465475225</v>
      </c>
      <c r="BL23" s="276">
        <v>4.2648253452477469E-3</v>
      </c>
      <c r="BM23" s="277"/>
      <c r="BN23" s="281" t="s">
        <v>11</v>
      </c>
      <c r="BO23" s="283" t="s">
        <v>35</v>
      </c>
      <c r="BP23" s="278">
        <v>120</v>
      </c>
      <c r="BQ23" s="279">
        <v>4903</v>
      </c>
      <c r="BR23" s="280">
        <v>-4783</v>
      </c>
      <c r="BS23" s="277"/>
    </row>
    <row r="24" spans="1:71" x14ac:dyDescent="0.2">
      <c r="A24" s="281" t="s">
        <v>12</v>
      </c>
      <c r="B24" s="282" t="s">
        <v>420</v>
      </c>
      <c r="C24" s="269">
        <v>0</v>
      </c>
      <c r="D24" s="269">
        <v>0</v>
      </c>
      <c r="E24" s="269">
        <v>0</v>
      </c>
      <c r="F24" s="269">
        <v>0</v>
      </c>
      <c r="G24" s="269">
        <v>0</v>
      </c>
      <c r="H24" s="269">
        <v>0</v>
      </c>
      <c r="I24" s="269">
        <v>0</v>
      </c>
      <c r="J24" s="269">
        <v>0</v>
      </c>
      <c r="K24" s="269">
        <v>0</v>
      </c>
      <c r="L24" s="269">
        <v>0</v>
      </c>
      <c r="M24" s="269">
        <v>0</v>
      </c>
      <c r="N24" s="269">
        <v>0</v>
      </c>
      <c r="O24" s="269">
        <v>0</v>
      </c>
      <c r="P24" s="269">
        <v>0</v>
      </c>
      <c r="Q24" s="269">
        <v>0</v>
      </c>
      <c r="R24" s="269">
        <v>0</v>
      </c>
      <c r="S24" s="269">
        <v>0</v>
      </c>
      <c r="T24" s="269">
        <v>0</v>
      </c>
      <c r="U24" s="269">
        <v>0</v>
      </c>
      <c r="V24" s="269">
        <v>0</v>
      </c>
      <c r="W24" s="269">
        <v>1</v>
      </c>
      <c r="X24" s="269">
        <v>0</v>
      </c>
      <c r="Y24" s="269">
        <v>13</v>
      </c>
      <c r="Z24" s="269">
        <v>0</v>
      </c>
      <c r="AA24" s="269">
        <v>0</v>
      </c>
      <c r="AB24" s="269">
        <v>0</v>
      </c>
      <c r="AC24" s="269">
        <v>6</v>
      </c>
      <c r="AD24" s="269">
        <v>1</v>
      </c>
      <c r="AE24" s="269">
        <v>5</v>
      </c>
      <c r="AF24" s="269">
        <v>0</v>
      </c>
      <c r="AG24" s="269">
        <v>0</v>
      </c>
      <c r="AH24" s="269">
        <v>30</v>
      </c>
      <c r="AI24" s="269">
        <v>2</v>
      </c>
      <c r="AJ24" s="269">
        <v>0</v>
      </c>
      <c r="AK24" s="269">
        <v>0</v>
      </c>
      <c r="AL24" s="269">
        <v>13</v>
      </c>
      <c r="AM24" s="269">
        <v>2</v>
      </c>
      <c r="AN24" s="269">
        <v>0</v>
      </c>
      <c r="AO24" s="269">
        <v>0</v>
      </c>
      <c r="AP24" s="270">
        <v>73</v>
      </c>
      <c r="AQ24" s="269">
        <v>2</v>
      </c>
      <c r="AR24" s="269">
        <v>2690</v>
      </c>
      <c r="AS24" s="269">
        <v>0</v>
      </c>
      <c r="AT24" s="269">
        <v>1749</v>
      </c>
      <c r="AU24" s="269">
        <v>678</v>
      </c>
      <c r="AV24" s="269">
        <v>0</v>
      </c>
      <c r="AW24" s="270">
        <v>5119</v>
      </c>
      <c r="AX24" s="269">
        <v>5192</v>
      </c>
      <c r="AY24" s="270">
        <v>5</v>
      </c>
      <c r="AZ24" s="270">
        <v>5124</v>
      </c>
      <c r="BA24" s="269">
        <v>5197</v>
      </c>
      <c r="BB24" s="270">
        <v>-5190</v>
      </c>
      <c r="BC24" s="269">
        <v>-66</v>
      </c>
      <c r="BD24" s="270">
        <v>7</v>
      </c>
      <c r="BE24" s="271"/>
      <c r="BG24" s="281" t="s">
        <v>12</v>
      </c>
      <c r="BH24" s="283" t="s">
        <v>420</v>
      </c>
      <c r="BI24" s="273">
        <v>5192</v>
      </c>
      <c r="BJ24" s="274">
        <v>5190</v>
      </c>
      <c r="BK24" s="275">
        <v>0.99961479198767333</v>
      </c>
      <c r="BL24" s="276">
        <v>3.8520801232666546E-4</v>
      </c>
      <c r="BM24" s="277"/>
      <c r="BN24" s="281" t="s">
        <v>12</v>
      </c>
      <c r="BO24" s="283" t="s">
        <v>420</v>
      </c>
      <c r="BP24" s="278">
        <v>5</v>
      </c>
      <c r="BQ24" s="279">
        <v>5190</v>
      </c>
      <c r="BR24" s="280">
        <v>-5185</v>
      </c>
      <c r="BS24" s="277"/>
    </row>
    <row r="25" spans="1:71" x14ac:dyDescent="0.2">
      <c r="A25" s="281" t="s">
        <v>13</v>
      </c>
      <c r="B25" s="282" t="s">
        <v>192</v>
      </c>
      <c r="C25" s="269">
        <v>0</v>
      </c>
      <c r="D25" s="269">
        <v>0</v>
      </c>
      <c r="E25" s="269">
        <v>3</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269">
        <v>0</v>
      </c>
      <c r="W25" s="269">
        <v>45</v>
      </c>
      <c r="X25" s="269">
        <v>0</v>
      </c>
      <c r="Y25" s="269">
        <v>0</v>
      </c>
      <c r="Z25" s="269">
        <v>0</v>
      </c>
      <c r="AA25" s="269">
        <v>0</v>
      </c>
      <c r="AB25" s="269">
        <v>0</v>
      </c>
      <c r="AC25" s="269">
        <v>0</v>
      </c>
      <c r="AD25" s="269">
        <v>0</v>
      </c>
      <c r="AE25" s="269">
        <v>0</v>
      </c>
      <c r="AF25" s="269">
        <v>71</v>
      </c>
      <c r="AG25" s="269">
        <v>0</v>
      </c>
      <c r="AH25" s="269">
        <v>99</v>
      </c>
      <c r="AI25" s="269">
        <v>2</v>
      </c>
      <c r="AJ25" s="269">
        <v>0</v>
      </c>
      <c r="AK25" s="269">
        <v>0</v>
      </c>
      <c r="AL25" s="269">
        <v>318</v>
      </c>
      <c r="AM25" s="269">
        <v>0</v>
      </c>
      <c r="AN25" s="269">
        <v>0</v>
      </c>
      <c r="AO25" s="269">
        <v>0</v>
      </c>
      <c r="AP25" s="270">
        <v>538</v>
      </c>
      <c r="AQ25" s="269">
        <v>0</v>
      </c>
      <c r="AR25" s="269">
        <v>4683</v>
      </c>
      <c r="AS25" s="269">
        <v>0</v>
      </c>
      <c r="AT25" s="269">
        <v>1645</v>
      </c>
      <c r="AU25" s="269">
        <v>1223</v>
      </c>
      <c r="AV25" s="269">
        <v>1</v>
      </c>
      <c r="AW25" s="270">
        <v>7552</v>
      </c>
      <c r="AX25" s="269">
        <v>8090</v>
      </c>
      <c r="AY25" s="270">
        <v>83</v>
      </c>
      <c r="AZ25" s="270">
        <v>7635</v>
      </c>
      <c r="BA25" s="269">
        <v>8173</v>
      </c>
      <c r="BB25" s="270">
        <v>-8081</v>
      </c>
      <c r="BC25" s="269">
        <v>-446</v>
      </c>
      <c r="BD25" s="270">
        <v>92</v>
      </c>
      <c r="BE25" s="271"/>
      <c r="BG25" s="281" t="s">
        <v>13</v>
      </c>
      <c r="BH25" s="283" t="s">
        <v>192</v>
      </c>
      <c r="BI25" s="273">
        <v>8090</v>
      </c>
      <c r="BJ25" s="274">
        <v>8081</v>
      </c>
      <c r="BK25" s="275">
        <v>0.99888751545117427</v>
      </c>
      <c r="BL25" s="276">
        <v>1.1124845488257318E-3</v>
      </c>
      <c r="BM25" s="277"/>
      <c r="BN25" s="281" t="s">
        <v>13</v>
      </c>
      <c r="BO25" s="283" t="s">
        <v>192</v>
      </c>
      <c r="BP25" s="278">
        <v>83</v>
      </c>
      <c r="BQ25" s="279">
        <v>8081</v>
      </c>
      <c r="BR25" s="280">
        <v>-7998</v>
      </c>
      <c r="BS25" s="277"/>
    </row>
    <row r="26" spans="1:71" x14ac:dyDescent="0.2">
      <c r="A26" s="281" t="s">
        <v>14</v>
      </c>
      <c r="B26" s="282" t="s">
        <v>50</v>
      </c>
      <c r="C26" s="269">
        <v>0</v>
      </c>
      <c r="D26" s="269">
        <v>0</v>
      </c>
      <c r="E26" s="269">
        <v>0</v>
      </c>
      <c r="F26" s="269">
        <v>0</v>
      </c>
      <c r="G26" s="269">
        <v>17</v>
      </c>
      <c r="H26" s="269">
        <v>1</v>
      </c>
      <c r="I26" s="269">
        <v>6</v>
      </c>
      <c r="J26" s="269">
        <v>12</v>
      </c>
      <c r="K26" s="269">
        <v>0</v>
      </c>
      <c r="L26" s="269">
        <v>0</v>
      </c>
      <c r="M26" s="269">
        <v>4</v>
      </c>
      <c r="N26" s="269">
        <v>0</v>
      </c>
      <c r="O26" s="269">
        <v>1</v>
      </c>
      <c r="P26" s="269">
        <v>0</v>
      </c>
      <c r="Q26" s="269">
        <v>0</v>
      </c>
      <c r="R26" s="269">
        <v>0</v>
      </c>
      <c r="S26" s="269">
        <v>1</v>
      </c>
      <c r="T26" s="269">
        <v>0</v>
      </c>
      <c r="U26" s="269">
        <v>0</v>
      </c>
      <c r="V26" s="269">
        <v>0</v>
      </c>
      <c r="W26" s="269">
        <v>0</v>
      </c>
      <c r="X26" s="269">
        <v>58</v>
      </c>
      <c r="Y26" s="269">
        <v>25</v>
      </c>
      <c r="Z26" s="269">
        <v>8</v>
      </c>
      <c r="AA26" s="269">
        <v>11</v>
      </c>
      <c r="AB26" s="269">
        <v>5</v>
      </c>
      <c r="AC26" s="269">
        <v>117</v>
      </c>
      <c r="AD26" s="269">
        <v>221</v>
      </c>
      <c r="AE26" s="269">
        <v>4</v>
      </c>
      <c r="AF26" s="269">
        <v>21</v>
      </c>
      <c r="AG26" s="269">
        <v>24</v>
      </c>
      <c r="AH26" s="269">
        <v>161</v>
      </c>
      <c r="AI26" s="269">
        <v>385</v>
      </c>
      <c r="AJ26" s="269">
        <v>97</v>
      </c>
      <c r="AK26" s="269">
        <v>76</v>
      </c>
      <c r="AL26" s="269">
        <v>72</v>
      </c>
      <c r="AM26" s="269">
        <v>108</v>
      </c>
      <c r="AN26" s="269">
        <v>9</v>
      </c>
      <c r="AO26" s="269">
        <v>20</v>
      </c>
      <c r="AP26" s="270">
        <v>1464</v>
      </c>
      <c r="AQ26" s="269">
        <v>59</v>
      </c>
      <c r="AR26" s="269">
        <v>2435</v>
      </c>
      <c r="AS26" s="269">
        <v>0</v>
      </c>
      <c r="AT26" s="269">
        <v>205</v>
      </c>
      <c r="AU26" s="269">
        <v>261</v>
      </c>
      <c r="AV26" s="269">
        <v>5</v>
      </c>
      <c r="AW26" s="270">
        <v>2965</v>
      </c>
      <c r="AX26" s="269">
        <v>4429</v>
      </c>
      <c r="AY26" s="270">
        <v>734</v>
      </c>
      <c r="AZ26" s="270">
        <v>3699</v>
      </c>
      <c r="BA26" s="269">
        <v>5163</v>
      </c>
      <c r="BB26" s="270">
        <v>-4025</v>
      </c>
      <c r="BC26" s="269">
        <v>-326</v>
      </c>
      <c r="BD26" s="270">
        <v>1138</v>
      </c>
      <c r="BE26" s="271"/>
      <c r="BG26" s="281" t="s">
        <v>14</v>
      </c>
      <c r="BH26" s="283" t="s">
        <v>50</v>
      </c>
      <c r="BI26" s="273">
        <v>4429</v>
      </c>
      <c r="BJ26" s="274">
        <v>4025</v>
      </c>
      <c r="BK26" s="275">
        <v>0.90878302099796793</v>
      </c>
      <c r="BL26" s="276">
        <v>9.1216979002032073E-2</v>
      </c>
      <c r="BM26" s="277"/>
      <c r="BN26" s="281" t="s">
        <v>14</v>
      </c>
      <c r="BO26" s="283" t="s">
        <v>50</v>
      </c>
      <c r="BP26" s="278">
        <v>734</v>
      </c>
      <c r="BQ26" s="279">
        <v>4025</v>
      </c>
      <c r="BR26" s="280">
        <v>-3291</v>
      </c>
      <c r="BS26" s="277"/>
    </row>
    <row r="27" spans="1:71" x14ac:dyDescent="0.2">
      <c r="A27" s="281" t="s">
        <v>15</v>
      </c>
      <c r="B27" s="282" t="s">
        <v>36</v>
      </c>
      <c r="C27" s="269">
        <v>0</v>
      </c>
      <c r="D27" s="269">
        <v>0</v>
      </c>
      <c r="E27" s="269">
        <v>0</v>
      </c>
      <c r="F27" s="269">
        <v>0</v>
      </c>
      <c r="G27" s="269">
        <v>1</v>
      </c>
      <c r="H27" s="269">
        <v>0</v>
      </c>
      <c r="I27" s="269">
        <v>2</v>
      </c>
      <c r="J27" s="269">
        <v>11</v>
      </c>
      <c r="K27" s="269">
        <v>0</v>
      </c>
      <c r="L27" s="269">
        <v>0</v>
      </c>
      <c r="M27" s="269">
        <v>2</v>
      </c>
      <c r="N27" s="269">
        <v>0</v>
      </c>
      <c r="O27" s="269">
        <v>0</v>
      </c>
      <c r="P27" s="269">
        <v>0</v>
      </c>
      <c r="Q27" s="269">
        <v>0</v>
      </c>
      <c r="R27" s="269">
        <v>0</v>
      </c>
      <c r="S27" s="269">
        <v>0</v>
      </c>
      <c r="T27" s="269">
        <v>0</v>
      </c>
      <c r="U27" s="269">
        <v>0</v>
      </c>
      <c r="V27" s="269">
        <v>0</v>
      </c>
      <c r="W27" s="269">
        <v>0</v>
      </c>
      <c r="X27" s="269">
        <v>1</v>
      </c>
      <c r="Y27" s="269">
        <v>5</v>
      </c>
      <c r="Z27" s="269">
        <v>16</v>
      </c>
      <c r="AA27" s="269">
        <v>99</v>
      </c>
      <c r="AB27" s="269">
        <v>3</v>
      </c>
      <c r="AC27" s="269">
        <v>56</v>
      </c>
      <c r="AD27" s="269">
        <v>35</v>
      </c>
      <c r="AE27" s="269">
        <v>819</v>
      </c>
      <c r="AF27" s="269">
        <v>35</v>
      </c>
      <c r="AG27" s="269">
        <v>13</v>
      </c>
      <c r="AH27" s="269">
        <v>148</v>
      </c>
      <c r="AI27" s="269">
        <v>122</v>
      </c>
      <c r="AJ27" s="269">
        <v>63</v>
      </c>
      <c r="AK27" s="269">
        <v>3</v>
      </c>
      <c r="AL27" s="269">
        <v>16</v>
      </c>
      <c r="AM27" s="269">
        <v>40</v>
      </c>
      <c r="AN27" s="269">
        <v>0</v>
      </c>
      <c r="AO27" s="269">
        <v>0</v>
      </c>
      <c r="AP27" s="270">
        <v>1490</v>
      </c>
      <c r="AQ27" s="269">
        <v>0</v>
      </c>
      <c r="AR27" s="269">
        <v>0</v>
      </c>
      <c r="AS27" s="269">
        <v>0</v>
      </c>
      <c r="AT27" s="269">
        <v>5086</v>
      </c>
      <c r="AU27" s="269">
        <v>1171</v>
      </c>
      <c r="AV27" s="269">
        <v>0</v>
      </c>
      <c r="AW27" s="270">
        <v>6257</v>
      </c>
      <c r="AX27" s="269">
        <v>7747</v>
      </c>
      <c r="AY27" s="270">
        <v>0</v>
      </c>
      <c r="AZ27" s="270">
        <v>6257</v>
      </c>
      <c r="BA27" s="269">
        <v>7747</v>
      </c>
      <c r="BB27" s="270">
        <v>0</v>
      </c>
      <c r="BC27" s="269">
        <v>6257</v>
      </c>
      <c r="BD27" s="270">
        <v>7747</v>
      </c>
      <c r="BE27" s="271"/>
      <c r="BG27" s="281" t="s">
        <v>15</v>
      </c>
      <c r="BH27" s="283" t="s">
        <v>36</v>
      </c>
      <c r="BI27" s="273">
        <v>7747</v>
      </c>
      <c r="BJ27" s="274">
        <v>0</v>
      </c>
      <c r="BK27" s="275">
        <v>0</v>
      </c>
      <c r="BL27" s="276">
        <v>1</v>
      </c>
      <c r="BM27" s="277"/>
      <c r="BN27" s="281" t="s">
        <v>15</v>
      </c>
      <c r="BO27" s="283" t="s">
        <v>36</v>
      </c>
      <c r="BP27" s="278">
        <v>0</v>
      </c>
      <c r="BQ27" s="279">
        <v>0</v>
      </c>
      <c r="BR27" s="280">
        <v>0</v>
      </c>
      <c r="BS27" s="277"/>
    </row>
    <row r="28" spans="1:71" x14ac:dyDescent="0.2">
      <c r="A28" s="281" t="s">
        <v>16</v>
      </c>
      <c r="B28" s="282" t="s">
        <v>193</v>
      </c>
      <c r="C28" s="269">
        <v>0</v>
      </c>
      <c r="D28" s="269">
        <v>0</v>
      </c>
      <c r="E28" s="269">
        <v>0</v>
      </c>
      <c r="F28" s="269">
        <v>0</v>
      </c>
      <c r="G28" s="269">
        <v>24</v>
      </c>
      <c r="H28" s="269">
        <v>4</v>
      </c>
      <c r="I28" s="269">
        <v>21</v>
      </c>
      <c r="J28" s="269">
        <v>100</v>
      </c>
      <c r="K28" s="269">
        <v>1</v>
      </c>
      <c r="L28" s="269">
        <v>1</v>
      </c>
      <c r="M28" s="269">
        <v>19</v>
      </c>
      <c r="N28" s="269">
        <v>0</v>
      </c>
      <c r="O28" s="269">
        <v>2</v>
      </c>
      <c r="P28" s="269">
        <v>0</v>
      </c>
      <c r="Q28" s="269">
        <v>0</v>
      </c>
      <c r="R28" s="269">
        <v>0</v>
      </c>
      <c r="S28" s="269">
        <v>2</v>
      </c>
      <c r="T28" s="269">
        <v>0</v>
      </c>
      <c r="U28" s="269">
        <v>1</v>
      </c>
      <c r="V28" s="269">
        <v>0</v>
      </c>
      <c r="W28" s="269">
        <v>1</v>
      </c>
      <c r="X28" s="269">
        <v>17</v>
      </c>
      <c r="Y28" s="269">
        <v>24</v>
      </c>
      <c r="Z28" s="269">
        <v>25</v>
      </c>
      <c r="AA28" s="269">
        <v>143</v>
      </c>
      <c r="AB28" s="269">
        <v>79</v>
      </c>
      <c r="AC28" s="269">
        <v>433</v>
      </c>
      <c r="AD28" s="269">
        <v>68</v>
      </c>
      <c r="AE28" s="269">
        <v>332</v>
      </c>
      <c r="AF28" s="269">
        <v>99</v>
      </c>
      <c r="AG28" s="269">
        <v>7</v>
      </c>
      <c r="AH28" s="269">
        <v>218</v>
      </c>
      <c r="AI28" s="269">
        <v>428</v>
      </c>
      <c r="AJ28" s="269">
        <v>312</v>
      </c>
      <c r="AK28" s="269">
        <v>7</v>
      </c>
      <c r="AL28" s="269">
        <v>63</v>
      </c>
      <c r="AM28" s="269">
        <v>792</v>
      </c>
      <c r="AN28" s="269">
        <v>0</v>
      </c>
      <c r="AO28" s="269">
        <v>2</v>
      </c>
      <c r="AP28" s="270">
        <v>3225</v>
      </c>
      <c r="AQ28" s="269">
        <v>0</v>
      </c>
      <c r="AR28" s="269">
        <v>5575</v>
      </c>
      <c r="AS28" s="269">
        <v>0</v>
      </c>
      <c r="AT28" s="269">
        <v>0</v>
      </c>
      <c r="AU28" s="269">
        <v>0</v>
      </c>
      <c r="AV28" s="269">
        <v>0</v>
      </c>
      <c r="AW28" s="270">
        <v>5575</v>
      </c>
      <c r="AX28" s="269">
        <v>8800</v>
      </c>
      <c r="AY28" s="270">
        <v>113</v>
      </c>
      <c r="AZ28" s="270">
        <v>5688</v>
      </c>
      <c r="BA28" s="269">
        <v>8913</v>
      </c>
      <c r="BB28" s="270">
        <v>-8277</v>
      </c>
      <c r="BC28" s="269">
        <v>-2589</v>
      </c>
      <c r="BD28" s="270">
        <v>636</v>
      </c>
      <c r="BE28" s="271"/>
      <c r="BG28" s="281" t="s">
        <v>16</v>
      </c>
      <c r="BH28" s="283" t="s">
        <v>193</v>
      </c>
      <c r="BI28" s="273">
        <v>8800</v>
      </c>
      <c r="BJ28" s="274">
        <v>8277</v>
      </c>
      <c r="BK28" s="275">
        <v>0.9405681818181818</v>
      </c>
      <c r="BL28" s="276">
        <v>5.9431818181818197E-2</v>
      </c>
      <c r="BM28" s="277"/>
      <c r="BN28" s="281" t="s">
        <v>16</v>
      </c>
      <c r="BO28" s="283" t="s">
        <v>193</v>
      </c>
      <c r="BP28" s="278">
        <v>113</v>
      </c>
      <c r="BQ28" s="279">
        <v>8277</v>
      </c>
      <c r="BR28" s="280">
        <v>-8164</v>
      </c>
      <c r="BS28" s="277"/>
    </row>
    <row r="29" spans="1:71" x14ac:dyDescent="0.2">
      <c r="A29" s="281" t="s">
        <v>17</v>
      </c>
      <c r="B29" s="282" t="s">
        <v>273</v>
      </c>
      <c r="C29" s="269">
        <v>0</v>
      </c>
      <c r="D29" s="269">
        <v>0</v>
      </c>
      <c r="E29" s="269">
        <v>0</v>
      </c>
      <c r="F29" s="269">
        <v>0</v>
      </c>
      <c r="G29" s="269">
        <v>3</v>
      </c>
      <c r="H29" s="269">
        <v>0</v>
      </c>
      <c r="I29" s="269">
        <v>1</v>
      </c>
      <c r="J29" s="269">
        <v>8</v>
      </c>
      <c r="K29" s="269">
        <v>0</v>
      </c>
      <c r="L29" s="269">
        <v>0</v>
      </c>
      <c r="M29" s="269">
        <v>0</v>
      </c>
      <c r="N29" s="269">
        <v>0</v>
      </c>
      <c r="O29" s="269">
        <v>0</v>
      </c>
      <c r="P29" s="269">
        <v>0</v>
      </c>
      <c r="Q29" s="269">
        <v>0</v>
      </c>
      <c r="R29" s="269">
        <v>0</v>
      </c>
      <c r="S29" s="269">
        <v>0</v>
      </c>
      <c r="T29" s="269">
        <v>0</v>
      </c>
      <c r="U29" s="269">
        <v>0</v>
      </c>
      <c r="V29" s="269">
        <v>0</v>
      </c>
      <c r="W29" s="269">
        <v>0</v>
      </c>
      <c r="X29" s="269">
        <v>1</v>
      </c>
      <c r="Y29" s="269">
        <v>6</v>
      </c>
      <c r="Z29" s="269">
        <v>1</v>
      </c>
      <c r="AA29" s="269">
        <v>303</v>
      </c>
      <c r="AB29" s="269">
        <v>10</v>
      </c>
      <c r="AC29" s="269">
        <v>43</v>
      </c>
      <c r="AD29" s="269">
        <v>18</v>
      </c>
      <c r="AE29" s="269">
        <v>34</v>
      </c>
      <c r="AF29" s="269">
        <v>15</v>
      </c>
      <c r="AG29" s="269">
        <v>0</v>
      </c>
      <c r="AH29" s="269">
        <v>72</v>
      </c>
      <c r="AI29" s="269">
        <v>200</v>
      </c>
      <c r="AJ29" s="269">
        <v>130</v>
      </c>
      <c r="AK29" s="269">
        <v>3</v>
      </c>
      <c r="AL29" s="269">
        <v>11</v>
      </c>
      <c r="AM29" s="269">
        <v>213</v>
      </c>
      <c r="AN29" s="269">
        <v>0</v>
      </c>
      <c r="AO29" s="269">
        <v>1</v>
      </c>
      <c r="AP29" s="270">
        <v>1073</v>
      </c>
      <c r="AQ29" s="269">
        <v>1</v>
      </c>
      <c r="AR29" s="269">
        <v>1548</v>
      </c>
      <c r="AS29" s="269">
        <v>-20</v>
      </c>
      <c r="AT29" s="269">
        <v>0</v>
      </c>
      <c r="AU29" s="269">
        <v>0</v>
      </c>
      <c r="AV29" s="269">
        <v>0</v>
      </c>
      <c r="AW29" s="270">
        <v>1529</v>
      </c>
      <c r="AX29" s="269">
        <v>2602</v>
      </c>
      <c r="AY29" s="270">
        <v>685</v>
      </c>
      <c r="AZ29" s="270">
        <v>2214</v>
      </c>
      <c r="BA29" s="269">
        <v>3287</v>
      </c>
      <c r="BB29" s="270">
        <v>0</v>
      </c>
      <c r="BC29" s="269">
        <v>2214</v>
      </c>
      <c r="BD29" s="270">
        <v>3287</v>
      </c>
      <c r="BE29" s="271"/>
      <c r="BG29" s="281" t="s">
        <v>17</v>
      </c>
      <c r="BH29" s="283" t="s">
        <v>273</v>
      </c>
      <c r="BI29" s="273">
        <v>2602</v>
      </c>
      <c r="BJ29" s="274">
        <v>0</v>
      </c>
      <c r="BK29" s="275">
        <v>0</v>
      </c>
      <c r="BL29" s="276">
        <v>1</v>
      </c>
      <c r="BM29" s="277"/>
      <c r="BN29" s="281" t="s">
        <v>17</v>
      </c>
      <c r="BO29" s="283" t="s">
        <v>273</v>
      </c>
      <c r="BP29" s="278">
        <v>685</v>
      </c>
      <c r="BQ29" s="279">
        <v>0</v>
      </c>
      <c r="BR29" s="280">
        <v>685</v>
      </c>
      <c r="BS29" s="277"/>
    </row>
    <row r="30" spans="1:71" x14ac:dyDescent="0.2">
      <c r="A30" s="281" t="s">
        <v>18</v>
      </c>
      <c r="B30" s="282" t="s">
        <v>580</v>
      </c>
      <c r="C30" s="269">
        <v>0</v>
      </c>
      <c r="D30" s="269">
        <v>0</v>
      </c>
      <c r="E30" s="269">
        <v>0</v>
      </c>
      <c r="F30" s="269">
        <v>0</v>
      </c>
      <c r="G30" s="269">
        <v>2</v>
      </c>
      <c r="H30" s="269">
        <v>0</v>
      </c>
      <c r="I30" s="269">
        <v>0</v>
      </c>
      <c r="J30" s="269">
        <v>8</v>
      </c>
      <c r="K30" s="269">
        <v>0</v>
      </c>
      <c r="L30" s="269">
        <v>0</v>
      </c>
      <c r="M30" s="269">
        <v>1</v>
      </c>
      <c r="N30" s="269">
        <v>0</v>
      </c>
      <c r="O30" s="269">
        <v>0</v>
      </c>
      <c r="P30" s="269">
        <v>0</v>
      </c>
      <c r="Q30" s="269">
        <v>0</v>
      </c>
      <c r="R30" s="269">
        <v>0</v>
      </c>
      <c r="S30" s="269">
        <v>0</v>
      </c>
      <c r="T30" s="269">
        <v>0</v>
      </c>
      <c r="U30" s="269">
        <v>0</v>
      </c>
      <c r="V30" s="269">
        <v>0</v>
      </c>
      <c r="W30" s="269">
        <v>0</v>
      </c>
      <c r="X30" s="269">
        <v>0</v>
      </c>
      <c r="Y30" s="269">
        <v>15</v>
      </c>
      <c r="Z30" s="269">
        <v>2</v>
      </c>
      <c r="AA30" s="269">
        <v>7</v>
      </c>
      <c r="AB30" s="269">
        <v>0</v>
      </c>
      <c r="AC30" s="269">
        <v>25</v>
      </c>
      <c r="AD30" s="269">
        <v>44</v>
      </c>
      <c r="AE30" s="269">
        <v>1</v>
      </c>
      <c r="AF30" s="269">
        <v>43</v>
      </c>
      <c r="AG30" s="269">
        <v>6</v>
      </c>
      <c r="AH30" s="269">
        <v>495</v>
      </c>
      <c r="AI30" s="269">
        <v>105</v>
      </c>
      <c r="AJ30" s="269">
        <v>107</v>
      </c>
      <c r="AK30" s="269">
        <v>0</v>
      </c>
      <c r="AL30" s="269">
        <v>3</v>
      </c>
      <c r="AM30" s="269">
        <v>356</v>
      </c>
      <c r="AN30" s="269">
        <v>0</v>
      </c>
      <c r="AO30" s="269">
        <v>6</v>
      </c>
      <c r="AP30" s="270">
        <v>1226</v>
      </c>
      <c r="AQ30" s="269">
        <v>0</v>
      </c>
      <c r="AR30" s="269">
        <v>234</v>
      </c>
      <c r="AS30" s="269">
        <v>438</v>
      </c>
      <c r="AT30" s="269">
        <v>0</v>
      </c>
      <c r="AU30" s="269">
        <v>0</v>
      </c>
      <c r="AV30" s="269">
        <v>0</v>
      </c>
      <c r="AW30" s="270">
        <v>672</v>
      </c>
      <c r="AX30" s="269">
        <v>1898</v>
      </c>
      <c r="AY30" s="270">
        <v>2</v>
      </c>
      <c r="AZ30" s="270">
        <v>674</v>
      </c>
      <c r="BA30" s="269">
        <v>1900</v>
      </c>
      <c r="BB30" s="270">
        <v>-858</v>
      </c>
      <c r="BC30" s="269">
        <v>-184</v>
      </c>
      <c r="BD30" s="270">
        <v>1042</v>
      </c>
      <c r="BE30" s="271"/>
      <c r="BG30" s="281" t="s">
        <v>18</v>
      </c>
      <c r="BH30" s="283" t="s">
        <v>580</v>
      </c>
      <c r="BI30" s="273">
        <v>1898</v>
      </c>
      <c r="BJ30" s="274">
        <v>858</v>
      </c>
      <c r="BK30" s="275">
        <v>0.45205479452054792</v>
      </c>
      <c r="BL30" s="276">
        <v>0.54794520547945202</v>
      </c>
      <c r="BM30" s="277"/>
      <c r="BN30" s="281" t="s">
        <v>18</v>
      </c>
      <c r="BO30" s="283" t="s">
        <v>580</v>
      </c>
      <c r="BP30" s="278">
        <v>2</v>
      </c>
      <c r="BQ30" s="279">
        <v>858</v>
      </c>
      <c r="BR30" s="280">
        <v>-856</v>
      </c>
      <c r="BS30" s="277"/>
    </row>
    <row r="31" spans="1:71" x14ac:dyDescent="0.2">
      <c r="A31" s="281" t="s">
        <v>19</v>
      </c>
      <c r="B31" s="282" t="s">
        <v>581</v>
      </c>
      <c r="C31" s="269">
        <v>0</v>
      </c>
      <c r="D31" s="269">
        <v>0</v>
      </c>
      <c r="E31" s="269">
        <v>4</v>
      </c>
      <c r="F31" s="269">
        <v>0</v>
      </c>
      <c r="G31" s="269">
        <v>135</v>
      </c>
      <c r="H31" s="269">
        <v>8</v>
      </c>
      <c r="I31" s="269">
        <v>32</v>
      </c>
      <c r="J31" s="269">
        <v>134</v>
      </c>
      <c r="K31" s="269">
        <v>1</v>
      </c>
      <c r="L31" s="269">
        <v>2</v>
      </c>
      <c r="M31" s="269">
        <v>13</v>
      </c>
      <c r="N31" s="269">
        <v>0</v>
      </c>
      <c r="O31" s="269">
        <v>2</v>
      </c>
      <c r="P31" s="269">
        <v>1</v>
      </c>
      <c r="Q31" s="269">
        <v>0</v>
      </c>
      <c r="R31" s="269">
        <v>2</v>
      </c>
      <c r="S31" s="269">
        <v>11</v>
      </c>
      <c r="T31" s="269">
        <v>0</v>
      </c>
      <c r="U31" s="269">
        <v>8</v>
      </c>
      <c r="V31" s="269">
        <v>0</v>
      </c>
      <c r="W31" s="269">
        <v>4</v>
      </c>
      <c r="X31" s="269">
        <v>85</v>
      </c>
      <c r="Y31" s="269">
        <v>457</v>
      </c>
      <c r="Z31" s="269">
        <v>17</v>
      </c>
      <c r="AA31" s="269">
        <v>60</v>
      </c>
      <c r="AB31" s="269">
        <v>16</v>
      </c>
      <c r="AC31" s="269">
        <v>210</v>
      </c>
      <c r="AD31" s="269">
        <v>75</v>
      </c>
      <c r="AE31" s="269">
        <v>97</v>
      </c>
      <c r="AF31" s="269">
        <v>54</v>
      </c>
      <c r="AG31" s="269">
        <v>17</v>
      </c>
      <c r="AH31" s="269">
        <v>179</v>
      </c>
      <c r="AI31" s="269">
        <v>426</v>
      </c>
      <c r="AJ31" s="269">
        <v>1788</v>
      </c>
      <c r="AK31" s="269">
        <v>61</v>
      </c>
      <c r="AL31" s="269">
        <v>237</v>
      </c>
      <c r="AM31" s="269">
        <v>2132</v>
      </c>
      <c r="AN31" s="269">
        <v>75</v>
      </c>
      <c r="AO31" s="269">
        <v>32</v>
      </c>
      <c r="AP31" s="270">
        <v>6375</v>
      </c>
      <c r="AQ31" s="269">
        <v>286</v>
      </c>
      <c r="AR31" s="269">
        <v>38744</v>
      </c>
      <c r="AS31" s="269">
        <v>4</v>
      </c>
      <c r="AT31" s="269">
        <v>1101</v>
      </c>
      <c r="AU31" s="269">
        <v>2718</v>
      </c>
      <c r="AV31" s="269">
        <v>19</v>
      </c>
      <c r="AW31" s="270">
        <v>42872</v>
      </c>
      <c r="AX31" s="269">
        <v>49247</v>
      </c>
      <c r="AY31" s="270">
        <v>7195</v>
      </c>
      <c r="AZ31" s="270">
        <v>50067</v>
      </c>
      <c r="BA31" s="269">
        <v>56442</v>
      </c>
      <c r="BB31" s="270">
        <v>-38055</v>
      </c>
      <c r="BC31" s="269">
        <v>12012</v>
      </c>
      <c r="BD31" s="270">
        <v>18387</v>
      </c>
      <c r="BE31" s="271"/>
      <c r="BG31" s="281" t="s">
        <v>19</v>
      </c>
      <c r="BH31" s="283" t="s">
        <v>581</v>
      </c>
      <c r="BI31" s="273">
        <v>49247</v>
      </c>
      <c r="BJ31" s="274">
        <v>38055</v>
      </c>
      <c r="BK31" s="275">
        <v>0.7727374256299876</v>
      </c>
      <c r="BL31" s="276">
        <v>0.2272625743700124</v>
      </c>
      <c r="BM31" s="277"/>
      <c r="BN31" s="281" t="s">
        <v>19</v>
      </c>
      <c r="BO31" s="283" t="s">
        <v>581</v>
      </c>
      <c r="BP31" s="278">
        <v>7195</v>
      </c>
      <c r="BQ31" s="279">
        <v>38055</v>
      </c>
      <c r="BR31" s="280">
        <v>-30860</v>
      </c>
      <c r="BS31" s="277"/>
    </row>
    <row r="32" spans="1:71" x14ac:dyDescent="0.2">
      <c r="A32" s="281" t="s">
        <v>20</v>
      </c>
      <c r="B32" s="282" t="s">
        <v>37</v>
      </c>
      <c r="C32" s="269">
        <v>0</v>
      </c>
      <c r="D32" s="269">
        <v>0</v>
      </c>
      <c r="E32" s="269">
        <v>1</v>
      </c>
      <c r="F32" s="269">
        <v>0</v>
      </c>
      <c r="G32" s="269">
        <v>6</v>
      </c>
      <c r="H32" s="269">
        <v>2</v>
      </c>
      <c r="I32" s="269">
        <v>4</v>
      </c>
      <c r="J32" s="269">
        <v>20</v>
      </c>
      <c r="K32" s="269">
        <v>0</v>
      </c>
      <c r="L32" s="269">
        <v>0</v>
      </c>
      <c r="M32" s="269">
        <v>4</v>
      </c>
      <c r="N32" s="269">
        <v>0</v>
      </c>
      <c r="O32" s="269">
        <v>0</v>
      </c>
      <c r="P32" s="269">
        <v>0</v>
      </c>
      <c r="Q32" s="269">
        <v>0</v>
      </c>
      <c r="R32" s="269">
        <v>0</v>
      </c>
      <c r="S32" s="269">
        <v>2</v>
      </c>
      <c r="T32" s="269">
        <v>0</v>
      </c>
      <c r="U32" s="269">
        <v>1</v>
      </c>
      <c r="V32" s="269">
        <v>0</v>
      </c>
      <c r="W32" s="269">
        <v>0</v>
      </c>
      <c r="X32" s="269">
        <v>23</v>
      </c>
      <c r="Y32" s="269">
        <v>98</v>
      </c>
      <c r="Z32" s="269">
        <v>5</v>
      </c>
      <c r="AA32" s="269">
        <v>78</v>
      </c>
      <c r="AB32" s="269">
        <v>27</v>
      </c>
      <c r="AC32" s="269">
        <v>325</v>
      </c>
      <c r="AD32" s="269">
        <v>638</v>
      </c>
      <c r="AE32" s="269">
        <v>7082</v>
      </c>
      <c r="AF32" s="269">
        <v>104</v>
      </c>
      <c r="AG32" s="269">
        <v>8</v>
      </c>
      <c r="AH32" s="269">
        <v>381</v>
      </c>
      <c r="AI32" s="269">
        <v>157</v>
      </c>
      <c r="AJ32" s="269">
        <v>205</v>
      </c>
      <c r="AK32" s="269">
        <v>40</v>
      </c>
      <c r="AL32" s="269">
        <v>65</v>
      </c>
      <c r="AM32" s="269">
        <v>102</v>
      </c>
      <c r="AN32" s="269">
        <v>0</v>
      </c>
      <c r="AO32" s="269">
        <v>1</v>
      </c>
      <c r="AP32" s="270">
        <v>9379</v>
      </c>
      <c r="AQ32" s="269">
        <v>0</v>
      </c>
      <c r="AR32" s="269">
        <v>14447</v>
      </c>
      <c r="AS32" s="269">
        <v>0</v>
      </c>
      <c r="AT32" s="269">
        <v>0</v>
      </c>
      <c r="AU32" s="269">
        <v>0</v>
      </c>
      <c r="AV32" s="269">
        <v>0</v>
      </c>
      <c r="AW32" s="270">
        <v>14447</v>
      </c>
      <c r="AX32" s="269">
        <v>23826</v>
      </c>
      <c r="AY32" s="270">
        <v>830</v>
      </c>
      <c r="AZ32" s="270">
        <v>15277</v>
      </c>
      <c r="BA32" s="269">
        <v>24656</v>
      </c>
      <c r="BB32" s="270">
        <v>-11381</v>
      </c>
      <c r="BC32" s="269">
        <v>3896</v>
      </c>
      <c r="BD32" s="270">
        <v>13275</v>
      </c>
      <c r="BE32" s="271"/>
      <c r="BG32" s="281" t="s">
        <v>20</v>
      </c>
      <c r="BH32" s="283" t="s">
        <v>37</v>
      </c>
      <c r="BI32" s="273">
        <v>23826</v>
      </c>
      <c r="BJ32" s="274">
        <v>11381</v>
      </c>
      <c r="BK32" s="275">
        <v>0.47767145135566186</v>
      </c>
      <c r="BL32" s="276">
        <v>0.52232854864433809</v>
      </c>
      <c r="BM32" s="277"/>
      <c r="BN32" s="281" t="s">
        <v>20</v>
      </c>
      <c r="BO32" s="283" t="s">
        <v>37</v>
      </c>
      <c r="BP32" s="278">
        <v>830</v>
      </c>
      <c r="BQ32" s="279">
        <v>11381</v>
      </c>
      <c r="BR32" s="280">
        <v>-10551</v>
      </c>
      <c r="BS32" s="277"/>
    </row>
    <row r="33" spans="1:71" x14ac:dyDescent="0.2">
      <c r="A33" s="281" t="s">
        <v>21</v>
      </c>
      <c r="B33" s="282" t="s">
        <v>38</v>
      </c>
      <c r="C33" s="269">
        <v>0</v>
      </c>
      <c r="D33" s="269">
        <v>0</v>
      </c>
      <c r="E33" s="269">
        <v>0</v>
      </c>
      <c r="F33" s="269">
        <v>0</v>
      </c>
      <c r="G33" s="269">
        <v>3</v>
      </c>
      <c r="H33" s="269">
        <v>0</v>
      </c>
      <c r="I33" s="269">
        <v>0</v>
      </c>
      <c r="J33" s="269">
        <v>6</v>
      </c>
      <c r="K33" s="269">
        <v>0</v>
      </c>
      <c r="L33" s="269">
        <v>0</v>
      </c>
      <c r="M33" s="269">
        <v>1</v>
      </c>
      <c r="N33" s="269">
        <v>0</v>
      </c>
      <c r="O33" s="269">
        <v>0</v>
      </c>
      <c r="P33" s="269">
        <v>0</v>
      </c>
      <c r="Q33" s="269">
        <v>0</v>
      </c>
      <c r="R33" s="269">
        <v>0</v>
      </c>
      <c r="S33" s="269">
        <v>0</v>
      </c>
      <c r="T33" s="269">
        <v>0</v>
      </c>
      <c r="U33" s="269">
        <v>0</v>
      </c>
      <c r="V33" s="269">
        <v>0</v>
      </c>
      <c r="W33" s="269">
        <v>0</v>
      </c>
      <c r="X33" s="269">
        <v>1</v>
      </c>
      <c r="Y33" s="269">
        <v>26</v>
      </c>
      <c r="Z33" s="269">
        <v>3</v>
      </c>
      <c r="AA33" s="269">
        <v>1</v>
      </c>
      <c r="AB33" s="269">
        <v>1</v>
      </c>
      <c r="AC33" s="269">
        <v>502</v>
      </c>
      <c r="AD33" s="269">
        <v>191</v>
      </c>
      <c r="AE33" s="269">
        <v>2042</v>
      </c>
      <c r="AF33" s="269">
        <v>73</v>
      </c>
      <c r="AG33" s="269">
        <v>33</v>
      </c>
      <c r="AH33" s="269">
        <v>29</v>
      </c>
      <c r="AI33" s="269">
        <v>134</v>
      </c>
      <c r="AJ33" s="269">
        <v>554</v>
      </c>
      <c r="AK33" s="269">
        <v>23</v>
      </c>
      <c r="AL33" s="269">
        <v>68</v>
      </c>
      <c r="AM33" s="269">
        <v>245</v>
      </c>
      <c r="AN33" s="269">
        <v>0</v>
      </c>
      <c r="AO33" s="269">
        <v>12</v>
      </c>
      <c r="AP33" s="270">
        <v>3948</v>
      </c>
      <c r="AQ33" s="269">
        <v>0</v>
      </c>
      <c r="AR33" s="269">
        <v>75872</v>
      </c>
      <c r="AS33" s="269">
        <v>9</v>
      </c>
      <c r="AT33" s="269">
        <v>0</v>
      </c>
      <c r="AU33" s="269">
        <v>1006</v>
      </c>
      <c r="AV33" s="269">
        <v>0</v>
      </c>
      <c r="AW33" s="270">
        <v>76887</v>
      </c>
      <c r="AX33" s="269">
        <v>80835</v>
      </c>
      <c r="AY33" s="270">
        <v>11689</v>
      </c>
      <c r="AZ33" s="270">
        <v>88576</v>
      </c>
      <c r="BA33" s="269">
        <v>92524</v>
      </c>
      <c r="BB33" s="270">
        <v>-1523</v>
      </c>
      <c r="BC33" s="269">
        <v>87053</v>
      </c>
      <c r="BD33" s="270">
        <v>91001</v>
      </c>
      <c r="BE33" s="271"/>
      <c r="BG33" s="281" t="s">
        <v>21</v>
      </c>
      <c r="BH33" s="283" t="s">
        <v>38</v>
      </c>
      <c r="BI33" s="273">
        <v>80835</v>
      </c>
      <c r="BJ33" s="274">
        <v>1523</v>
      </c>
      <c r="BK33" s="275">
        <v>1.8840848642296036E-2</v>
      </c>
      <c r="BL33" s="276">
        <v>0.98115915135770393</v>
      </c>
      <c r="BM33" s="277"/>
      <c r="BN33" s="281" t="s">
        <v>21</v>
      </c>
      <c r="BO33" s="283" t="s">
        <v>38</v>
      </c>
      <c r="BP33" s="278">
        <v>11689</v>
      </c>
      <c r="BQ33" s="279">
        <v>1523</v>
      </c>
      <c r="BR33" s="280">
        <v>10166</v>
      </c>
      <c r="BS33" s="277"/>
    </row>
    <row r="34" spans="1:71" x14ac:dyDescent="0.2">
      <c r="A34" s="281" t="s">
        <v>22</v>
      </c>
      <c r="B34" s="282" t="s">
        <v>582</v>
      </c>
      <c r="C34" s="269">
        <v>0</v>
      </c>
      <c r="D34" s="269">
        <v>0</v>
      </c>
      <c r="E34" s="269">
        <v>1</v>
      </c>
      <c r="F34" s="269">
        <v>0</v>
      </c>
      <c r="G34" s="269">
        <v>45</v>
      </c>
      <c r="H34" s="269">
        <v>1</v>
      </c>
      <c r="I34" s="269">
        <v>14</v>
      </c>
      <c r="J34" s="269">
        <v>73</v>
      </c>
      <c r="K34" s="269">
        <v>2</v>
      </c>
      <c r="L34" s="269">
        <v>0</v>
      </c>
      <c r="M34" s="269">
        <v>17</v>
      </c>
      <c r="N34" s="269">
        <v>0</v>
      </c>
      <c r="O34" s="269">
        <v>1</v>
      </c>
      <c r="P34" s="269">
        <v>0</v>
      </c>
      <c r="Q34" s="269">
        <v>0</v>
      </c>
      <c r="R34" s="269">
        <v>0</v>
      </c>
      <c r="S34" s="269">
        <v>3</v>
      </c>
      <c r="T34" s="269">
        <v>0</v>
      </c>
      <c r="U34" s="269">
        <v>1</v>
      </c>
      <c r="V34" s="269">
        <v>0</v>
      </c>
      <c r="W34" s="269">
        <v>1</v>
      </c>
      <c r="X34" s="269">
        <v>131</v>
      </c>
      <c r="Y34" s="269">
        <v>205</v>
      </c>
      <c r="Z34" s="269">
        <v>35</v>
      </c>
      <c r="AA34" s="269">
        <v>42</v>
      </c>
      <c r="AB34" s="269">
        <v>47</v>
      </c>
      <c r="AC34" s="269">
        <v>384</v>
      </c>
      <c r="AD34" s="269">
        <v>379</v>
      </c>
      <c r="AE34" s="269">
        <v>47</v>
      </c>
      <c r="AF34" s="269">
        <v>326</v>
      </c>
      <c r="AG34" s="269">
        <v>24</v>
      </c>
      <c r="AH34" s="269">
        <v>422</v>
      </c>
      <c r="AI34" s="269">
        <v>397</v>
      </c>
      <c r="AJ34" s="269">
        <v>348</v>
      </c>
      <c r="AK34" s="269">
        <v>40</v>
      </c>
      <c r="AL34" s="269">
        <v>96</v>
      </c>
      <c r="AM34" s="269">
        <v>487</v>
      </c>
      <c r="AN34" s="269">
        <v>15</v>
      </c>
      <c r="AO34" s="269">
        <v>40</v>
      </c>
      <c r="AP34" s="270">
        <v>3624</v>
      </c>
      <c r="AQ34" s="269">
        <v>79</v>
      </c>
      <c r="AR34" s="269">
        <v>11749</v>
      </c>
      <c r="AS34" s="269">
        <v>47</v>
      </c>
      <c r="AT34" s="269">
        <v>110</v>
      </c>
      <c r="AU34" s="269">
        <v>170</v>
      </c>
      <c r="AV34" s="269">
        <v>3</v>
      </c>
      <c r="AW34" s="270">
        <v>12158</v>
      </c>
      <c r="AX34" s="269">
        <v>15782</v>
      </c>
      <c r="AY34" s="270">
        <v>2530</v>
      </c>
      <c r="AZ34" s="270">
        <v>14688</v>
      </c>
      <c r="BA34" s="269">
        <v>18312</v>
      </c>
      <c r="BB34" s="270">
        <v>-12665</v>
      </c>
      <c r="BC34" s="269">
        <v>2023</v>
      </c>
      <c r="BD34" s="270">
        <v>5647</v>
      </c>
      <c r="BE34" s="271"/>
      <c r="BG34" s="281" t="s">
        <v>22</v>
      </c>
      <c r="BH34" s="283" t="s">
        <v>582</v>
      </c>
      <c r="BI34" s="273">
        <v>15782</v>
      </c>
      <c r="BJ34" s="274">
        <v>12665</v>
      </c>
      <c r="BK34" s="275">
        <v>0.80249651501710806</v>
      </c>
      <c r="BL34" s="276">
        <v>0.19750348498289194</v>
      </c>
      <c r="BM34" s="277"/>
      <c r="BN34" s="281" t="s">
        <v>22</v>
      </c>
      <c r="BO34" s="283" t="s">
        <v>582</v>
      </c>
      <c r="BP34" s="278">
        <v>2530</v>
      </c>
      <c r="BQ34" s="279">
        <v>12665</v>
      </c>
      <c r="BR34" s="280">
        <v>-10135</v>
      </c>
      <c r="BS34" s="277"/>
    </row>
    <row r="35" spans="1:71" x14ac:dyDescent="0.2">
      <c r="A35" s="281" t="s">
        <v>23</v>
      </c>
      <c r="B35" s="282" t="s">
        <v>194</v>
      </c>
      <c r="C35" s="269">
        <v>0</v>
      </c>
      <c r="D35" s="269">
        <v>0</v>
      </c>
      <c r="E35" s="269">
        <v>0</v>
      </c>
      <c r="F35" s="269">
        <v>0</v>
      </c>
      <c r="G35" s="269">
        <v>6</v>
      </c>
      <c r="H35" s="269">
        <v>0</v>
      </c>
      <c r="I35" s="269">
        <v>1</v>
      </c>
      <c r="J35" s="269">
        <v>36</v>
      </c>
      <c r="K35" s="269">
        <v>0</v>
      </c>
      <c r="L35" s="269">
        <v>0</v>
      </c>
      <c r="M35" s="269">
        <v>1</v>
      </c>
      <c r="N35" s="269">
        <v>0</v>
      </c>
      <c r="O35" s="269">
        <v>0</v>
      </c>
      <c r="P35" s="269">
        <v>0</v>
      </c>
      <c r="Q35" s="269">
        <v>0</v>
      </c>
      <c r="R35" s="269">
        <v>0</v>
      </c>
      <c r="S35" s="269">
        <v>1</v>
      </c>
      <c r="T35" s="269">
        <v>0</v>
      </c>
      <c r="U35" s="269">
        <v>1</v>
      </c>
      <c r="V35" s="269">
        <v>0</v>
      </c>
      <c r="W35" s="269">
        <v>0</v>
      </c>
      <c r="X35" s="269">
        <v>3</v>
      </c>
      <c r="Y35" s="269">
        <v>66</v>
      </c>
      <c r="Z35" s="269">
        <v>3</v>
      </c>
      <c r="AA35" s="269">
        <v>132</v>
      </c>
      <c r="AB35" s="269">
        <v>10</v>
      </c>
      <c r="AC35" s="269">
        <v>709</v>
      </c>
      <c r="AD35" s="269">
        <v>774</v>
      </c>
      <c r="AE35" s="269">
        <v>205</v>
      </c>
      <c r="AF35" s="269">
        <v>71</v>
      </c>
      <c r="AG35" s="269">
        <v>447</v>
      </c>
      <c r="AH35" s="269">
        <v>551</v>
      </c>
      <c r="AI35" s="269">
        <v>608</v>
      </c>
      <c r="AJ35" s="269">
        <v>327</v>
      </c>
      <c r="AK35" s="269">
        <v>108</v>
      </c>
      <c r="AL35" s="269">
        <v>369</v>
      </c>
      <c r="AM35" s="269">
        <v>377</v>
      </c>
      <c r="AN35" s="269">
        <v>0</v>
      </c>
      <c r="AO35" s="269">
        <v>30</v>
      </c>
      <c r="AP35" s="270">
        <v>4836</v>
      </c>
      <c r="AQ35" s="269">
        <v>34</v>
      </c>
      <c r="AR35" s="269">
        <v>10612</v>
      </c>
      <c r="AS35" s="269">
        <v>4</v>
      </c>
      <c r="AT35" s="269">
        <v>1943</v>
      </c>
      <c r="AU35" s="269">
        <v>1875</v>
      </c>
      <c r="AV35" s="269">
        <v>-3</v>
      </c>
      <c r="AW35" s="270">
        <v>14465</v>
      </c>
      <c r="AX35" s="269">
        <v>19301</v>
      </c>
      <c r="AY35" s="270">
        <v>229</v>
      </c>
      <c r="AZ35" s="270">
        <v>14694</v>
      </c>
      <c r="BA35" s="269">
        <v>19530</v>
      </c>
      <c r="BB35" s="270">
        <v>-17721</v>
      </c>
      <c r="BC35" s="269">
        <v>-3027</v>
      </c>
      <c r="BD35" s="270">
        <v>1809</v>
      </c>
      <c r="BE35" s="271"/>
      <c r="BG35" s="281" t="s">
        <v>23</v>
      </c>
      <c r="BH35" s="283" t="s">
        <v>194</v>
      </c>
      <c r="BI35" s="273">
        <v>19301</v>
      </c>
      <c r="BJ35" s="274">
        <v>17721</v>
      </c>
      <c r="BK35" s="275">
        <v>0.91813895653074973</v>
      </c>
      <c r="BL35" s="276">
        <v>8.1861043469250272E-2</v>
      </c>
      <c r="BM35" s="277"/>
      <c r="BN35" s="281" t="s">
        <v>23</v>
      </c>
      <c r="BO35" s="283" t="s">
        <v>194</v>
      </c>
      <c r="BP35" s="278">
        <v>229</v>
      </c>
      <c r="BQ35" s="279">
        <v>17721</v>
      </c>
      <c r="BR35" s="280">
        <v>-17492</v>
      </c>
      <c r="BS35" s="277"/>
    </row>
    <row r="36" spans="1:71" x14ac:dyDescent="0.2">
      <c r="A36" s="281" t="s">
        <v>24</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98</v>
      </c>
      <c r="AP36" s="270">
        <v>98</v>
      </c>
      <c r="AQ36" s="269">
        <v>0</v>
      </c>
      <c r="AR36" s="269">
        <v>934</v>
      </c>
      <c r="AS36" s="269">
        <v>16957</v>
      </c>
      <c r="AT36" s="269">
        <v>0</v>
      </c>
      <c r="AU36" s="269">
        <v>0</v>
      </c>
      <c r="AV36" s="269">
        <v>0</v>
      </c>
      <c r="AW36" s="270">
        <v>17891</v>
      </c>
      <c r="AX36" s="269">
        <v>17989</v>
      </c>
      <c r="AY36" s="270">
        <v>0</v>
      </c>
      <c r="AZ36" s="270">
        <v>17891</v>
      </c>
      <c r="BA36" s="269">
        <v>17989</v>
      </c>
      <c r="BB36" s="270">
        <v>0</v>
      </c>
      <c r="BC36" s="269">
        <v>17891</v>
      </c>
      <c r="BD36" s="270">
        <v>17989</v>
      </c>
      <c r="BE36" s="271"/>
      <c r="BG36" s="281" t="s">
        <v>24</v>
      </c>
      <c r="BH36" s="283" t="s">
        <v>39</v>
      </c>
      <c r="BI36" s="273">
        <v>17989</v>
      </c>
      <c r="BJ36" s="274">
        <v>0</v>
      </c>
      <c r="BK36" s="275">
        <v>0</v>
      </c>
      <c r="BL36" s="276">
        <v>1</v>
      </c>
      <c r="BM36" s="277"/>
      <c r="BN36" s="281" t="s">
        <v>24</v>
      </c>
      <c r="BO36" s="283" t="s">
        <v>39</v>
      </c>
      <c r="BP36" s="278">
        <v>0</v>
      </c>
      <c r="BQ36" s="279">
        <v>0</v>
      </c>
      <c r="BR36" s="280">
        <v>0</v>
      </c>
      <c r="BS36" s="277"/>
    </row>
    <row r="37" spans="1:71" x14ac:dyDescent="0.2">
      <c r="A37" s="281" t="s">
        <v>25</v>
      </c>
      <c r="B37" s="282" t="s">
        <v>40</v>
      </c>
      <c r="C37" s="269">
        <v>0</v>
      </c>
      <c r="D37" s="269">
        <v>0</v>
      </c>
      <c r="E37" s="269">
        <v>0</v>
      </c>
      <c r="F37" s="269">
        <v>0</v>
      </c>
      <c r="G37" s="269">
        <v>0</v>
      </c>
      <c r="H37" s="269">
        <v>0</v>
      </c>
      <c r="I37" s="269">
        <v>0</v>
      </c>
      <c r="J37" s="269">
        <v>1</v>
      </c>
      <c r="K37" s="269">
        <v>0</v>
      </c>
      <c r="L37" s="269">
        <v>0</v>
      </c>
      <c r="M37" s="269">
        <v>0</v>
      </c>
      <c r="N37" s="269">
        <v>0</v>
      </c>
      <c r="O37" s="269">
        <v>0</v>
      </c>
      <c r="P37" s="269">
        <v>0</v>
      </c>
      <c r="Q37" s="269">
        <v>0</v>
      </c>
      <c r="R37" s="269">
        <v>0</v>
      </c>
      <c r="S37" s="269">
        <v>0</v>
      </c>
      <c r="T37" s="269">
        <v>0</v>
      </c>
      <c r="U37" s="269">
        <v>0</v>
      </c>
      <c r="V37" s="269">
        <v>0</v>
      </c>
      <c r="W37" s="269">
        <v>0</v>
      </c>
      <c r="X37" s="269">
        <v>0</v>
      </c>
      <c r="Y37" s="269">
        <v>1</v>
      </c>
      <c r="Z37" s="269">
        <v>0</v>
      </c>
      <c r="AA37" s="269">
        <v>0</v>
      </c>
      <c r="AB37" s="269">
        <v>0</v>
      </c>
      <c r="AC37" s="269">
        <v>1</v>
      </c>
      <c r="AD37" s="269">
        <v>3</v>
      </c>
      <c r="AE37" s="269">
        <v>0</v>
      </c>
      <c r="AF37" s="269">
        <v>11</v>
      </c>
      <c r="AG37" s="269">
        <v>3</v>
      </c>
      <c r="AH37" s="269">
        <v>3</v>
      </c>
      <c r="AI37" s="269">
        <v>0</v>
      </c>
      <c r="AJ37" s="269">
        <v>3</v>
      </c>
      <c r="AK37" s="269">
        <v>0</v>
      </c>
      <c r="AL37" s="269">
        <v>2</v>
      </c>
      <c r="AM37" s="269">
        <v>3</v>
      </c>
      <c r="AN37" s="269">
        <v>0</v>
      </c>
      <c r="AO37" s="269">
        <v>0</v>
      </c>
      <c r="AP37" s="270">
        <v>31</v>
      </c>
      <c r="AQ37" s="269">
        <v>0</v>
      </c>
      <c r="AR37" s="269">
        <v>7984</v>
      </c>
      <c r="AS37" s="269">
        <v>9455</v>
      </c>
      <c r="AT37" s="269">
        <v>5317</v>
      </c>
      <c r="AU37" s="269">
        <v>5511</v>
      </c>
      <c r="AV37" s="269">
        <v>0</v>
      </c>
      <c r="AW37" s="270">
        <v>28267</v>
      </c>
      <c r="AX37" s="269">
        <v>28298</v>
      </c>
      <c r="AY37" s="270">
        <v>1494</v>
      </c>
      <c r="AZ37" s="270">
        <v>29761</v>
      </c>
      <c r="BA37" s="269">
        <v>29792</v>
      </c>
      <c r="BB37" s="270">
        <v>-8672</v>
      </c>
      <c r="BC37" s="269">
        <v>21089</v>
      </c>
      <c r="BD37" s="270">
        <v>21120</v>
      </c>
      <c r="BE37" s="271"/>
      <c r="BG37" s="281" t="s">
        <v>25</v>
      </c>
      <c r="BH37" s="283" t="s">
        <v>40</v>
      </c>
      <c r="BI37" s="273">
        <v>28298</v>
      </c>
      <c r="BJ37" s="274">
        <v>8672</v>
      </c>
      <c r="BK37" s="275">
        <v>0.30645275284472401</v>
      </c>
      <c r="BL37" s="276">
        <v>0.69354724715527594</v>
      </c>
      <c r="BM37" s="277"/>
      <c r="BN37" s="281" t="s">
        <v>25</v>
      </c>
      <c r="BO37" s="283" t="s">
        <v>40</v>
      </c>
      <c r="BP37" s="278">
        <v>1494</v>
      </c>
      <c r="BQ37" s="279">
        <v>8672</v>
      </c>
      <c r="BR37" s="280">
        <v>-7178</v>
      </c>
      <c r="BS37" s="277"/>
    </row>
    <row r="38" spans="1:71" x14ac:dyDescent="0.2">
      <c r="A38" s="281" t="s">
        <v>26</v>
      </c>
      <c r="B38" s="282" t="s">
        <v>583</v>
      </c>
      <c r="C38" s="269">
        <v>0</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1</v>
      </c>
      <c r="AB38" s="269">
        <v>0</v>
      </c>
      <c r="AC38" s="269">
        <v>0</v>
      </c>
      <c r="AD38" s="269">
        <v>3</v>
      </c>
      <c r="AE38" s="269">
        <v>0</v>
      </c>
      <c r="AF38" s="269">
        <v>1</v>
      </c>
      <c r="AG38" s="269">
        <v>1</v>
      </c>
      <c r="AH38" s="269">
        <v>1</v>
      </c>
      <c r="AI38" s="269">
        <v>0</v>
      </c>
      <c r="AJ38" s="269">
        <v>591</v>
      </c>
      <c r="AK38" s="269">
        <v>0</v>
      </c>
      <c r="AL38" s="269">
        <v>1</v>
      </c>
      <c r="AM38" s="269">
        <v>1</v>
      </c>
      <c r="AN38" s="269">
        <v>0</v>
      </c>
      <c r="AO38" s="269">
        <v>1</v>
      </c>
      <c r="AP38" s="270">
        <v>601</v>
      </c>
      <c r="AQ38" s="269">
        <v>106</v>
      </c>
      <c r="AR38" s="269">
        <v>12277</v>
      </c>
      <c r="AS38" s="269">
        <v>28156</v>
      </c>
      <c r="AT38" s="269">
        <v>0</v>
      </c>
      <c r="AU38" s="269">
        <v>0</v>
      </c>
      <c r="AV38" s="269">
        <v>0</v>
      </c>
      <c r="AW38" s="270">
        <v>40539</v>
      </c>
      <c r="AX38" s="269">
        <v>41140</v>
      </c>
      <c r="AY38" s="270">
        <v>40</v>
      </c>
      <c r="AZ38" s="270">
        <v>40579</v>
      </c>
      <c r="BA38" s="269">
        <v>41180</v>
      </c>
      <c r="BB38" s="270">
        <v>-12423</v>
      </c>
      <c r="BC38" s="269">
        <v>28156</v>
      </c>
      <c r="BD38" s="270">
        <v>28757</v>
      </c>
      <c r="BE38" s="271"/>
      <c r="BG38" s="281" t="s">
        <v>26</v>
      </c>
      <c r="BH38" s="283" t="s">
        <v>583</v>
      </c>
      <c r="BI38" s="273">
        <v>41140</v>
      </c>
      <c r="BJ38" s="274">
        <v>12423</v>
      </c>
      <c r="BK38" s="275">
        <v>0.30196888672824501</v>
      </c>
      <c r="BL38" s="276">
        <v>0.69803111327175493</v>
      </c>
      <c r="BM38" s="277"/>
      <c r="BN38" s="281" t="s">
        <v>26</v>
      </c>
      <c r="BO38" s="283" t="s">
        <v>583</v>
      </c>
      <c r="BP38" s="278">
        <v>40</v>
      </c>
      <c r="BQ38" s="279">
        <v>12423</v>
      </c>
      <c r="BR38" s="280">
        <v>-12383</v>
      </c>
      <c r="BS38" s="277"/>
    </row>
    <row r="39" spans="1:71" x14ac:dyDescent="0.2">
      <c r="A39" s="281" t="s">
        <v>51</v>
      </c>
      <c r="B39" s="282" t="s">
        <v>584</v>
      </c>
      <c r="C39" s="269">
        <v>0</v>
      </c>
      <c r="D39" s="269">
        <v>0</v>
      </c>
      <c r="E39" s="269">
        <v>0</v>
      </c>
      <c r="F39" s="269">
        <v>0</v>
      </c>
      <c r="G39" s="269">
        <v>1</v>
      </c>
      <c r="H39" s="269">
        <v>0</v>
      </c>
      <c r="I39" s="269">
        <v>0</v>
      </c>
      <c r="J39" s="269">
        <v>5</v>
      </c>
      <c r="K39" s="269">
        <v>0</v>
      </c>
      <c r="L39" s="269">
        <v>0</v>
      </c>
      <c r="M39" s="269">
        <v>0</v>
      </c>
      <c r="N39" s="269">
        <v>0</v>
      </c>
      <c r="O39" s="269">
        <v>0</v>
      </c>
      <c r="P39" s="269">
        <v>0</v>
      </c>
      <c r="Q39" s="269">
        <v>0</v>
      </c>
      <c r="R39" s="269">
        <v>0</v>
      </c>
      <c r="S39" s="269">
        <v>0</v>
      </c>
      <c r="T39" s="269">
        <v>0</v>
      </c>
      <c r="U39" s="269">
        <v>0</v>
      </c>
      <c r="V39" s="269">
        <v>0</v>
      </c>
      <c r="W39" s="269">
        <v>0</v>
      </c>
      <c r="X39" s="269">
        <v>0</v>
      </c>
      <c r="Y39" s="269">
        <v>5</v>
      </c>
      <c r="Z39" s="269">
        <v>2</v>
      </c>
      <c r="AA39" s="269">
        <v>31</v>
      </c>
      <c r="AB39" s="269">
        <v>2</v>
      </c>
      <c r="AC39" s="269">
        <v>6</v>
      </c>
      <c r="AD39" s="269">
        <v>34</v>
      </c>
      <c r="AE39" s="269">
        <v>16</v>
      </c>
      <c r="AF39" s="269">
        <v>6</v>
      </c>
      <c r="AG39" s="269">
        <v>2</v>
      </c>
      <c r="AH39" s="269">
        <v>0</v>
      </c>
      <c r="AI39" s="269">
        <v>42</v>
      </c>
      <c r="AJ39" s="269">
        <v>29</v>
      </c>
      <c r="AK39" s="269">
        <v>0</v>
      </c>
      <c r="AL39" s="269">
        <v>21</v>
      </c>
      <c r="AM39" s="269">
        <v>40</v>
      </c>
      <c r="AN39" s="269">
        <v>0</v>
      </c>
      <c r="AO39" s="269">
        <v>2</v>
      </c>
      <c r="AP39" s="270">
        <v>244</v>
      </c>
      <c r="AQ39" s="269">
        <v>0</v>
      </c>
      <c r="AR39" s="269">
        <v>3137</v>
      </c>
      <c r="AS39" s="269">
        <v>0</v>
      </c>
      <c r="AT39" s="269">
        <v>0</v>
      </c>
      <c r="AU39" s="269">
        <v>0</v>
      </c>
      <c r="AV39" s="269">
        <v>0</v>
      </c>
      <c r="AW39" s="270">
        <v>3137</v>
      </c>
      <c r="AX39" s="269">
        <v>3381</v>
      </c>
      <c r="AY39" s="270">
        <v>11</v>
      </c>
      <c r="AZ39" s="270">
        <v>3148</v>
      </c>
      <c r="BA39" s="269">
        <v>3392</v>
      </c>
      <c r="BB39" s="270">
        <v>-1898</v>
      </c>
      <c r="BC39" s="269">
        <v>1250</v>
      </c>
      <c r="BD39" s="270">
        <v>1494</v>
      </c>
      <c r="BE39" s="271"/>
      <c r="BG39" s="281" t="s">
        <v>51</v>
      </c>
      <c r="BH39" s="283" t="s">
        <v>584</v>
      </c>
      <c r="BI39" s="273">
        <v>3381</v>
      </c>
      <c r="BJ39" s="274">
        <v>1898</v>
      </c>
      <c r="BK39" s="275">
        <v>0.56137237503697135</v>
      </c>
      <c r="BL39" s="276">
        <v>0.43862762496302865</v>
      </c>
      <c r="BM39" s="277"/>
      <c r="BN39" s="281" t="s">
        <v>51</v>
      </c>
      <c r="BO39" s="283" t="s">
        <v>584</v>
      </c>
      <c r="BP39" s="278">
        <v>11</v>
      </c>
      <c r="BQ39" s="279">
        <v>1898</v>
      </c>
      <c r="BR39" s="280">
        <v>-1887</v>
      </c>
      <c r="BS39" s="277"/>
    </row>
    <row r="40" spans="1:71" x14ac:dyDescent="0.2">
      <c r="A40" s="281" t="s">
        <v>195</v>
      </c>
      <c r="B40" s="282" t="s">
        <v>41</v>
      </c>
      <c r="C40" s="269">
        <v>0</v>
      </c>
      <c r="D40" s="269">
        <v>0</v>
      </c>
      <c r="E40" s="269">
        <v>0</v>
      </c>
      <c r="F40" s="269">
        <v>0</v>
      </c>
      <c r="G40" s="269">
        <v>40</v>
      </c>
      <c r="H40" s="269">
        <v>3</v>
      </c>
      <c r="I40" s="269">
        <v>6</v>
      </c>
      <c r="J40" s="269">
        <v>148</v>
      </c>
      <c r="K40" s="269">
        <v>0</v>
      </c>
      <c r="L40" s="269">
        <v>1</v>
      </c>
      <c r="M40" s="269">
        <v>19</v>
      </c>
      <c r="N40" s="269">
        <v>0</v>
      </c>
      <c r="O40" s="269">
        <v>0</v>
      </c>
      <c r="P40" s="269">
        <v>0</v>
      </c>
      <c r="Q40" s="269">
        <v>0</v>
      </c>
      <c r="R40" s="269">
        <v>1</v>
      </c>
      <c r="S40" s="269">
        <v>6</v>
      </c>
      <c r="T40" s="269">
        <v>0</v>
      </c>
      <c r="U40" s="269">
        <v>6</v>
      </c>
      <c r="V40" s="269">
        <v>0</v>
      </c>
      <c r="W40" s="269">
        <v>1</v>
      </c>
      <c r="X40" s="269">
        <v>36</v>
      </c>
      <c r="Y40" s="269">
        <v>741</v>
      </c>
      <c r="Z40" s="269">
        <v>28</v>
      </c>
      <c r="AA40" s="269">
        <v>443</v>
      </c>
      <c r="AB40" s="269">
        <v>64</v>
      </c>
      <c r="AC40" s="269">
        <v>1585</v>
      </c>
      <c r="AD40" s="269">
        <v>1538</v>
      </c>
      <c r="AE40" s="269">
        <v>2042</v>
      </c>
      <c r="AF40" s="269">
        <v>356</v>
      </c>
      <c r="AG40" s="269">
        <v>286</v>
      </c>
      <c r="AH40" s="269">
        <v>1659</v>
      </c>
      <c r="AI40" s="269">
        <v>1486</v>
      </c>
      <c r="AJ40" s="269">
        <v>1333</v>
      </c>
      <c r="AK40" s="269">
        <v>118</v>
      </c>
      <c r="AL40" s="269">
        <v>1722</v>
      </c>
      <c r="AM40" s="269">
        <v>673</v>
      </c>
      <c r="AN40" s="269">
        <v>0</v>
      </c>
      <c r="AO40" s="269">
        <v>16</v>
      </c>
      <c r="AP40" s="270">
        <v>14357</v>
      </c>
      <c r="AQ40" s="269">
        <v>112</v>
      </c>
      <c r="AR40" s="269">
        <v>8594</v>
      </c>
      <c r="AS40" s="269">
        <v>0</v>
      </c>
      <c r="AT40" s="269">
        <v>324</v>
      </c>
      <c r="AU40" s="269">
        <v>525</v>
      </c>
      <c r="AV40" s="269">
        <v>0</v>
      </c>
      <c r="AW40" s="270">
        <v>9555</v>
      </c>
      <c r="AX40" s="269">
        <v>23912</v>
      </c>
      <c r="AY40" s="270">
        <v>1435</v>
      </c>
      <c r="AZ40" s="270">
        <v>10990</v>
      </c>
      <c r="BA40" s="269">
        <v>25347</v>
      </c>
      <c r="BB40" s="270">
        <v>-13624</v>
      </c>
      <c r="BC40" s="269">
        <v>-2634</v>
      </c>
      <c r="BD40" s="270">
        <v>11723</v>
      </c>
      <c r="BE40" s="271"/>
      <c r="BG40" s="281" t="s">
        <v>195</v>
      </c>
      <c r="BH40" s="283" t="s">
        <v>41</v>
      </c>
      <c r="BI40" s="273">
        <v>23912</v>
      </c>
      <c r="BJ40" s="274">
        <v>13624</v>
      </c>
      <c r="BK40" s="275">
        <v>0.56975577116092335</v>
      </c>
      <c r="BL40" s="276">
        <v>0.43024422883907665</v>
      </c>
      <c r="BM40" s="277"/>
      <c r="BN40" s="281" t="s">
        <v>195</v>
      </c>
      <c r="BO40" s="283" t="s">
        <v>41</v>
      </c>
      <c r="BP40" s="278">
        <v>1435</v>
      </c>
      <c r="BQ40" s="279">
        <v>13624</v>
      </c>
      <c r="BR40" s="280">
        <v>-12189</v>
      </c>
      <c r="BS40" s="277"/>
    </row>
    <row r="41" spans="1:71" x14ac:dyDescent="0.2">
      <c r="A41" s="286">
        <v>37</v>
      </c>
      <c r="B41" s="282" t="s">
        <v>42</v>
      </c>
      <c r="C41" s="269">
        <v>0</v>
      </c>
      <c r="D41" s="269">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0</v>
      </c>
      <c r="U41" s="269">
        <v>0</v>
      </c>
      <c r="V41" s="269">
        <v>0</v>
      </c>
      <c r="W41" s="269">
        <v>0</v>
      </c>
      <c r="X41" s="269">
        <v>0</v>
      </c>
      <c r="Y41" s="269">
        <v>2</v>
      </c>
      <c r="Z41" s="269">
        <v>0</v>
      </c>
      <c r="AA41" s="269">
        <v>1</v>
      </c>
      <c r="AB41" s="269">
        <v>0</v>
      </c>
      <c r="AC41" s="269">
        <v>16</v>
      </c>
      <c r="AD41" s="269">
        <v>2</v>
      </c>
      <c r="AE41" s="269">
        <v>46</v>
      </c>
      <c r="AF41" s="269">
        <v>5</v>
      </c>
      <c r="AG41" s="269">
        <v>49</v>
      </c>
      <c r="AH41" s="269">
        <v>8</v>
      </c>
      <c r="AI41" s="269">
        <v>66</v>
      </c>
      <c r="AJ41" s="269">
        <v>369</v>
      </c>
      <c r="AK41" s="269">
        <v>4</v>
      </c>
      <c r="AL41" s="269">
        <v>13</v>
      </c>
      <c r="AM41" s="269">
        <v>305</v>
      </c>
      <c r="AN41" s="269">
        <v>0</v>
      </c>
      <c r="AO41" s="269">
        <v>0</v>
      </c>
      <c r="AP41" s="270">
        <v>886</v>
      </c>
      <c r="AQ41" s="269">
        <v>1980</v>
      </c>
      <c r="AR41" s="269">
        <v>27798</v>
      </c>
      <c r="AS41" s="269">
        <v>0</v>
      </c>
      <c r="AT41" s="269">
        <v>0</v>
      </c>
      <c r="AU41" s="269">
        <v>0</v>
      </c>
      <c r="AV41" s="269">
        <v>0</v>
      </c>
      <c r="AW41" s="270">
        <v>29778</v>
      </c>
      <c r="AX41" s="269">
        <v>30664</v>
      </c>
      <c r="AY41" s="270">
        <v>12449</v>
      </c>
      <c r="AZ41" s="270">
        <v>42227</v>
      </c>
      <c r="BA41" s="269">
        <v>43113</v>
      </c>
      <c r="BB41" s="270">
        <v>-21480</v>
      </c>
      <c r="BC41" s="269">
        <v>20747</v>
      </c>
      <c r="BD41" s="270">
        <v>21633</v>
      </c>
      <c r="BE41" s="271"/>
      <c r="BG41" s="286">
        <v>37</v>
      </c>
      <c r="BH41" s="283" t="s">
        <v>42</v>
      </c>
      <c r="BI41" s="273">
        <v>30664</v>
      </c>
      <c r="BJ41" s="274">
        <v>21480</v>
      </c>
      <c r="BK41" s="275">
        <v>0.70049569527785027</v>
      </c>
      <c r="BL41" s="276">
        <v>0.29950430472214973</v>
      </c>
      <c r="BM41" s="277"/>
      <c r="BN41" s="286">
        <v>37</v>
      </c>
      <c r="BO41" s="283" t="s">
        <v>42</v>
      </c>
      <c r="BP41" s="278">
        <v>12449</v>
      </c>
      <c r="BQ41" s="279">
        <v>21480</v>
      </c>
      <c r="BR41" s="280">
        <v>-9031</v>
      </c>
      <c r="BS41" s="277"/>
    </row>
    <row r="42" spans="1:71" x14ac:dyDescent="0.2">
      <c r="A42" s="287">
        <v>38</v>
      </c>
      <c r="B42" s="268" t="s">
        <v>585</v>
      </c>
      <c r="C42" s="269">
        <v>0</v>
      </c>
      <c r="D42" s="269">
        <v>0</v>
      </c>
      <c r="E42" s="269">
        <v>0</v>
      </c>
      <c r="F42" s="269">
        <v>0</v>
      </c>
      <c r="G42" s="269">
        <v>1</v>
      </c>
      <c r="H42" s="269">
        <v>0</v>
      </c>
      <c r="I42" s="269">
        <v>0</v>
      </c>
      <c r="J42" s="269">
        <v>1</v>
      </c>
      <c r="K42" s="269">
        <v>0</v>
      </c>
      <c r="L42" s="269">
        <v>0</v>
      </c>
      <c r="M42" s="269">
        <v>0</v>
      </c>
      <c r="N42" s="269">
        <v>0</v>
      </c>
      <c r="O42" s="269">
        <v>0</v>
      </c>
      <c r="P42" s="269">
        <v>0</v>
      </c>
      <c r="Q42" s="269">
        <v>0</v>
      </c>
      <c r="R42" s="269">
        <v>0</v>
      </c>
      <c r="S42" s="269">
        <v>0</v>
      </c>
      <c r="T42" s="269">
        <v>0</v>
      </c>
      <c r="U42" s="269">
        <v>0</v>
      </c>
      <c r="V42" s="269">
        <v>0</v>
      </c>
      <c r="W42" s="269">
        <v>0</v>
      </c>
      <c r="X42" s="269">
        <v>0</v>
      </c>
      <c r="Y42" s="269">
        <v>2</v>
      </c>
      <c r="Z42" s="269">
        <v>0</v>
      </c>
      <c r="AA42" s="269">
        <v>1</v>
      </c>
      <c r="AB42" s="269">
        <v>1</v>
      </c>
      <c r="AC42" s="269">
        <v>13</v>
      </c>
      <c r="AD42" s="269">
        <v>16</v>
      </c>
      <c r="AE42" s="269">
        <v>10</v>
      </c>
      <c r="AF42" s="269">
        <v>4</v>
      </c>
      <c r="AG42" s="269">
        <v>1</v>
      </c>
      <c r="AH42" s="269">
        <v>17</v>
      </c>
      <c r="AI42" s="269">
        <v>28</v>
      </c>
      <c r="AJ42" s="269">
        <v>17</v>
      </c>
      <c r="AK42" s="269">
        <v>3</v>
      </c>
      <c r="AL42" s="269">
        <v>7</v>
      </c>
      <c r="AM42" s="269">
        <v>12</v>
      </c>
      <c r="AN42" s="269">
        <v>0</v>
      </c>
      <c r="AO42" s="269">
        <v>0</v>
      </c>
      <c r="AP42" s="270">
        <v>134</v>
      </c>
      <c r="AQ42" s="269">
        <v>0</v>
      </c>
      <c r="AR42" s="269">
        <v>0</v>
      </c>
      <c r="AS42" s="269">
        <v>0</v>
      </c>
      <c r="AT42" s="269">
        <v>0</v>
      </c>
      <c r="AU42" s="269">
        <v>0</v>
      </c>
      <c r="AV42" s="269">
        <v>0</v>
      </c>
      <c r="AW42" s="270">
        <v>0</v>
      </c>
      <c r="AX42" s="269">
        <v>134</v>
      </c>
      <c r="AY42" s="270">
        <v>0</v>
      </c>
      <c r="AZ42" s="270">
        <v>0</v>
      </c>
      <c r="BA42" s="269">
        <v>134</v>
      </c>
      <c r="BB42" s="270">
        <v>0</v>
      </c>
      <c r="BC42" s="269">
        <v>0</v>
      </c>
      <c r="BD42" s="270">
        <v>134</v>
      </c>
      <c r="BE42" s="271"/>
      <c r="BG42" s="287">
        <v>38</v>
      </c>
      <c r="BH42" s="272" t="s">
        <v>585</v>
      </c>
      <c r="BI42" s="273">
        <v>134</v>
      </c>
      <c r="BJ42" s="274">
        <v>0</v>
      </c>
      <c r="BK42" s="275">
        <v>0</v>
      </c>
      <c r="BL42" s="276">
        <v>1</v>
      </c>
      <c r="BM42" s="277"/>
      <c r="BN42" s="287">
        <v>38</v>
      </c>
      <c r="BO42" s="272" t="s">
        <v>585</v>
      </c>
      <c r="BP42" s="278">
        <v>0</v>
      </c>
      <c r="BQ42" s="279">
        <v>0</v>
      </c>
      <c r="BR42" s="280">
        <v>0</v>
      </c>
      <c r="BS42" s="277"/>
    </row>
    <row r="43" spans="1:71" x14ac:dyDescent="0.2">
      <c r="A43" s="287">
        <v>39</v>
      </c>
      <c r="B43" s="268" t="s">
        <v>586</v>
      </c>
      <c r="C43" s="269">
        <v>0</v>
      </c>
      <c r="D43" s="269">
        <v>0</v>
      </c>
      <c r="E43" s="269">
        <v>1</v>
      </c>
      <c r="F43" s="269">
        <v>0</v>
      </c>
      <c r="G43" s="269">
        <v>10</v>
      </c>
      <c r="H43" s="269">
        <v>1</v>
      </c>
      <c r="I43" s="269">
        <v>1</v>
      </c>
      <c r="J43" s="269">
        <v>6</v>
      </c>
      <c r="K43" s="269">
        <v>0</v>
      </c>
      <c r="L43" s="269">
        <v>0</v>
      </c>
      <c r="M43" s="269">
        <v>3</v>
      </c>
      <c r="N43" s="269">
        <v>0</v>
      </c>
      <c r="O43" s="269">
        <v>0</v>
      </c>
      <c r="P43" s="269">
        <v>0</v>
      </c>
      <c r="Q43" s="269">
        <v>0</v>
      </c>
      <c r="R43" s="269">
        <v>0</v>
      </c>
      <c r="S43" s="269">
        <v>1</v>
      </c>
      <c r="T43" s="269">
        <v>0</v>
      </c>
      <c r="U43" s="269">
        <v>0</v>
      </c>
      <c r="V43" s="269">
        <v>0</v>
      </c>
      <c r="W43" s="269">
        <v>0</v>
      </c>
      <c r="X43" s="269">
        <v>4</v>
      </c>
      <c r="Y43" s="269">
        <v>121</v>
      </c>
      <c r="Z43" s="269">
        <v>1</v>
      </c>
      <c r="AA43" s="269">
        <v>33</v>
      </c>
      <c r="AB43" s="269">
        <v>26</v>
      </c>
      <c r="AC43" s="269">
        <v>170</v>
      </c>
      <c r="AD43" s="269">
        <v>115</v>
      </c>
      <c r="AE43" s="269">
        <v>177</v>
      </c>
      <c r="AF43" s="269">
        <v>67</v>
      </c>
      <c r="AG43" s="269">
        <v>15</v>
      </c>
      <c r="AH43" s="269">
        <v>69</v>
      </c>
      <c r="AI43" s="269">
        <v>303</v>
      </c>
      <c r="AJ43" s="269">
        <v>130</v>
      </c>
      <c r="AK43" s="269">
        <v>15</v>
      </c>
      <c r="AL43" s="269">
        <v>54</v>
      </c>
      <c r="AM43" s="269">
        <v>99</v>
      </c>
      <c r="AN43" s="269">
        <v>0</v>
      </c>
      <c r="AO43" s="269">
        <v>0</v>
      </c>
      <c r="AP43" s="270">
        <v>1422</v>
      </c>
      <c r="AQ43" s="269">
        <v>4</v>
      </c>
      <c r="AR43" s="269">
        <v>5466</v>
      </c>
      <c r="AS43" s="269">
        <v>0</v>
      </c>
      <c r="AT43" s="269">
        <v>0</v>
      </c>
      <c r="AU43" s="269">
        <v>0</v>
      </c>
      <c r="AV43" s="269">
        <v>0</v>
      </c>
      <c r="AW43" s="270">
        <v>5470</v>
      </c>
      <c r="AX43" s="269">
        <v>6892</v>
      </c>
      <c r="AY43" s="270">
        <v>1</v>
      </c>
      <c r="AZ43" s="270">
        <v>5471</v>
      </c>
      <c r="BA43" s="269">
        <v>6893</v>
      </c>
      <c r="BB43" s="270">
        <v>-6373</v>
      </c>
      <c r="BC43" s="269">
        <v>-902</v>
      </c>
      <c r="BD43" s="270">
        <v>520</v>
      </c>
      <c r="BE43" s="271"/>
      <c r="BG43" s="287">
        <v>39</v>
      </c>
      <c r="BH43" s="272" t="s">
        <v>586</v>
      </c>
      <c r="BI43" s="273">
        <v>6892</v>
      </c>
      <c r="BJ43" s="274">
        <v>6373</v>
      </c>
      <c r="BK43" s="275">
        <v>0.9246952988972722</v>
      </c>
      <c r="BL43" s="276">
        <v>7.53047011027278E-2</v>
      </c>
      <c r="BM43" s="277"/>
      <c r="BN43" s="287">
        <v>39</v>
      </c>
      <c r="BO43" s="272" t="s">
        <v>586</v>
      </c>
      <c r="BP43" s="278">
        <v>1</v>
      </c>
      <c r="BQ43" s="279">
        <v>6373</v>
      </c>
      <c r="BR43" s="280">
        <v>-6372</v>
      </c>
      <c r="BS43" s="277"/>
    </row>
    <row r="44" spans="1:71" x14ac:dyDescent="0.2">
      <c r="A44" s="288">
        <v>40</v>
      </c>
      <c r="B44" s="289" t="s">
        <v>43</v>
      </c>
      <c r="C44" s="290">
        <v>0</v>
      </c>
      <c r="D44" s="290">
        <v>3</v>
      </c>
      <c r="E44" s="290">
        <v>25</v>
      </c>
      <c r="F44" s="290">
        <v>0</v>
      </c>
      <c r="G44" s="290">
        <v>1148</v>
      </c>
      <c r="H44" s="290">
        <v>59</v>
      </c>
      <c r="I44" s="290">
        <v>257</v>
      </c>
      <c r="J44" s="290">
        <v>2267</v>
      </c>
      <c r="K44" s="290">
        <v>39</v>
      </c>
      <c r="L44" s="290">
        <v>21</v>
      </c>
      <c r="M44" s="290">
        <v>180</v>
      </c>
      <c r="N44" s="290">
        <v>2</v>
      </c>
      <c r="O44" s="290">
        <v>32</v>
      </c>
      <c r="P44" s="290">
        <v>6</v>
      </c>
      <c r="Q44" s="290">
        <v>2</v>
      </c>
      <c r="R44" s="290">
        <v>17</v>
      </c>
      <c r="S44" s="290">
        <v>120</v>
      </c>
      <c r="T44" s="290">
        <v>3</v>
      </c>
      <c r="U44" s="290">
        <v>90</v>
      </c>
      <c r="V44" s="290">
        <v>3</v>
      </c>
      <c r="W44" s="290">
        <v>71</v>
      </c>
      <c r="X44" s="290">
        <v>658</v>
      </c>
      <c r="Y44" s="290">
        <v>4162</v>
      </c>
      <c r="Z44" s="290">
        <v>467</v>
      </c>
      <c r="AA44" s="290">
        <v>1650</v>
      </c>
      <c r="AB44" s="290">
        <v>341</v>
      </c>
      <c r="AC44" s="290">
        <v>5055</v>
      </c>
      <c r="AD44" s="290">
        <v>4283</v>
      </c>
      <c r="AE44" s="290">
        <v>13108</v>
      </c>
      <c r="AF44" s="290">
        <v>1592</v>
      </c>
      <c r="AG44" s="290">
        <v>967</v>
      </c>
      <c r="AH44" s="290">
        <v>5105</v>
      </c>
      <c r="AI44" s="290">
        <v>5657</v>
      </c>
      <c r="AJ44" s="290">
        <v>12610</v>
      </c>
      <c r="AK44" s="290">
        <v>601</v>
      </c>
      <c r="AL44" s="290">
        <v>3909</v>
      </c>
      <c r="AM44" s="290">
        <v>11065</v>
      </c>
      <c r="AN44" s="290">
        <v>134</v>
      </c>
      <c r="AO44" s="290">
        <v>355</v>
      </c>
      <c r="AP44" s="291">
        <v>76064</v>
      </c>
      <c r="AQ44" s="290">
        <v>2954</v>
      </c>
      <c r="AR44" s="290">
        <v>274024</v>
      </c>
      <c r="AS44" s="290">
        <v>55052</v>
      </c>
      <c r="AT44" s="290">
        <v>19480</v>
      </c>
      <c r="AU44" s="290">
        <v>22123</v>
      </c>
      <c r="AV44" s="290">
        <v>193</v>
      </c>
      <c r="AW44" s="291">
        <v>373826</v>
      </c>
      <c r="AX44" s="290">
        <v>449890</v>
      </c>
      <c r="AY44" s="291">
        <v>45271</v>
      </c>
      <c r="AZ44" s="291">
        <v>419097</v>
      </c>
      <c r="BA44" s="290">
        <v>495161</v>
      </c>
      <c r="BB44" s="291">
        <v>-241350</v>
      </c>
      <c r="BC44" s="290">
        <v>177747</v>
      </c>
      <c r="BD44" s="291">
        <v>253811</v>
      </c>
      <c r="BE44" s="271"/>
      <c r="BG44" s="288">
        <v>40</v>
      </c>
      <c r="BH44" s="292" t="s">
        <v>43</v>
      </c>
      <c r="BI44" s="293">
        <v>449890</v>
      </c>
      <c r="BJ44" s="294">
        <v>241350</v>
      </c>
      <c r="BK44" s="295">
        <v>0.53646446909244483</v>
      </c>
      <c r="BL44" s="296">
        <v>0.46353553090755517</v>
      </c>
      <c r="BM44" s="277"/>
      <c r="BN44" s="288">
        <v>40</v>
      </c>
      <c r="BO44" s="292" t="s">
        <v>43</v>
      </c>
      <c r="BP44" s="297">
        <v>45271</v>
      </c>
      <c r="BQ44" s="298">
        <v>241350</v>
      </c>
      <c r="BR44" s="299">
        <v>-196079</v>
      </c>
    </row>
    <row r="45" spans="1:71" x14ac:dyDescent="0.2">
      <c r="A45" s="300">
        <v>41</v>
      </c>
      <c r="B45" s="301" t="s">
        <v>52</v>
      </c>
      <c r="C45" s="302">
        <v>0</v>
      </c>
      <c r="D45" s="302">
        <v>0</v>
      </c>
      <c r="E45" s="302">
        <v>2</v>
      </c>
      <c r="F45" s="302">
        <v>0</v>
      </c>
      <c r="G45" s="302">
        <v>14</v>
      </c>
      <c r="H45" s="302">
        <v>1</v>
      </c>
      <c r="I45" s="302">
        <v>8</v>
      </c>
      <c r="J45" s="302">
        <v>43</v>
      </c>
      <c r="K45" s="302">
        <v>1</v>
      </c>
      <c r="L45" s="302">
        <v>1</v>
      </c>
      <c r="M45" s="302">
        <v>6</v>
      </c>
      <c r="N45" s="302">
        <v>0</v>
      </c>
      <c r="O45" s="302">
        <v>0</v>
      </c>
      <c r="P45" s="302">
        <v>0</v>
      </c>
      <c r="Q45" s="302">
        <v>0</v>
      </c>
      <c r="R45" s="302">
        <v>0</v>
      </c>
      <c r="S45" s="302">
        <v>3</v>
      </c>
      <c r="T45" s="302">
        <v>0</v>
      </c>
      <c r="U45" s="302">
        <v>2</v>
      </c>
      <c r="V45" s="302">
        <v>0</v>
      </c>
      <c r="W45" s="302">
        <v>1</v>
      </c>
      <c r="X45" s="302">
        <v>22</v>
      </c>
      <c r="Y45" s="302">
        <v>166</v>
      </c>
      <c r="Z45" s="302">
        <v>7</v>
      </c>
      <c r="AA45" s="302">
        <v>46</v>
      </c>
      <c r="AB45" s="302">
        <v>27</v>
      </c>
      <c r="AC45" s="302">
        <v>433</v>
      </c>
      <c r="AD45" s="302">
        <v>409</v>
      </c>
      <c r="AE45" s="302">
        <v>283</v>
      </c>
      <c r="AF45" s="302">
        <v>118</v>
      </c>
      <c r="AG45" s="302">
        <v>36</v>
      </c>
      <c r="AH45" s="302">
        <v>190</v>
      </c>
      <c r="AI45" s="302">
        <v>200</v>
      </c>
      <c r="AJ45" s="302">
        <v>242</v>
      </c>
      <c r="AK45" s="302">
        <v>55</v>
      </c>
      <c r="AL45" s="302">
        <v>189</v>
      </c>
      <c r="AM45" s="302">
        <v>448</v>
      </c>
      <c r="AN45" s="302">
        <v>0</v>
      </c>
      <c r="AO45" s="302">
        <v>1</v>
      </c>
      <c r="AP45" s="303">
        <v>2954</v>
      </c>
      <c r="AQ45" s="269"/>
      <c r="AR45" s="269"/>
      <c r="AS45" s="269"/>
      <c r="AT45" s="269"/>
      <c r="AU45" s="269"/>
      <c r="AV45" s="269"/>
      <c r="AW45" s="269"/>
      <c r="AX45" s="269"/>
      <c r="AY45" s="269"/>
      <c r="AZ45" s="269"/>
      <c r="BA45" s="269"/>
      <c r="BB45" s="269"/>
      <c r="BC45" s="269"/>
      <c r="BD45" s="269"/>
      <c r="BE45" s="271"/>
      <c r="BG45" s="56" t="s">
        <v>587</v>
      </c>
      <c r="BI45" s="274"/>
      <c r="BJ45" s="274"/>
      <c r="BN45" s="56" t="s">
        <v>587</v>
      </c>
    </row>
    <row r="46" spans="1:71" x14ac:dyDescent="0.2">
      <c r="A46" s="286">
        <v>42</v>
      </c>
      <c r="B46" s="282" t="s">
        <v>53</v>
      </c>
      <c r="C46" s="269">
        <v>0</v>
      </c>
      <c r="D46" s="269">
        <v>5</v>
      </c>
      <c r="E46" s="269">
        <v>10</v>
      </c>
      <c r="F46" s="269">
        <v>1</v>
      </c>
      <c r="G46" s="269">
        <v>234</v>
      </c>
      <c r="H46" s="269">
        <v>24</v>
      </c>
      <c r="I46" s="269">
        <v>64</v>
      </c>
      <c r="J46" s="269">
        <v>318</v>
      </c>
      <c r="K46" s="269">
        <v>2</v>
      </c>
      <c r="L46" s="269">
        <v>9</v>
      </c>
      <c r="M46" s="269">
        <v>73</v>
      </c>
      <c r="N46" s="269">
        <v>0</v>
      </c>
      <c r="O46" s="269">
        <v>4</v>
      </c>
      <c r="P46" s="269">
        <v>3</v>
      </c>
      <c r="Q46" s="269">
        <v>1</v>
      </c>
      <c r="R46" s="269">
        <v>7</v>
      </c>
      <c r="S46" s="269">
        <v>43</v>
      </c>
      <c r="T46" s="269">
        <v>2</v>
      </c>
      <c r="U46" s="269">
        <v>28</v>
      </c>
      <c r="V46" s="269">
        <v>2</v>
      </c>
      <c r="W46" s="269">
        <v>12</v>
      </c>
      <c r="X46" s="269">
        <v>298</v>
      </c>
      <c r="Y46" s="269">
        <v>2670</v>
      </c>
      <c r="Z46" s="269">
        <v>44</v>
      </c>
      <c r="AA46" s="269">
        <v>461</v>
      </c>
      <c r="AB46" s="269">
        <v>527</v>
      </c>
      <c r="AC46" s="269">
        <v>7814</v>
      </c>
      <c r="AD46" s="269">
        <v>4165</v>
      </c>
      <c r="AE46" s="269">
        <v>4177</v>
      </c>
      <c r="AF46" s="269">
        <v>2343</v>
      </c>
      <c r="AG46" s="269">
        <v>392</v>
      </c>
      <c r="AH46" s="269">
        <v>6386</v>
      </c>
      <c r="AI46" s="269">
        <v>11052</v>
      </c>
      <c r="AJ46" s="269">
        <v>12870</v>
      </c>
      <c r="AK46" s="269">
        <v>725</v>
      </c>
      <c r="AL46" s="269">
        <v>4681</v>
      </c>
      <c r="AM46" s="269">
        <v>5871</v>
      </c>
      <c r="AN46" s="269">
        <v>0</v>
      </c>
      <c r="AO46" s="269">
        <v>5</v>
      </c>
      <c r="AP46" s="270">
        <v>65323</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0</v>
      </c>
      <c r="D47" s="269">
        <v>6</v>
      </c>
      <c r="E47" s="269">
        <v>8</v>
      </c>
      <c r="F47" s="269">
        <v>0</v>
      </c>
      <c r="G47" s="269">
        <v>118</v>
      </c>
      <c r="H47" s="269">
        <v>-2</v>
      </c>
      <c r="I47" s="269">
        <v>25</v>
      </c>
      <c r="J47" s="269">
        <v>202</v>
      </c>
      <c r="K47" s="269">
        <v>2</v>
      </c>
      <c r="L47" s="269">
        <v>0</v>
      </c>
      <c r="M47" s="269">
        <v>33</v>
      </c>
      <c r="N47" s="269">
        <v>0</v>
      </c>
      <c r="O47" s="269">
        <v>4</v>
      </c>
      <c r="P47" s="269">
        <v>0</v>
      </c>
      <c r="Q47" s="269">
        <v>1</v>
      </c>
      <c r="R47" s="269">
        <v>3</v>
      </c>
      <c r="S47" s="269">
        <v>5</v>
      </c>
      <c r="T47" s="269">
        <v>0</v>
      </c>
      <c r="U47" s="269">
        <v>-3</v>
      </c>
      <c r="V47" s="269">
        <v>0</v>
      </c>
      <c r="W47" s="269">
        <v>1</v>
      </c>
      <c r="X47" s="269">
        <v>18</v>
      </c>
      <c r="Y47" s="269">
        <v>212</v>
      </c>
      <c r="Z47" s="269">
        <v>20</v>
      </c>
      <c r="AA47" s="269">
        <v>431</v>
      </c>
      <c r="AB47" s="269">
        <v>42</v>
      </c>
      <c r="AC47" s="269">
        <v>2547</v>
      </c>
      <c r="AD47" s="269">
        <v>3364</v>
      </c>
      <c r="AE47" s="269">
        <v>37675</v>
      </c>
      <c r="AF47" s="269">
        <v>428</v>
      </c>
      <c r="AG47" s="269">
        <v>224</v>
      </c>
      <c r="AH47" s="269">
        <v>0</v>
      </c>
      <c r="AI47" s="269">
        <v>466</v>
      </c>
      <c r="AJ47" s="269">
        <v>1121</v>
      </c>
      <c r="AK47" s="269">
        <v>-4</v>
      </c>
      <c r="AL47" s="269">
        <v>1167</v>
      </c>
      <c r="AM47" s="269">
        <v>1654</v>
      </c>
      <c r="AN47" s="269">
        <v>0</v>
      </c>
      <c r="AO47" s="269">
        <v>135</v>
      </c>
      <c r="AP47" s="270">
        <v>49903</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0</v>
      </c>
      <c r="D48" s="269">
        <v>2</v>
      </c>
      <c r="E48" s="269">
        <v>8</v>
      </c>
      <c r="F48" s="269">
        <v>0</v>
      </c>
      <c r="G48" s="269">
        <v>80</v>
      </c>
      <c r="H48" s="269">
        <v>11</v>
      </c>
      <c r="I48" s="269">
        <v>19</v>
      </c>
      <c r="J48" s="269">
        <v>426</v>
      </c>
      <c r="K48" s="269">
        <v>5</v>
      </c>
      <c r="L48" s="269">
        <v>4</v>
      </c>
      <c r="M48" s="269">
        <v>39</v>
      </c>
      <c r="N48" s="269">
        <v>0</v>
      </c>
      <c r="O48" s="269">
        <v>1</v>
      </c>
      <c r="P48" s="269">
        <v>1</v>
      </c>
      <c r="Q48" s="269">
        <v>1</v>
      </c>
      <c r="R48" s="269">
        <v>3</v>
      </c>
      <c r="S48" s="269">
        <v>30</v>
      </c>
      <c r="T48" s="269">
        <v>2</v>
      </c>
      <c r="U48" s="269">
        <v>23</v>
      </c>
      <c r="V48" s="269">
        <v>2</v>
      </c>
      <c r="W48" s="269">
        <v>6</v>
      </c>
      <c r="X48" s="269">
        <v>113</v>
      </c>
      <c r="Y48" s="269">
        <v>284</v>
      </c>
      <c r="Z48" s="269">
        <v>87</v>
      </c>
      <c r="AA48" s="269">
        <v>709</v>
      </c>
      <c r="AB48" s="269">
        <v>85</v>
      </c>
      <c r="AC48" s="269">
        <v>1747</v>
      </c>
      <c r="AD48" s="269">
        <v>980</v>
      </c>
      <c r="AE48" s="269">
        <v>31235</v>
      </c>
      <c r="AF48" s="269">
        <v>808</v>
      </c>
      <c r="AG48" s="269">
        <v>131</v>
      </c>
      <c r="AH48" s="269">
        <v>6280</v>
      </c>
      <c r="AI48" s="269">
        <v>3542</v>
      </c>
      <c r="AJ48" s="269">
        <v>1869</v>
      </c>
      <c r="AK48" s="269">
        <v>91</v>
      </c>
      <c r="AL48" s="269">
        <v>1117</v>
      </c>
      <c r="AM48" s="269">
        <v>1649</v>
      </c>
      <c r="AN48" s="269">
        <v>0</v>
      </c>
      <c r="AO48" s="269">
        <v>19</v>
      </c>
      <c r="AP48" s="270">
        <v>51409</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0</v>
      </c>
      <c r="D49" s="269">
        <v>0</v>
      </c>
      <c r="E49" s="269">
        <v>3</v>
      </c>
      <c r="F49" s="269">
        <v>0</v>
      </c>
      <c r="G49" s="269">
        <v>38</v>
      </c>
      <c r="H49" s="269">
        <v>4</v>
      </c>
      <c r="I49" s="269">
        <v>10</v>
      </c>
      <c r="J49" s="269">
        <v>65</v>
      </c>
      <c r="K49" s="269">
        <v>8</v>
      </c>
      <c r="L49" s="269">
        <v>1</v>
      </c>
      <c r="M49" s="269">
        <v>10</v>
      </c>
      <c r="N49" s="269">
        <v>0</v>
      </c>
      <c r="O49" s="269">
        <v>0</v>
      </c>
      <c r="P49" s="269">
        <v>0</v>
      </c>
      <c r="Q49" s="269">
        <v>0</v>
      </c>
      <c r="R49" s="269">
        <v>0</v>
      </c>
      <c r="S49" s="269">
        <v>3</v>
      </c>
      <c r="T49" s="269">
        <v>0</v>
      </c>
      <c r="U49" s="269">
        <v>1</v>
      </c>
      <c r="V49" s="269">
        <v>0</v>
      </c>
      <c r="W49" s="269">
        <v>1</v>
      </c>
      <c r="X49" s="269">
        <v>29</v>
      </c>
      <c r="Y49" s="269">
        <v>286</v>
      </c>
      <c r="Z49" s="269">
        <v>12</v>
      </c>
      <c r="AA49" s="269">
        <v>150</v>
      </c>
      <c r="AB49" s="269">
        <v>20</v>
      </c>
      <c r="AC49" s="269">
        <v>800</v>
      </c>
      <c r="AD49" s="269">
        <v>274</v>
      </c>
      <c r="AE49" s="269">
        <v>4537</v>
      </c>
      <c r="AF49" s="269">
        <v>380</v>
      </c>
      <c r="AG49" s="269">
        <v>59</v>
      </c>
      <c r="AH49" s="269">
        <v>28</v>
      </c>
      <c r="AI49" s="269">
        <v>261</v>
      </c>
      <c r="AJ49" s="269">
        <v>430</v>
      </c>
      <c r="AK49" s="269">
        <v>52</v>
      </c>
      <c r="AL49" s="269">
        <v>661</v>
      </c>
      <c r="AM49" s="269">
        <v>946</v>
      </c>
      <c r="AN49" s="269">
        <v>0</v>
      </c>
      <c r="AO49" s="269">
        <v>7</v>
      </c>
      <c r="AP49" s="270">
        <v>9076</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0</v>
      </c>
      <c r="D50" s="269">
        <v>0</v>
      </c>
      <c r="E50" s="269">
        <v>0</v>
      </c>
      <c r="F50" s="269">
        <v>0</v>
      </c>
      <c r="G50" s="269">
        <v>-7</v>
      </c>
      <c r="H50" s="269">
        <v>0</v>
      </c>
      <c r="I50" s="269">
        <v>0</v>
      </c>
      <c r="J50" s="269">
        <v>0</v>
      </c>
      <c r="K50" s="269">
        <v>0</v>
      </c>
      <c r="L50" s="269">
        <v>0</v>
      </c>
      <c r="M50" s="269">
        <v>0</v>
      </c>
      <c r="N50" s="269">
        <v>0</v>
      </c>
      <c r="O50" s="269">
        <v>0</v>
      </c>
      <c r="P50" s="269">
        <v>0</v>
      </c>
      <c r="Q50" s="269">
        <v>0</v>
      </c>
      <c r="R50" s="269">
        <v>0</v>
      </c>
      <c r="S50" s="269">
        <v>0</v>
      </c>
      <c r="T50" s="269">
        <v>0</v>
      </c>
      <c r="U50" s="269">
        <v>0</v>
      </c>
      <c r="V50" s="269">
        <v>0</v>
      </c>
      <c r="W50" s="269">
        <v>0</v>
      </c>
      <c r="X50" s="269">
        <v>0</v>
      </c>
      <c r="Y50" s="269">
        <v>-33</v>
      </c>
      <c r="Z50" s="269">
        <v>-1</v>
      </c>
      <c r="AA50" s="269">
        <v>-160</v>
      </c>
      <c r="AB50" s="269">
        <v>0</v>
      </c>
      <c r="AC50" s="269">
        <v>-9</v>
      </c>
      <c r="AD50" s="269">
        <v>-200</v>
      </c>
      <c r="AE50" s="269">
        <v>-14</v>
      </c>
      <c r="AF50" s="269">
        <v>-22</v>
      </c>
      <c r="AG50" s="269">
        <v>0</v>
      </c>
      <c r="AH50" s="269">
        <v>0</v>
      </c>
      <c r="AI50" s="269">
        <v>-58</v>
      </c>
      <c r="AJ50" s="269">
        <v>-385</v>
      </c>
      <c r="AK50" s="269">
        <v>-26</v>
      </c>
      <c r="AL50" s="269">
        <v>-1</v>
      </c>
      <c r="AM50" s="269">
        <v>0</v>
      </c>
      <c r="AN50" s="269">
        <v>0</v>
      </c>
      <c r="AO50" s="269">
        <v>-2</v>
      </c>
      <c r="AP50" s="270">
        <v>-918</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0</v>
      </c>
      <c r="D51" s="290">
        <v>13</v>
      </c>
      <c r="E51" s="290">
        <v>31</v>
      </c>
      <c r="F51" s="290">
        <v>1</v>
      </c>
      <c r="G51" s="290">
        <v>477</v>
      </c>
      <c r="H51" s="290">
        <v>38</v>
      </c>
      <c r="I51" s="290">
        <v>126</v>
      </c>
      <c r="J51" s="290">
        <v>1054</v>
      </c>
      <c r="K51" s="290">
        <v>18</v>
      </c>
      <c r="L51" s="290">
        <v>15</v>
      </c>
      <c r="M51" s="290">
        <v>161</v>
      </c>
      <c r="N51" s="290">
        <v>0</v>
      </c>
      <c r="O51" s="290">
        <v>9</v>
      </c>
      <c r="P51" s="290">
        <v>4</v>
      </c>
      <c r="Q51" s="290">
        <v>3</v>
      </c>
      <c r="R51" s="290">
        <v>13</v>
      </c>
      <c r="S51" s="290">
        <v>84</v>
      </c>
      <c r="T51" s="290">
        <v>4</v>
      </c>
      <c r="U51" s="290">
        <v>51</v>
      </c>
      <c r="V51" s="290">
        <v>4</v>
      </c>
      <c r="W51" s="290">
        <v>21</v>
      </c>
      <c r="X51" s="290">
        <v>480</v>
      </c>
      <c r="Y51" s="290">
        <v>3585</v>
      </c>
      <c r="Z51" s="290">
        <v>169</v>
      </c>
      <c r="AA51" s="290">
        <v>1637</v>
      </c>
      <c r="AB51" s="290">
        <v>701</v>
      </c>
      <c r="AC51" s="290">
        <v>13332</v>
      </c>
      <c r="AD51" s="290">
        <v>8992</v>
      </c>
      <c r="AE51" s="290">
        <v>77893</v>
      </c>
      <c r="AF51" s="290">
        <v>4055</v>
      </c>
      <c r="AG51" s="290">
        <v>842</v>
      </c>
      <c r="AH51" s="290">
        <v>12884</v>
      </c>
      <c r="AI51" s="290">
        <v>15463</v>
      </c>
      <c r="AJ51" s="290">
        <v>16147</v>
      </c>
      <c r="AK51" s="290">
        <v>893</v>
      </c>
      <c r="AL51" s="290">
        <v>7814</v>
      </c>
      <c r="AM51" s="290">
        <v>10568</v>
      </c>
      <c r="AN51" s="290">
        <v>0</v>
      </c>
      <c r="AO51" s="290">
        <v>165</v>
      </c>
      <c r="AP51" s="291">
        <v>177747</v>
      </c>
      <c r="AQ51" s="269"/>
      <c r="AR51" s="269"/>
      <c r="AS51" s="269"/>
      <c r="AT51" s="269"/>
      <c r="AU51" s="269"/>
      <c r="AV51" s="269"/>
      <c r="AW51" s="269"/>
      <c r="AX51" s="269"/>
      <c r="AY51" s="269"/>
      <c r="AZ51" s="269"/>
      <c r="BA51" s="269"/>
      <c r="BB51" s="269"/>
      <c r="BC51" s="269"/>
      <c r="BD51" s="269"/>
      <c r="BE51" s="271"/>
    </row>
    <row r="52" spans="1:57" x14ac:dyDescent="0.2">
      <c r="A52" s="304">
        <v>48</v>
      </c>
      <c r="B52" s="305" t="s">
        <v>570</v>
      </c>
      <c r="C52" s="306">
        <v>0</v>
      </c>
      <c r="D52" s="306">
        <v>16</v>
      </c>
      <c r="E52" s="306">
        <v>56</v>
      </c>
      <c r="F52" s="306">
        <v>1</v>
      </c>
      <c r="G52" s="306">
        <v>1625</v>
      </c>
      <c r="H52" s="306">
        <v>97</v>
      </c>
      <c r="I52" s="306">
        <v>383</v>
      </c>
      <c r="J52" s="306">
        <v>3321</v>
      </c>
      <c r="K52" s="306">
        <v>57</v>
      </c>
      <c r="L52" s="306">
        <v>36</v>
      </c>
      <c r="M52" s="306">
        <v>341</v>
      </c>
      <c r="N52" s="306">
        <v>2</v>
      </c>
      <c r="O52" s="306">
        <v>41</v>
      </c>
      <c r="P52" s="306">
        <v>10</v>
      </c>
      <c r="Q52" s="306">
        <v>5</v>
      </c>
      <c r="R52" s="306">
        <v>30</v>
      </c>
      <c r="S52" s="306">
        <v>204</v>
      </c>
      <c r="T52" s="306">
        <v>7</v>
      </c>
      <c r="U52" s="306">
        <v>141</v>
      </c>
      <c r="V52" s="306">
        <v>7</v>
      </c>
      <c r="W52" s="306">
        <v>92</v>
      </c>
      <c r="X52" s="306">
        <v>1138</v>
      </c>
      <c r="Y52" s="306">
        <v>7747</v>
      </c>
      <c r="Z52" s="306">
        <v>636</v>
      </c>
      <c r="AA52" s="306">
        <v>3287</v>
      </c>
      <c r="AB52" s="306">
        <v>1042</v>
      </c>
      <c r="AC52" s="306">
        <v>18387</v>
      </c>
      <c r="AD52" s="306">
        <v>13275</v>
      </c>
      <c r="AE52" s="306">
        <v>91001</v>
      </c>
      <c r="AF52" s="306">
        <v>5647</v>
      </c>
      <c r="AG52" s="306">
        <v>1809</v>
      </c>
      <c r="AH52" s="306">
        <v>17989</v>
      </c>
      <c r="AI52" s="306">
        <v>21120</v>
      </c>
      <c r="AJ52" s="306">
        <v>28757</v>
      </c>
      <c r="AK52" s="306">
        <v>1494</v>
      </c>
      <c r="AL52" s="306">
        <v>11723</v>
      </c>
      <c r="AM52" s="306">
        <v>21633</v>
      </c>
      <c r="AN52" s="306">
        <v>134</v>
      </c>
      <c r="AO52" s="306">
        <v>520</v>
      </c>
      <c r="AP52" s="307">
        <v>253811</v>
      </c>
      <c r="AQ52" s="269"/>
      <c r="AR52" s="269"/>
      <c r="AS52" s="269"/>
      <c r="AT52" s="269"/>
      <c r="AU52" s="269"/>
      <c r="AV52" s="269"/>
      <c r="AW52" s="269"/>
      <c r="AX52" s="269"/>
      <c r="AY52" s="269"/>
      <c r="AZ52" s="269"/>
      <c r="BA52" s="269"/>
      <c r="BB52" s="269"/>
      <c r="BC52" s="269"/>
      <c r="BD52" s="269"/>
      <c r="BE52" s="271"/>
    </row>
    <row r="53" spans="1:57" x14ac:dyDescent="0.2">
      <c r="A53" s="56" t="s">
        <v>587</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5" activePane="bottomRight" state="frozen"/>
      <selection activeCell="F63" sqref="F63"/>
      <selection pane="topRight" activeCell="F63" sqref="F63"/>
      <selection pane="bottomLeft" activeCell="F63" sqref="F63"/>
      <selection pane="bottomRight" activeCell="J14" sqref="J14"/>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548</v>
      </c>
      <c r="B1" s="308"/>
      <c r="C1" s="308"/>
      <c r="D1" s="308"/>
      <c r="E1" s="308" t="s">
        <v>547</v>
      </c>
      <c r="F1" s="308"/>
      <c r="G1" s="309" t="s">
        <v>549</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588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397</v>
      </c>
      <c r="D3" s="242" t="s">
        <v>398</v>
      </c>
      <c r="E3" s="242" t="s">
        <v>399</v>
      </c>
      <c r="F3" s="242" t="s">
        <v>400</v>
      </c>
      <c r="G3" s="242" t="s">
        <v>401</v>
      </c>
      <c r="H3" s="243" t="s">
        <v>402</v>
      </c>
      <c r="I3" s="243" t="s">
        <v>403</v>
      </c>
      <c r="J3" s="243" t="s">
        <v>404</v>
      </c>
      <c r="K3" s="243" t="s">
        <v>405</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559</v>
      </c>
      <c r="C4" s="255" t="s">
        <v>406</v>
      </c>
      <c r="D4" s="255" t="s">
        <v>560</v>
      </c>
      <c r="E4" s="255" t="s">
        <v>561</v>
      </c>
      <c r="F4" s="255" t="s">
        <v>27</v>
      </c>
      <c r="G4" s="255" t="s">
        <v>407</v>
      </c>
      <c r="H4" s="256" t="s">
        <v>28</v>
      </c>
      <c r="I4" s="256" t="s">
        <v>268</v>
      </c>
      <c r="J4" s="256" t="s">
        <v>29</v>
      </c>
      <c r="K4" s="256" t="s">
        <v>30</v>
      </c>
      <c r="L4" s="256" t="s">
        <v>562</v>
      </c>
      <c r="M4" s="256" t="s">
        <v>31</v>
      </c>
      <c r="N4" s="256" t="s">
        <v>32</v>
      </c>
      <c r="O4" s="256" t="s">
        <v>33</v>
      </c>
      <c r="P4" s="256" t="s">
        <v>34</v>
      </c>
      <c r="Q4" s="256" t="s">
        <v>269</v>
      </c>
      <c r="R4" s="256" t="s">
        <v>270</v>
      </c>
      <c r="S4" s="256" t="s">
        <v>271</v>
      </c>
      <c r="T4" s="256" t="s">
        <v>408</v>
      </c>
      <c r="U4" s="256" t="s">
        <v>35</v>
      </c>
      <c r="V4" s="256" t="s">
        <v>365</v>
      </c>
      <c r="W4" s="256" t="s">
        <v>409</v>
      </c>
      <c r="X4" s="256" t="s">
        <v>50</v>
      </c>
      <c r="Y4" s="256" t="s">
        <v>36</v>
      </c>
      <c r="Z4" s="256" t="s">
        <v>410</v>
      </c>
      <c r="AA4" s="256" t="s">
        <v>411</v>
      </c>
      <c r="AB4" s="256" t="s">
        <v>412</v>
      </c>
      <c r="AC4" s="256" t="s">
        <v>413</v>
      </c>
      <c r="AD4" s="256" t="s">
        <v>37</v>
      </c>
      <c r="AE4" s="256" t="s">
        <v>38</v>
      </c>
      <c r="AF4" s="256" t="s">
        <v>414</v>
      </c>
      <c r="AG4" s="256" t="s">
        <v>194</v>
      </c>
      <c r="AH4" s="256" t="s">
        <v>39</v>
      </c>
      <c r="AI4" s="256" t="s">
        <v>40</v>
      </c>
      <c r="AJ4" s="256" t="s">
        <v>415</v>
      </c>
      <c r="AK4" s="256" t="s">
        <v>563</v>
      </c>
      <c r="AL4" s="255" t="s">
        <v>41</v>
      </c>
      <c r="AM4" s="255" t="s">
        <v>42</v>
      </c>
      <c r="AN4" s="255" t="s">
        <v>416</v>
      </c>
      <c r="AO4" s="255" t="s">
        <v>417</v>
      </c>
      <c r="AP4" s="312" t="s">
        <v>43</v>
      </c>
      <c r="AQ4" s="258" t="s">
        <v>52</v>
      </c>
      <c r="AR4" s="258" t="s">
        <v>44</v>
      </c>
      <c r="AS4" s="258" t="s">
        <v>45</v>
      </c>
      <c r="AT4" s="258" t="s">
        <v>564</v>
      </c>
      <c r="AU4" s="258" t="s">
        <v>565</v>
      </c>
      <c r="AV4" s="258" t="s">
        <v>46</v>
      </c>
      <c r="AW4" s="257" t="s">
        <v>566</v>
      </c>
      <c r="AX4" s="258" t="s">
        <v>567</v>
      </c>
      <c r="AY4" s="259" t="s">
        <v>568</v>
      </c>
      <c r="AZ4" s="257" t="s">
        <v>47</v>
      </c>
      <c r="BA4" s="258" t="s">
        <v>48</v>
      </c>
      <c r="BB4" s="259" t="s">
        <v>569</v>
      </c>
      <c r="BC4" s="258" t="s">
        <v>49</v>
      </c>
      <c r="BD4" s="257" t="s">
        <v>570</v>
      </c>
    </row>
    <row r="5" spans="1:56" x14ac:dyDescent="0.2">
      <c r="A5" s="267" t="s">
        <v>264</v>
      </c>
      <c r="B5" s="272" t="s">
        <v>575</v>
      </c>
      <c r="C5" s="439">
        <v>0</v>
      </c>
      <c r="D5" s="439">
        <v>0</v>
      </c>
      <c r="E5" s="439">
        <v>0</v>
      </c>
      <c r="F5" s="439">
        <v>0</v>
      </c>
      <c r="G5" s="439">
        <v>0.21107692307692308</v>
      </c>
      <c r="H5" s="439">
        <v>1.0309278350515464E-2</v>
      </c>
      <c r="I5" s="439">
        <v>0</v>
      </c>
      <c r="J5" s="439">
        <v>1.2044564890093346E-3</v>
      </c>
      <c r="K5" s="439">
        <v>0</v>
      </c>
      <c r="L5" s="439">
        <v>0</v>
      </c>
      <c r="M5" s="439">
        <v>0</v>
      </c>
      <c r="N5" s="439">
        <v>0</v>
      </c>
      <c r="O5" s="439">
        <v>0</v>
      </c>
      <c r="P5" s="439">
        <v>0</v>
      </c>
      <c r="Q5" s="439">
        <v>0</v>
      </c>
      <c r="R5" s="439">
        <v>0</v>
      </c>
      <c r="S5" s="439">
        <v>0</v>
      </c>
      <c r="T5" s="439">
        <v>0</v>
      </c>
      <c r="U5" s="439">
        <v>0</v>
      </c>
      <c r="V5" s="439">
        <v>0</v>
      </c>
      <c r="W5" s="439">
        <v>0</v>
      </c>
      <c r="X5" s="439">
        <v>2.6362038664323375E-3</v>
      </c>
      <c r="Y5" s="439">
        <v>1.032657803020524E-3</v>
      </c>
      <c r="Z5" s="439">
        <v>0</v>
      </c>
      <c r="AA5" s="439">
        <v>0</v>
      </c>
      <c r="AB5" s="439">
        <v>0</v>
      </c>
      <c r="AC5" s="439">
        <v>1.0877250231141567E-4</v>
      </c>
      <c r="AD5" s="439">
        <v>0</v>
      </c>
      <c r="AE5" s="439">
        <v>0</v>
      </c>
      <c r="AF5" s="439">
        <v>0</v>
      </c>
      <c r="AG5" s="439">
        <v>0</v>
      </c>
      <c r="AH5" s="439">
        <v>5.5589526933125801E-5</v>
      </c>
      <c r="AI5" s="439">
        <v>2.2253787878787879E-3</v>
      </c>
      <c r="AJ5" s="439">
        <v>1.7039329554543242E-3</v>
      </c>
      <c r="AK5" s="439">
        <v>2.008032128514056E-3</v>
      </c>
      <c r="AL5" s="439">
        <v>0</v>
      </c>
      <c r="AM5" s="439">
        <v>2.2049646373595896E-2</v>
      </c>
      <c r="AN5" s="439">
        <v>0</v>
      </c>
      <c r="AO5" s="439">
        <v>0</v>
      </c>
      <c r="AP5" s="440">
        <v>3.6956633085248472E-3</v>
      </c>
      <c r="AQ5" s="439">
        <v>3.3852403520649968E-3</v>
      </c>
      <c r="AR5" s="439">
        <v>9.9662803258108775E-3</v>
      </c>
      <c r="AS5" s="439">
        <v>0</v>
      </c>
      <c r="AT5" s="439">
        <v>0</v>
      </c>
      <c r="AU5" s="439">
        <v>2.8929168738417031E-3</v>
      </c>
      <c r="AV5" s="439">
        <v>0</v>
      </c>
      <c r="AW5" s="440">
        <v>7.5034909289348525E-3</v>
      </c>
      <c r="AX5" s="439">
        <v>8.3198115094800951E-3</v>
      </c>
      <c r="AY5" s="440">
        <v>0</v>
      </c>
      <c r="AZ5" s="440">
        <v>6.6929612953564449E-3</v>
      </c>
      <c r="BA5" s="439">
        <v>7.5591575265418721E-3</v>
      </c>
      <c r="BB5" s="440">
        <v>1.5508597472550237E-2</v>
      </c>
      <c r="BC5" s="439">
        <v>-5.2771636089497991E-3</v>
      </c>
      <c r="BD5" s="440">
        <v>0</v>
      </c>
    </row>
    <row r="6" spans="1:56" x14ac:dyDescent="0.2">
      <c r="A6" s="267" t="s">
        <v>220</v>
      </c>
      <c r="B6" s="272" t="s">
        <v>576</v>
      </c>
      <c r="C6" s="439">
        <v>0</v>
      </c>
      <c r="D6" s="439">
        <v>0.1875</v>
      </c>
      <c r="E6" s="439">
        <v>0</v>
      </c>
      <c r="F6" s="439">
        <v>0</v>
      </c>
      <c r="G6" s="439">
        <v>6.1538461538461541E-4</v>
      </c>
      <c r="H6" s="439">
        <v>0</v>
      </c>
      <c r="I6" s="439">
        <v>1.3054830287206266E-2</v>
      </c>
      <c r="J6" s="439">
        <v>3.0111412225233364E-4</v>
      </c>
      <c r="K6" s="439">
        <v>0</v>
      </c>
      <c r="L6" s="439">
        <v>0</v>
      </c>
      <c r="M6" s="439">
        <v>0</v>
      </c>
      <c r="N6" s="439">
        <v>0</v>
      </c>
      <c r="O6" s="439">
        <v>0</v>
      </c>
      <c r="P6" s="439">
        <v>0</v>
      </c>
      <c r="Q6" s="439">
        <v>0</v>
      </c>
      <c r="R6" s="439">
        <v>0</v>
      </c>
      <c r="S6" s="439">
        <v>0</v>
      </c>
      <c r="T6" s="439">
        <v>0</v>
      </c>
      <c r="U6" s="439">
        <v>0</v>
      </c>
      <c r="V6" s="439">
        <v>0</v>
      </c>
      <c r="W6" s="439">
        <v>0</v>
      </c>
      <c r="X6" s="439">
        <v>0</v>
      </c>
      <c r="Y6" s="439">
        <v>0</v>
      </c>
      <c r="Z6" s="439">
        <v>0</v>
      </c>
      <c r="AA6" s="439">
        <v>0</v>
      </c>
      <c r="AB6" s="439">
        <v>0</v>
      </c>
      <c r="AC6" s="439">
        <v>0</v>
      </c>
      <c r="AD6" s="439">
        <v>0</v>
      </c>
      <c r="AE6" s="439">
        <v>0</v>
      </c>
      <c r="AF6" s="439">
        <v>0</v>
      </c>
      <c r="AG6" s="439">
        <v>0</v>
      </c>
      <c r="AH6" s="439">
        <v>0</v>
      </c>
      <c r="AI6" s="439">
        <v>4.7348484848484848E-5</v>
      </c>
      <c r="AJ6" s="439">
        <v>3.4774141948047429E-5</v>
      </c>
      <c r="AK6" s="439">
        <v>0</v>
      </c>
      <c r="AL6" s="439">
        <v>0</v>
      </c>
      <c r="AM6" s="439">
        <v>1.3867702121758425E-3</v>
      </c>
      <c r="AN6" s="439">
        <v>0</v>
      </c>
      <c r="AO6" s="439">
        <v>0</v>
      </c>
      <c r="AP6" s="440">
        <v>1.6547746157573944E-4</v>
      </c>
      <c r="AQ6" s="439">
        <v>3.3852403520649965E-4</v>
      </c>
      <c r="AR6" s="439">
        <v>5.1820278515750449E-4</v>
      </c>
      <c r="AS6" s="439">
        <v>0</v>
      </c>
      <c r="AT6" s="439">
        <v>0</v>
      </c>
      <c r="AU6" s="439">
        <v>0</v>
      </c>
      <c r="AV6" s="439">
        <v>3.1088082901554404E-2</v>
      </c>
      <c r="AW6" s="440">
        <v>3.9858115807889233E-4</v>
      </c>
      <c r="AX6" s="439">
        <v>4.2454822289893083E-4</v>
      </c>
      <c r="AY6" s="440">
        <v>2.2089196174151222E-5</v>
      </c>
      <c r="AZ6" s="440">
        <v>3.5791236873563875E-4</v>
      </c>
      <c r="BA6" s="439">
        <v>3.8775267034358522E-4</v>
      </c>
      <c r="BB6" s="440">
        <v>7.2923140667080998E-4</v>
      </c>
      <c r="BC6" s="439">
        <v>-1.4627532391545286E-4</v>
      </c>
      <c r="BD6" s="440">
        <v>6.3039032981234067E-5</v>
      </c>
    </row>
    <row r="7" spans="1:56" x14ac:dyDescent="0.2">
      <c r="A7" s="267" t="s">
        <v>221</v>
      </c>
      <c r="B7" s="272" t="s">
        <v>577</v>
      </c>
      <c r="C7" s="439">
        <v>0</v>
      </c>
      <c r="D7" s="439">
        <v>0</v>
      </c>
      <c r="E7" s="439">
        <v>5.3571428571428568E-2</v>
      </c>
      <c r="F7" s="439">
        <v>0</v>
      </c>
      <c r="G7" s="439">
        <v>4.0615384615384616E-2</v>
      </c>
      <c r="H7" s="439">
        <v>0</v>
      </c>
      <c r="I7" s="439">
        <v>0</v>
      </c>
      <c r="J7" s="439">
        <v>0</v>
      </c>
      <c r="K7" s="439">
        <v>0</v>
      </c>
      <c r="L7" s="439">
        <v>0</v>
      </c>
      <c r="M7" s="439">
        <v>0</v>
      </c>
      <c r="N7" s="439">
        <v>0</v>
      </c>
      <c r="O7" s="439">
        <v>0</v>
      </c>
      <c r="P7" s="439">
        <v>0</v>
      </c>
      <c r="Q7" s="439">
        <v>0</v>
      </c>
      <c r="R7" s="439">
        <v>0</v>
      </c>
      <c r="S7" s="439">
        <v>0</v>
      </c>
      <c r="T7" s="439">
        <v>0</v>
      </c>
      <c r="U7" s="439">
        <v>0</v>
      </c>
      <c r="V7" s="439">
        <v>0</v>
      </c>
      <c r="W7" s="439">
        <v>0</v>
      </c>
      <c r="X7" s="439">
        <v>9.6660808435852369E-3</v>
      </c>
      <c r="Y7" s="439">
        <v>0</v>
      </c>
      <c r="Z7" s="439">
        <v>0</v>
      </c>
      <c r="AA7" s="439">
        <v>0</v>
      </c>
      <c r="AB7" s="439">
        <v>0</v>
      </c>
      <c r="AC7" s="439">
        <v>0</v>
      </c>
      <c r="AD7" s="439">
        <v>0</v>
      </c>
      <c r="AE7" s="439">
        <v>0</v>
      </c>
      <c r="AF7" s="439">
        <v>0</v>
      </c>
      <c r="AG7" s="439">
        <v>0</v>
      </c>
      <c r="AH7" s="439">
        <v>0</v>
      </c>
      <c r="AI7" s="439">
        <v>4.7348484848484848E-5</v>
      </c>
      <c r="AJ7" s="439">
        <v>3.8251556142852177E-4</v>
      </c>
      <c r="AK7" s="439">
        <v>0</v>
      </c>
      <c r="AL7" s="439">
        <v>0</v>
      </c>
      <c r="AM7" s="439">
        <v>4.8536957426154491E-3</v>
      </c>
      <c r="AN7" s="439">
        <v>0</v>
      </c>
      <c r="AO7" s="439">
        <v>0</v>
      </c>
      <c r="AP7" s="440">
        <v>7.761680935814445E-4</v>
      </c>
      <c r="AQ7" s="439">
        <v>1.015572105619499E-3</v>
      </c>
      <c r="AR7" s="439">
        <v>9.8896447026537823E-4</v>
      </c>
      <c r="AS7" s="439">
        <v>0</v>
      </c>
      <c r="AT7" s="439">
        <v>0</v>
      </c>
      <c r="AU7" s="439">
        <v>0</v>
      </c>
      <c r="AV7" s="439">
        <v>0</v>
      </c>
      <c r="AW7" s="440">
        <v>7.329613242524597E-4</v>
      </c>
      <c r="AX7" s="439">
        <v>1.0469225810753741E-3</v>
      </c>
      <c r="AY7" s="440">
        <v>2.2089196174151222E-4</v>
      </c>
      <c r="AZ7" s="440">
        <v>6.7764741813947603E-4</v>
      </c>
      <c r="BA7" s="439">
        <v>9.7140122101700254E-4</v>
      </c>
      <c r="BB7" s="440">
        <v>1.7609281126993992E-3</v>
      </c>
      <c r="BC7" s="439">
        <v>-7.9326233354149432E-4</v>
      </c>
      <c r="BD7" s="440">
        <v>2.2063661543431925E-4</v>
      </c>
    </row>
    <row r="8" spans="1:56" x14ac:dyDescent="0.2">
      <c r="A8" s="267" t="s">
        <v>222</v>
      </c>
      <c r="B8" s="272" t="s">
        <v>27</v>
      </c>
      <c r="C8" s="439">
        <v>0</v>
      </c>
      <c r="D8" s="439">
        <v>0</v>
      </c>
      <c r="E8" s="439">
        <v>0</v>
      </c>
      <c r="F8" s="439">
        <v>0</v>
      </c>
      <c r="G8" s="439">
        <v>6.1538461538461541E-4</v>
      </c>
      <c r="H8" s="439">
        <v>0</v>
      </c>
      <c r="I8" s="439">
        <v>5.2219321148825066E-3</v>
      </c>
      <c r="J8" s="439">
        <v>5.4200542005420054E-3</v>
      </c>
      <c r="K8" s="439">
        <v>0.56140350877192979</v>
      </c>
      <c r="L8" s="439">
        <v>0</v>
      </c>
      <c r="M8" s="439">
        <v>6.7448680351906154E-2</v>
      </c>
      <c r="N8" s="439">
        <v>0</v>
      </c>
      <c r="O8" s="439">
        <v>0.17073170731707318</v>
      </c>
      <c r="P8" s="439">
        <v>0</v>
      </c>
      <c r="Q8" s="439">
        <v>0</v>
      </c>
      <c r="R8" s="439">
        <v>0</v>
      </c>
      <c r="S8" s="439">
        <v>0</v>
      </c>
      <c r="T8" s="439">
        <v>0</v>
      </c>
      <c r="U8" s="439">
        <v>0</v>
      </c>
      <c r="V8" s="439">
        <v>0</v>
      </c>
      <c r="W8" s="439">
        <v>0</v>
      </c>
      <c r="X8" s="439">
        <v>8.7873462214411243E-4</v>
      </c>
      <c r="Y8" s="439">
        <v>6.7122757196334069E-3</v>
      </c>
      <c r="Z8" s="439">
        <v>0.46383647798742139</v>
      </c>
      <c r="AA8" s="439">
        <v>0</v>
      </c>
      <c r="AB8" s="439">
        <v>0</v>
      </c>
      <c r="AC8" s="439">
        <v>0</v>
      </c>
      <c r="AD8" s="439">
        <v>0</v>
      </c>
      <c r="AE8" s="439">
        <v>0</v>
      </c>
      <c r="AF8" s="439">
        <v>0</v>
      </c>
      <c r="AG8" s="439">
        <v>0</v>
      </c>
      <c r="AH8" s="439">
        <v>0</v>
      </c>
      <c r="AI8" s="439">
        <v>4.7348484848484848E-5</v>
      </c>
      <c r="AJ8" s="439">
        <v>0</v>
      </c>
      <c r="AK8" s="439">
        <v>0</v>
      </c>
      <c r="AL8" s="439">
        <v>0</v>
      </c>
      <c r="AM8" s="439">
        <v>0</v>
      </c>
      <c r="AN8" s="439">
        <v>0</v>
      </c>
      <c r="AO8" s="439">
        <v>0</v>
      </c>
      <c r="AP8" s="440">
        <v>1.7020538904933197E-3</v>
      </c>
      <c r="AQ8" s="439">
        <v>-3.3852403520649965E-4</v>
      </c>
      <c r="AR8" s="439">
        <v>-1.824657694216565E-5</v>
      </c>
      <c r="AS8" s="439">
        <v>0</v>
      </c>
      <c r="AT8" s="439">
        <v>0</v>
      </c>
      <c r="AU8" s="439">
        <v>-9.0403652307553223E-5</v>
      </c>
      <c r="AV8" s="439">
        <v>0</v>
      </c>
      <c r="AW8" s="440">
        <v>-2.1400330635108314E-5</v>
      </c>
      <c r="AX8" s="439">
        <v>9.4245259952432817E-4</v>
      </c>
      <c r="AY8" s="440">
        <v>2.2089196174151222E-5</v>
      </c>
      <c r="AZ8" s="440">
        <v>-1.6702577207663143E-5</v>
      </c>
      <c r="BA8" s="439">
        <v>8.5830669216679022E-4</v>
      </c>
      <c r="BB8" s="440">
        <v>1.7567847524342243E-3</v>
      </c>
      <c r="BC8" s="439">
        <v>-2.4247947925984687E-3</v>
      </c>
      <c r="BD8" s="440">
        <v>3.9399395613271292E-6</v>
      </c>
    </row>
    <row r="9" spans="1:56" x14ac:dyDescent="0.2">
      <c r="A9" s="267" t="s">
        <v>223</v>
      </c>
      <c r="B9" s="272" t="s">
        <v>191</v>
      </c>
      <c r="C9" s="439">
        <v>0</v>
      </c>
      <c r="D9" s="439">
        <v>0</v>
      </c>
      <c r="E9" s="439">
        <v>0.10714285714285714</v>
      </c>
      <c r="F9" s="439">
        <v>0</v>
      </c>
      <c r="G9" s="439">
        <v>0.21415384615384617</v>
      </c>
      <c r="H9" s="439">
        <v>0</v>
      </c>
      <c r="I9" s="439">
        <v>2.6109660574412533E-3</v>
      </c>
      <c r="J9" s="439">
        <v>7.527853056308341E-3</v>
      </c>
      <c r="K9" s="439">
        <v>0</v>
      </c>
      <c r="L9" s="439">
        <v>0</v>
      </c>
      <c r="M9" s="439">
        <v>0</v>
      </c>
      <c r="N9" s="439">
        <v>0</v>
      </c>
      <c r="O9" s="439">
        <v>0</v>
      </c>
      <c r="P9" s="439">
        <v>0</v>
      </c>
      <c r="Q9" s="439">
        <v>0</v>
      </c>
      <c r="R9" s="439">
        <v>0</v>
      </c>
      <c r="S9" s="439">
        <v>0</v>
      </c>
      <c r="T9" s="439">
        <v>0</v>
      </c>
      <c r="U9" s="439">
        <v>0</v>
      </c>
      <c r="V9" s="439">
        <v>0</v>
      </c>
      <c r="W9" s="439">
        <v>0</v>
      </c>
      <c r="X9" s="439">
        <v>2.6362038664323375E-3</v>
      </c>
      <c r="Y9" s="439">
        <v>0</v>
      </c>
      <c r="Z9" s="439">
        <v>0</v>
      </c>
      <c r="AA9" s="439">
        <v>0</v>
      </c>
      <c r="AB9" s="439">
        <v>0</v>
      </c>
      <c r="AC9" s="439">
        <v>1.0877250231141567E-4</v>
      </c>
      <c r="AD9" s="439">
        <v>0</v>
      </c>
      <c r="AE9" s="439">
        <v>0</v>
      </c>
      <c r="AF9" s="439">
        <v>3.5417035594120772E-4</v>
      </c>
      <c r="AG9" s="439">
        <v>0</v>
      </c>
      <c r="AH9" s="439">
        <v>3.3353716159875479E-4</v>
      </c>
      <c r="AI9" s="439">
        <v>6.1079545454545458E-3</v>
      </c>
      <c r="AJ9" s="439">
        <v>6.3288938345446326E-3</v>
      </c>
      <c r="AK9" s="439">
        <v>2.008032128514056E-3</v>
      </c>
      <c r="AL9" s="439">
        <v>0</v>
      </c>
      <c r="AM9" s="439">
        <v>0.17861600332824851</v>
      </c>
      <c r="AN9" s="439">
        <v>0</v>
      </c>
      <c r="AO9" s="439">
        <v>1.9230769230769232E-3</v>
      </c>
      <c r="AP9" s="440">
        <v>1.8013403674387633E-2</v>
      </c>
      <c r="AQ9" s="439">
        <v>5.9241706161137442E-2</v>
      </c>
      <c r="AR9" s="439">
        <v>8.1401629054389399E-2</v>
      </c>
      <c r="AS9" s="439">
        <v>0</v>
      </c>
      <c r="AT9" s="439">
        <v>0</v>
      </c>
      <c r="AU9" s="439">
        <v>0</v>
      </c>
      <c r="AV9" s="439">
        <v>2.5906735751295335E-2</v>
      </c>
      <c r="AW9" s="440">
        <v>6.0150979332630687E-2</v>
      </c>
      <c r="AX9" s="439">
        <v>6.0143590655493566E-2</v>
      </c>
      <c r="AY9" s="440">
        <v>3.0240109562413024E-2</v>
      </c>
      <c r="AZ9" s="440">
        <v>5.6919997041257754E-2</v>
      </c>
      <c r="BA9" s="439">
        <v>5.740961020758905E-2</v>
      </c>
      <c r="BB9" s="440">
        <v>0.11105034182722187</v>
      </c>
      <c r="BC9" s="439">
        <v>-1.6579745368416908E-2</v>
      </c>
      <c r="BD9" s="440">
        <v>6.402401787156585E-3</v>
      </c>
    </row>
    <row r="10" spans="1:56" x14ac:dyDescent="0.2">
      <c r="A10" s="281" t="s">
        <v>224</v>
      </c>
      <c r="B10" s="283" t="s">
        <v>28</v>
      </c>
      <c r="C10" s="439">
        <v>0</v>
      </c>
      <c r="D10" s="439">
        <v>0</v>
      </c>
      <c r="E10" s="439">
        <v>1.7857142857142856E-2</v>
      </c>
      <c r="F10" s="439">
        <v>0</v>
      </c>
      <c r="G10" s="439">
        <v>1.2307692307692308E-3</v>
      </c>
      <c r="H10" s="439">
        <v>0.24742268041237114</v>
      </c>
      <c r="I10" s="439">
        <v>7.832898172323759E-3</v>
      </c>
      <c r="J10" s="439">
        <v>9.0334236675700087E-4</v>
      </c>
      <c r="K10" s="439">
        <v>0</v>
      </c>
      <c r="L10" s="439">
        <v>0</v>
      </c>
      <c r="M10" s="439">
        <v>2.9325513196480938E-3</v>
      </c>
      <c r="N10" s="439">
        <v>0</v>
      </c>
      <c r="O10" s="439">
        <v>0</v>
      </c>
      <c r="P10" s="439">
        <v>0</v>
      </c>
      <c r="Q10" s="439">
        <v>0</v>
      </c>
      <c r="R10" s="439">
        <v>0</v>
      </c>
      <c r="S10" s="439">
        <v>0</v>
      </c>
      <c r="T10" s="439">
        <v>0</v>
      </c>
      <c r="U10" s="439">
        <v>0</v>
      </c>
      <c r="V10" s="439">
        <v>0</v>
      </c>
      <c r="W10" s="439">
        <v>0</v>
      </c>
      <c r="X10" s="439">
        <v>6.1511423550087872E-3</v>
      </c>
      <c r="Y10" s="439">
        <v>3.2270556344391379E-3</v>
      </c>
      <c r="Z10" s="439">
        <v>0</v>
      </c>
      <c r="AA10" s="439">
        <v>9.1268634012777611E-4</v>
      </c>
      <c r="AB10" s="439">
        <v>1.9193857965451055E-3</v>
      </c>
      <c r="AC10" s="439">
        <v>4.4596725947680426E-3</v>
      </c>
      <c r="AD10" s="439">
        <v>1.6572504708097929E-3</v>
      </c>
      <c r="AE10" s="439">
        <v>1.0988890231975473E-5</v>
      </c>
      <c r="AF10" s="439">
        <v>1.7708517797060386E-3</v>
      </c>
      <c r="AG10" s="439">
        <v>1.1055831951354339E-3</v>
      </c>
      <c r="AH10" s="439">
        <v>3.335371615987548E-3</v>
      </c>
      <c r="AI10" s="439">
        <v>4.734848484848485E-4</v>
      </c>
      <c r="AJ10" s="439">
        <v>2.7123830719476996E-3</v>
      </c>
      <c r="AK10" s="439">
        <v>2.677376171352075E-2</v>
      </c>
      <c r="AL10" s="439">
        <v>2.047257527936535E-3</v>
      </c>
      <c r="AM10" s="439">
        <v>2.4961863819165163E-3</v>
      </c>
      <c r="AN10" s="439">
        <v>1.4925373134328358E-2</v>
      </c>
      <c r="AO10" s="439">
        <v>5.7692307692307696E-3</v>
      </c>
      <c r="AP10" s="440">
        <v>1.8084322586491522E-3</v>
      </c>
      <c r="AQ10" s="439">
        <v>7.4475287745429924E-3</v>
      </c>
      <c r="AR10" s="439">
        <v>1.2633929874755496E-2</v>
      </c>
      <c r="AS10" s="439">
        <v>0</v>
      </c>
      <c r="AT10" s="439">
        <v>1.026694045174538E-4</v>
      </c>
      <c r="AU10" s="439">
        <v>3.0737241784568096E-3</v>
      </c>
      <c r="AV10" s="439">
        <v>6.2176165803108807E-2</v>
      </c>
      <c r="AW10" s="440">
        <v>9.5391973805995303E-3</v>
      </c>
      <c r="AX10" s="439">
        <v>8.9466313987863703E-3</v>
      </c>
      <c r="AY10" s="440">
        <v>2.1426520288926687E-3</v>
      </c>
      <c r="AZ10" s="440">
        <v>8.7402200445242991E-3</v>
      </c>
      <c r="BA10" s="439">
        <v>8.3245651414388458E-3</v>
      </c>
      <c r="BB10" s="440">
        <v>1.6677025067329605E-2</v>
      </c>
      <c r="BC10" s="439">
        <v>-2.0366025868228436E-3</v>
      </c>
      <c r="BD10" s="440">
        <v>3.8217413744873153E-4</v>
      </c>
    </row>
    <row r="11" spans="1:56" x14ac:dyDescent="0.2">
      <c r="A11" s="281" t="s">
        <v>225</v>
      </c>
      <c r="B11" s="283" t="s">
        <v>268</v>
      </c>
      <c r="C11" s="439">
        <v>0</v>
      </c>
      <c r="D11" s="439">
        <v>0</v>
      </c>
      <c r="E11" s="439">
        <v>0</v>
      </c>
      <c r="F11" s="439">
        <v>0</v>
      </c>
      <c r="G11" s="439">
        <v>1.6615384615384615E-2</v>
      </c>
      <c r="H11" s="439">
        <v>1.0309278350515464E-2</v>
      </c>
      <c r="I11" s="439">
        <v>0.32898172323759789</v>
      </c>
      <c r="J11" s="439">
        <v>1.3851249623607348E-2</v>
      </c>
      <c r="K11" s="439">
        <v>0</v>
      </c>
      <c r="L11" s="439">
        <v>0</v>
      </c>
      <c r="M11" s="439">
        <v>2.0527859237536656E-2</v>
      </c>
      <c r="N11" s="439">
        <v>0</v>
      </c>
      <c r="O11" s="439">
        <v>0</v>
      </c>
      <c r="P11" s="439">
        <v>0</v>
      </c>
      <c r="Q11" s="439">
        <v>0</v>
      </c>
      <c r="R11" s="439">
        <v>0</v>
      </c>
      <c r="S11" s="439">
        <v>4.9019607843137254E-3</v>
      </c>
      <c r="T11" s="439">
        <v>0</v>
      </c>
      <c r="U11" s="439">
        <v>7.0921985815602835E-3</v>
      </c>
      <c r="V11" s="439">
        <v>0</v>
      </c>
      <c r="W11" s="439">
        <v>0</v>
      </c>
      <c r="X11" s="439">
        <v>6.1511423550087874E-2</v>
      </c>
      <c r="Y11" s="439">
        <v>4.995482122111785E-2</v>
      </c>
      <c r="Z11" s="439">
        <v>0</v>
      </c>
      <c r="AA11" s="439">
        <v>3.0422878004259203E-3</v>
      </c>
      <c r="AB11" s="439">
        <v>3.838771593090211E-3</v>
      </c>
      <c r="AC11" s="439">
        <v>8.4298689291347154E-3</v>
      </c>
      <c r="AD11" s="439">
        <v>4.5951035781544259E-3</v>
      </c>
      <c r="AE11" s="439">
        <v>3.5164448742321515E-4</v>
      </c>
      <c r="AF11" s="439">
        <v>4.9583849831769085E-3</v>
      </c>
      <c r="AG11" s="439">
        <v>7.7390823659480379E-3</v>
      </c>
      <c r="AH11" s="439">
        <v>1.3341486463950192E-3</v>
      </c>
      <c r="AI11" s="439">
        <v>7.0075757575757576E-3</v>
      </c>
      <c r="AJ11" s="439">
        <v>3.92947804012936E-3</v>
      </c>
      <c r="AK11" s="439">
        <v>1.9410977242302542E-2</v>
      </c>
      <c r="AL11" s="439">
        <v>4.09451505587307E-3</v>
      </c>
      <c r="AM11" s="439">
        <v>5.7319835436601485E-3</v>
      </c>
      <c r="AN11" s="439">
        <v>0.22388059701492538</v>
      </c>
      <c r="AO11" s="439">
        <v>0.10384615384615385</v>
      </c>
      <c r="AP11" s="440">
        <v>6.0675069244437788E-3</v>
      </c>
      <c r="AQ11" s="439">
        <v>5.0778605280974946E-3</v>
      </c>
      <c r="AR11" s="439">
        <v>1.010860362595977E-3</v>
      </c>
      <c r="AS11" s="439">
        <v>0</v>
      </c>
      <c r="AT11" s="439">
        <v>1.3347022587268994E-3</v>
      </c>
      <c r="AU11" s="439">
        <v>4.972200876915427E-3</v>
      </c>
      <c r="AV11" s="439">
        <v>-4.145077720207254E-2</v>
      </c>
      <c r="AW11" s="440">
        <v>1.1235173583431864E-3</v>
      </c>
      <c r="AX11" s="439">
        <v>4.3566205072351023E-3</v>
      </c>
      <c r="AY11" s="440">
        <v>6.847650813986879E-3</v>
      </c>
      <c r="AZ11" s="440">
        <v>1.741840194513442E-3</v>
      </c>
      <c r="BA11" s="439">
        <v>4.5843675087496793E-3</v>
      </c>
      <c r="BB11" s="440">
        <v>7.8185208203853333E-3</v>
      </c>
      <c r="BC11" s="439">
        <v>-6.5092519142376523E-3</v>
      </c>
      <c r="BD11" s="440">
        <v>1.5089968519882905E-3</v>
      </c>
    </row>
    <row r="12" spans="1:56" x14ac:dyDescent="0.2">
      <c r="A12" s="281" t="s">
        <v>226</v>
      </c>
      <c r="B12" s="283" t="s">
        <v>29</v>
      </c>
      <c r="C12" s="439">
        <v>0</v>
      </c>
      <c r="D12" s="439">
        <v>0</v>
      </c>
      <c r="E12" s="439">
        <v>1.7857142857142856E-2</v>
      </c>
      <c r="F12" s="439">
        <v>0</v>
      </c>
      <c r="G12" s="439">
        <v>1.0461538461538461E-2</v>
      </c>
      <c r="H12" s="439">
        <v>0.1134020618556701</v>
      </c>
      <c r="I12" s="439">
        <v>3.91644908616188E-2</v>
      </c>
      <c r="J12" s="439">
        <v>0.36103583258054806</v>
      </c>
      <c r="K12" s="439">
        <v>0</v>
      </c>
      <c r="L12" s="439">
        <v>0.22222222222222221</v>
      </c>
      <c r="M12" s="439">
        <v>3.2258064516129031E-2</v>
      </c>
      <c r="N12" s="439">
        <v>0</v>
      </c>
      <c r="O12" s="439">
        <v>0</v>
      </c>
      <c r="P12" s="439">
        <v>0</v>
      </c>
      <c r="Q12" s="439">
        <v>0</v>
      </c>
      <c r="R12" s="439">
        <v>0</v>
      </c>
      <c r="S12" s="439">
        <v>1.9607843137254902E-2</v>
      </c>
      <c r="T12" s="439">
        <v>0</v>
      </c>
      <c r="U12" s="439">
        <v>1.4184397163120567E-2</v>
      </c>
      <c r="V12" s="439">
        <v>0</v>
      </c>
      <c r="W12" s="439">
        <v>1.0869565217391304E-2</v>
      </c>
      <c r="X12" s="439">
        <v>3.8664323374340948E-2</v>
      </c>
      <c r="Y12" s="439">
        <v>5.808700141990448E-3</v>
      </c>
      <c r="Z12" s="439">
        <v>3.1446540880503146E-3</v>
      </c>
      <c r="AA12" s="439">
        <v>9.1268634012777617E-3</v>
      </c>
      <c r="AB12" s="439">
        <v>1.4395393474088292E-2</v>
      </c>
      <c r="AC12" s="439">
        <v>0</v>
      </c>
      <c r="AD12" s="439">
        <v>0</v>
      </c>
      <c r="AE12" s="439">
        <v>3.2966670695926418E-5</v>
      </c>
      <c r="AF12" s="439">
        <v>5.3125553391181158E-4</v>
      </c>
      <c r="AG12" s="439">
        <v>1.1055831951354339E-3</v>
      </c>
      <c r="AH12" s="439">
        <v>9.4502195786313862E-4</v>
      </c>
      <c r="AI12" s="439">
        <v>8.3806818181818184E-3</v>
      </c>
      <c r="AJ12" s="439">
        <v>0.17939979830997671</v>
      </c>
      <c r="AK12" s="439">
        <v>2.008032128514056E-3</v>
      </c>
      <c r="AL12" s="439">
        <v>4.3504222468651373E-3</v>
      </c>
      <c r="AM12" s="439">
        <v>7.5810104932279385E-3</v>
      </c>
      <c r="AN12" s="439">
        <v>1.4925373134328358E-2</v>
      </c>
      <c r="AO12" s="439">
        <v>7.6923076923076927E-3</v>
      </c>
      <c r="AP12" s="440">
        <v>2.7540177533676633E-2</v>
      </c>
      <c r="AQ12" s="439">
        <v>1.1171293161814489E-2</v>
      </c>
      <c r="AR12" s="439">
        <v>7.4737979155110506E-3</v>
      </c>
      <c r="AS12" s="439">
        <v>0</v>
      </c>
      <c r="AT12" s="439">
        <v>0</v>
      </c>
      <c r="AU12" s="439">
        <v>0</v>
      </c>
      <c r="AV12" s="439">
        <v>0.79274611398963735</v>
      </c>
      <c r="AW12" s="440">
        <v>5.9760423298539965E-3</v>
      </c>
      <c r="AX12" s="439">
        <v>2.0502789570783969E-2</v>
      </c>
      <c r="AY12" s="440">
        <v>7.3358220494356211E-2</v>
      </c>
      <c r="AZ12" s="440">
        <v>1.3254688055509823E-2</v>
      </c>
      <c r="BA12" s="439">
        <v>2.5335194007605605E-2</v>
      </c>
      <c r="BB12" s="440">
        <v>3.8218355085974723E-2</v>
      </c>
      <c r="BC12" s="439">
        <v>-2.0641698594069099E-2</v>
      </c>
      <c r="BD12" s="440">
        <v>1.3084539283167397E-2</v>
      </c>
    </row>
    <row r="13" spans="1:56" x14ac:dyDescent="0.2">
      <c r="A13" s="281" t="s">
        <v>227</v>
      </c>
      <c r="B13" s="283" t="s">
        <v>30</v>
      </c>
      <c r="C13" s="439">
        <v>0</v>
      </c>
      <c r="D13" s="439">
        <v>0</v>
      </c>
      <c r="E13" s="439">
        <v>5.3571428571428568E-2</v>
      </c>
      <c r="F13" s="439">
        <v>0</v>
      </c>
      <c r="G13" s="439">
        <v>4.3076923076923075E-3</v>
      </c>
      <c r="H13" s="439">
        <v>1.0309278350515464E-2</v>
      </c>
      <c r="I13" s="439">
        <v>5.2219321148825066E-3</v>
      </c>
      <c r="J13" s="439">
        <v>8.1300813008130079E-2</v>
      </c>
      <c r="K13" s="439">
        <v>5.2631578947368418E-2</v>
      </c>
      <c r="L13" s="439">
        <v>0</v>
      </c>
      <c r="M13" s="439">
        <v>2.3460410557184751E-2</v>
      </c>
      <c r="N13" s="439">
        <v>0</v>
      </c>
      <c r="O13" s="439">
        <v>0</v>
      </c>
      <c r="P13" s="439">
        <v>0</v>
      </c>
      <c r="Q13" s="439">
        <v>0</v>
      </c>
      <c r="R13" s="439">
        <v>0</v>
      </c>
      <c r="S13" s="439">
        <v>0</v>
      </c>
      <c r="T13" s="439">
        <v>0</v>
      </c>
      <c r="U13" s="439">
        <v>0</v>
      </c>
      <c r="V13" s="439">
        <v>0</v>
      </c>
      <c r="W13" s="439">
        <v>0</v>
      </c>
      <c r="X13" s="439">
        <v>2.6362038664323375E-3</v>
      </c>
      <c r="Y13" s="439">
        <v>1.2908222537756552E-2</v>
      </c>
      <c r="Z13" s="439">
        <v>3.6163522012578615E-2</v>
      </c>
      <c r="AA13" s="439">
        <v>1.1560693641618497E-2</v>
      </c>
      <c r="AB13" s="439">
        <v>1.2476007677543186E-2</v>
      </c>
      <c r="AC13" s="439">
        <v>1.5772012835155273E-3</v>
      </c>
      <c r="AD13" s="439">
        <v>3.0131826741996233E-4</v>
      </c>
      <c r="AE13" s="439">
        <v>3.1867781672728873E-4</v>
      </c>
      <c r="AF13" s="439">
        <v>2.9927395077032053E-2</v>
      </c>
      <c r="AG13" s="439">
        <v>5.5279159756771695E-4</v>
      </c>
      <c r="AH13" s="439">
        <v>1.0784368225026405E-2</v>
      </c>
      <c r="AI13" s="439">
        <v>3.5984848484848487E-3</v>
      </c>
      <c r="AJ13" s="439">
        <v>2.2603192266230829E-3</v>
      </c>
      <c r="AK13" s="439">
        <v>3.3467202141900937E-3</v>
      </c>
      <c r="AL13" s="439">
        <v>2.1325599249338908E-3</v>
      </c>
      <c r="AM13" s="439">
        <v>5.0385984375722276E-3</v>
      </c>
      <c r="AN13" s="439">
        <v>0</v>
      </c>
      <c r="AO13" s="439">
        <v>1.5384615384615385E-2</v>
      </c>
      <c r="AP13" s="440">
        <v>4.6688283801726484E-3</v>
      </c>
      <c r="AQ13" s="439">
        <v>1.015572105619499E-3</v>
      </c>
      <c r="AR13" s="439">
        <v>1.4841765684757539E-2</v>
      </c>
      <c r="AS13" s="439">
        <v>0</v>
      </c>
      <c r="AT13" s="439">
        <v>0</v>
      </c>
      <c r="AU13" s="439">
        <v>0</v>
      </c>
      <c r="AV13" s="439">
        <v>0</v>
      </c>
      <c r="AW13" s="440">
        <v>1.0887418210611354E-2</v>
      </c>
      <c r="AX13" s="439">
        <v>1.1680633043632888E-2</v>
      </c>
      <c r="AY13" s="440">
        <v>6.6267588522453673E-4</v>
      </c>
      <c r="AZ13" s="440">
        <v>9.7829380787741258E-3</v>
      </c>
      <c r="BA13" s="439">
        <v>1.0673296160238792E-2</v>
      </c>
      <c r="BB13" s="440">
        <v>2.1661487466335196E-2</v>
      </c>
      <c r="BC13" s="439">
        <v>-6.3460986683319546E-3</v>
      </c>
      <c r="BD13" s="440">
        <v>2.2457655499564638E-4</v>
      </c>
    </row>
    <row r="14" spans="1:56" x14ac:dyDescent="0.2">
      <c r="A14" s="281" t="s">
        <v>2</v>
      </c>
      <c r="B14" s="283" t="s">
        <v>578</v>
      </c>
      <c r="C14" s="439">
        <v>0</v>
      </c>
      <c r="D14" s="439">
        <v>0</v>
      </c>
      <c r="E14" s="439">
        <v>1.7857142857142856E-2</v>
      </c>
      <c r="F14" s="439">
        <v>0</v>
      </c>
      <c r="G14" s="439">
        <v>1.8461538461538463E-2</v>
      </c>
      <c r="H14" s="439">
        <v>1.0309278350515464E-2</v>
      </c>
      <c r="I14" s="439">
        <v>2.0887728459530026E-2</v>
      </c>
      <c r="J14" s="439">
        <v>1.8669075579644687E-2</v>
      </c>
      <c r="K14" s="439">
        <v>0</v>
      </c>
      <c r="L14" s="439">
        <v>0.25</v>
      </c>
      <c r="M14" s="439">
        <v>8.7976539589442824E-3</v>
      </c>
      <c r="N14" s="439">
        <v>0</v>
      </c>
      <c r="O14" s="439">
        <v>0</v>
      </c>
      <c r="P14" s="439">
        <v>0</v>
      </c>
      <c r="Q14" s="439">
        <v>0</v>
      </c>
      <c r="R14" s="439">
        <v>3.3333333333333333E-2</v>
      </c>
      <c r="S14" s="439">
        <v>3.9215686274509803E-2</v>
      </c>
      <c r="T14" s="439">
        <v>0</v>
      </c>
      <c r="U14" s="439">
        <v>4.2553191489361701E-2</v>
      </c>
      <c r="V14" s="439">
        <v>0</v>
      </c>
      <c r="W14" s="439">
        <v>3.2608695652173912E-2</v>
      </c>
      <c r="X14" s="439">
        <v>6.4147627416520206E-2</v>
      </c>
      <c r="Y14" s="439">
        <v>1.4328127016909772E-2</v>
      </c>
      <c r="Z14" s="439">
        <v>0</v>
      </c>
      <c r="AA14" s="439">
        <v>3.8941283845451778E-2</v>
      </c>
      <c r="AB14" s="439">
        <v>1.4395393474088292E-2</v>
      </c>
      <c r="AC14" s="439">
        <v>5.3842388644150755E-3</v>
      </c>
      <c r="AD14" s="439">
        <v>3.0131826741996233E-3</v>
      </c>
      <c r="AE14" s="439">
        <v>5.1647784090284724E-4</v>
      </c>
      <c r="AF14" s="439">
        <v>1.5937666017354348E-3</v>
      </c>
      <c r="AG14" s="439">
        <v>3.3167495854063019E-3</v>
      </c>
      <c r="AH14" s="439">
        <v>1.9456334426594031E-3</v>
      </c>
      <c r="AI14" s="439">
        <v>4.024621212121212E-3</v>
      </c>
      <c r="AJ14" s="439">
        <v>2.4341899363633204E-3</v>
      </c>
      <c r="AK14" s="439">
        <v>8.7014725568942443E-3</v>
      </c>
      <c r="AL14" s="439">
        <v>9.8097756546958962E-3</v>
      </c>
      <c r="AM14" s="439">
        <v>2.0801553182637636E-3</v>
      </c>
      <c r="AN14" s="439">
        <v>0</v>
      </c>
      <c r="AO14" s="439">
        <v>1.3461538461538462E-2</v>
      </c>
      <c r="AP14" s="440">
        <v>4.0581377481669432E-3</v>
      </c>
      <c r="AQ14" s="439">
        <v>1.3540961408259986E-3</v>
      </c>
      <c r="AR14" s="439">
        <v>2.6238577642834202E-3</v>
      </c>
      <c r="AS14" s="439">
        <v>3.6329288672527794E-5</v>
      </c>
      <c r="AT14" s="439">
        <v>0</v>
      </c>
      <c r="AU14" s="439">
        <v>0</v>
      </c>
      <c r="AV14" s="439">
        <v>0</v>
      </c>
      <c r="AW14" s="440">
        <v>1.9394049638066907E-3</v>
      </c>
      <c r="AX14" s="439">
        <v>3.900953566427349E-3</v>
      </c>
      <c r="AY14" s="440">
        <v>7.068542775728391E-4</v>
      </c>
      <c r="AZ14" s="440">
        <v>1.8062644208858569E-3</v>
      </c>
      <c r="BA14" s="439">
        <v>3.6089271974165979E-3</v>
      </c>
      <c r="BB14" s="440">
        <v>7.2550238243215244E-3</v>
      </c>
      <c r="BC14" s="439">
        <v>-5.5922181527676982E-3</v>
      </c>
      <c r="BD14" s="440">
        <v>1.4183782420777664E-4</v>
      </c>
    </row>
    <row r="15" spans="1:56" x14ac:dyDescent="0.2">
      <c r="A15" s="281" t="s">
        <v>3</v>
      </c>
      <c r="B15" s="283" t="s">
        <v>31</v>
      </c>
      <c r="C15" s="439">
        <v>0</v>
      </c>
      <c r="D15" s="439">
        <v>0</v>
      </c>
      <c r="E15" s="439">
        <v>0</v>
      </c>
      <c r="F15" s="439">
        <v>0</v>
      </c>
      <c r="G15" s="439">
        <v>1.2307692307692308E-3</v>
      </c>
      <c r="H15" s="439">
        <v>0</v>
      </c>
      <c r="I15" s="439">
        <v>2.6109660574412533E-3</v>
      </c>
      <c r="J15" s="439">
        <v>6.9256248118036738E-3</v>
      </c>
      <c r="K15" s="439">
        <v>0</v>
      </c>
      <c r="L15" s="439">
        <v>0</v>
      </c>
      <c r="M15" s="439">
        <v>8.797653958944282E-2</v>
      </c>
      <c r="N15" s="439">
        <v>0</v>
      </c>
      <c r="O15" s="439">
        <v>0</v>
      </c>
      <c r="P15" s="439">
        <v>0</v>
      </c>
      <c r="Q15" s="439">
        <v>0</v>
      </c>
      <c r="R15" s="439">
        <v>0</v>
      </c>
      <c r="S15" s="439">
        <v>1.9607843137254902E-2</v>
      </c>
      <c r="T15" s="439">
        <v>0</v>
      </c>
      <c r="U15" s="439">
        <v>7.0921985815602835E-3</v>
      </c>
      <c r="V15" s="439">
        <v>0</v>
      </c>
      <c r="W15" s="439">
        <v>1.0869565217391304E-2</v>
      </c>
      <c r="X15" s="439">
        <v>8.7873462214411256E-3</v>
      </c>
      <c r="Y15" s="439">
        <v>5.7054343616883954E-2</v>
      </c>
      <c r="Z15" s="439">
        <v>0</v>
      </c>
      <c r="AA15" s="439">
        <v>4.5634317006388809E-3</v>
      </c>
      <c r="AB15" s="439">
        <v>9.5969289827255275E-4</v>
      </c>
      <c r="AC15" s="439">
        <v>1.6315875346712352E-4</v>
      </c>
      <c r="AD15" s="439">
        <v>0</v>
      </c>
      <c r="AE15" s="439">
        <v>7.6922231623828305E-5</v>
      </c>
      <c r="AF15" s="439">
        <v>0</v>
      </c>
      <c r="AG15" s="439">
        <v>0</v>
      </c>
      <c r="AH15" s="439">
        <v>2.223581077325032E-4</v>
      </c>
      <c r="AI15" s="439">
        <v>1.9412878787878787E-3</v>
      </c>
      <c r="AJ15" s="439">
        <v>7.6503112285704355E-4</v>
      </c>
      <c r="AK15" s="439">
        <v>6.6934404283801872E-4</v>
      </c>
      <c r="AL15" s="439">
        <v>6.8241917597884497E-4</v>
      </c>
      <c r="AM15" s="439">
        <v>1.3405445384366476E-3</v>
      </c>
      <c r="AN15" s="439">
        <v>0</v>
      </c>
      <c r="AO15" s="439">
        <v>5.7692307692307696E-3</v>
      </c>
      <c r="AP15" s="440">
        <v>2.5530808357399799E-3</v>
      </c>
      <c r="AQ15" s="439">
        <v>6.770480704129993E-4</v>
      </c>
      <c r="AR15" s="439">
        <v>3.9412606195077802E-4</v>
      </c>
      <c r="AS15" s="439">
        <v>0</v>
      </c>
      <c r="AT15" s="439">
        <v>0</v>
      </c>
      <c r="AU15" s="439">
        <v>0</v>
      </c>
      <c r="AV15" s="439">
        <v>-4.145077720207254E-2</v>
      </c>
      <c r="AW15" s="440">
        <v>2.72854215597631E-4</v>
      </c>
      <c r="AX15" s="439">
        <v>1.6670741736869012E-3</v>
      </c>
      <c r="AY15" s="440">
        <v>6.2733317134589473E-3</v>
      </c>
      <c r="AZ15" s="440">
        <v>9.2102782887971046E-4</v>
      </c>
      <c r="BA15" s="439">
        <v>2.0882096934128494E-3</v>
      </c>
      <c r="BB15" s="440">
        <v>2.8713486637663146E-3</v>
      </c>
      <c r="BC15" s="439">
        <v>-1.7271740170016934E-3</v>
      </c>
      <c r="BD15" s="440">
        <v>1.3435193904125511E-3</v>
      </c>
    </row>
    <row r="16" spans="1:56" x14ac:dyDescent="0.2">
      <c r="A16" s="281" t="s">
        <v>4</v>
      </c>
      <c r="B16" s="283" t="s">
        <v>32</v>
      </c>
      <c r="C16" s="439">
        <v>0</v>
      </c>
      <c r="D16" s="439">
        <v>0</v>
      </c>
      <c r="E16" s="439">
        <v>0</v>
      </c>
      <c r="F16" s="439">
        <v>0</v>
      </c>
      <c r="G16" s="439">
        <v>0</v>
      </c>
      <c r="H16" s="439">
        <v>0</v>
      </c>
      <c r="I16" s="439">
        <v>5.2219321148825066E-3</v>
      </c>
      <c r="J16" s="439">
        <v>0</v>
      </c>
      <c r="K16" s="439">
        <v>0</v>
      </c>
      <c r="L16" s="439">
        <v>0</v>
      </c>
      <c r="M16" s="439">
        <v>8.7976539589442824E-3</v>
      </c>
      <c r="N16" s="439">
        <v>1</v>
      </c>
      <c r="O16" s="439">
        <v>0</v>
      </c>
      <c r="P16" s="439">
        <v>0.3</v>
      </c>
      <c r="Q16" s="439">
        <v>0.2</v>
      </c>
      <c r="R16" s="439">
        <v>0.1</v>
      </c>
      <c r="S16" s="439">
        <v>2.4509803921568627E-2</v>
      </c>
      <c r="T16" s="439">
        <v>0</v>
      </c>
      <c r="U16" s="439">
        <v>4.9645390070921988E-2</v>
      </c>
      <c r="V16" s="439">
        <v>0</v>
      </c>
      <c r="W16" s="439">
        <v>5.434782608695652E-2</v>
      </c>
      <c r="X16" s="439">
        <v>6.1511423550087872E-3</v>
      </c>
      <c r="Y16" s="439">
        <v>2.4783787272492579E-2</v>
      </c>
      <c r="Z16" s="439">
        <v>0</v>
      </c>
      <c r="AA16" s="439">
        <v>0</v>
      </c>
      <c r="AB16" s="439">
        <v>0</v>
      </c>
      <c r="AC16" s="439">
        <v>0</v>
      </c>
      <c r="AD16" s="439">
        <v>0</v>
      </c>
      <c r="AE16" s="439">
        <v>0</v>
      </c>
      <c r="AF16" s="439">
        <v>1.7708517797060386E-4</v>
      </c>
      <c r="AG16" s="439">
        <v>0</v>
      </c>
      <c r="AH16" s="439">
        <v>5.5589526933125801E-5</v>
      </c>
      <c r="AI16" s="439">
        <v>0</v>
      </c>
      <c r="AJ16" s="439">
        <v>0</v>
      </c>
      <c r="AK16" s="439">
        <v>0</v>
      </c>
      <c r="AL16" s="439">
        <v>1.7060479399471124E-4</v>
      </c>
      <c r="AM16" s="439">
        <v>0</v>
      </c>
      <c r="AN16" s="439">
        <v>0</v>
      </c>
      <c r="AO16" s="439">
        <v>3.8461538461538464E-3</v>
      </c>
      <c r="AP16" s="440">
        <v>9.2982573647320253E-4</v>
      </c>
      <c r="AQ16" s="439">
        <v>0</v>
      </c>
      <c r="AR16" s="439">
        <v>-1.0218083087612764E-4</v>
      </c>
      <c r="AS16" s="439">
        <v>0</v>
      </c>
      <c r="AT16" s="439">
        <v>-2.9260780287474332E-3</v>
      </c>
      <c r="AU16" s="439">
        <v>-1.7628712199972878E-3</v>
      </c>
      <c r="AV16" s="439">
        <v>0</v>
      </c>
      <c r="AW16" s="440">
        <v>-3.3170512484417884E-4</v>
      </c>
      <c r="AX16" s="439">
        <v>2.4894974327057724E-4</v>
      </c>
      <c r="AY16" s="440">
        <v>4.4178392348302443E-5</v>
      </c>
      <c r="AZ16" s="440">
        <v>-2.911020599049862E-4</v>
      </c>
      <c r="BA16" s="439">
        <v>2.3022814801650372E-4</v>
      </c>
      <c r="BB16" s="440">
        <v>4.6405634969960637E-4</v>
      </c>
      <c r="BC16" s="439">
        <v>-1.3164779152390759E-3</v>
      </c>
      <c r="BD16" s="440">
        <v>7.8798791226542584E-6</v>
      </c>
    </row>
    <row r="17" spans="1:56" x14ac:dyDescent="0.2">
      <c r="A17" s="281" t="s">
        <v>5</v>
      </c>
      <c r="B17" s="283" t="s">
        <v>33</v>
      </c>
      <c r="C17" s="439">
        <v>0</v>
      </c>
      <c r="D17" s="439">
        <v>0</v>
      </c>
      <c r="E17" s="439">
        <v>0</v>
      </c>
      <c r="F17" s="439">
        <v>0</v>
      </c>
      <c r="G17" s="439">
        <v>1.8461538461538461E-3</v>
      </c>
      <c r="H17" s="439">
        <v>0</v>
      </c>
      <c r="I17" s="439">
        <v>2.6109660574412533E-3</v>
      </c>
      <c r="J17" s="439">
        <v>5.1189400782896714E-3</v>
      </c>
      <c r="K17" s="439">
        <v>0</v>
      </c>
      <c r="L17" s="439">
        <v>0</v>
      </c>
      <c r="M17" s="439">
        <v>1.1730205278592375E-2</v>
      </c>
      <c r="N17" s="439">
        <v>0</v>
      </c>
      <c r="O17" s="439">
        <v>0.46341463414634149</v>
      </c>
      <c r="P17" s="439">
        <v>0.1</v>
      </c>
      <c r="Q17" s="439">
        <v>0</v>
      </c>
      <c r="R17" s="439">
        <v>3.3333333333333333E-2</v>
      </c>
      <c r="S17" s="439">
        <v>3.9215686274509803E-2</v>
      </c>
      <c r="T17" s="439">
        <v>0</v>
      </c>
      <c r="U17" s="439">
        <v>7.0921985815602842E-2</v>
      </c>
      <c r="V17" s="439">
        <v>0</v>
      </c>
      <c r="W17" s="439">
        <v>2.1739130434782608E-2</v>
      </c>
      <c r="X17" s="439">
        <v>2.1968365553602813E-2</v>
      </c>
      <c r="Y17" s="439">
        <v>9.5520846779398472E-3</v>
      </c>
      <c r="Z17" s="439">
        <v>0</v>
      </c>
      <c r="AA17" s="439">
        <v>3.0422878004259202E-4</v>
      </c>
      <c r="AB17" s="439">
        <v>0</v>
      </c>
      <c r="AC17" s="439">
        <v>0</v>
      </c>
      <c r="AD17" s="439">
        <v>0</v>
      </c>
      <c r="AE17" s="439">
        <v>0</v>
      </c>
      <c r="AF17" s="439">
        <v>0</v>
      </c>
      <c r="AG17" s="439">
        <v>0</v>
      </c>
      <c r="AH17" s="439">
        <v>2.223581077325032E-4</v>
      </c>
      <c r="AI17" s="439">
        <v>9.4696969696969697E-5</v>
      </c>
      <c r="AJ17" s="439">
        <v>1.6691588135062767E-3</v>
      </c>
      <c r="AK17" s="439">
        <v>0</v>
      </c>
      <c r="AL17" s="439">
        <v>4.2651198498677815E-4</v>
      </c>
      <c r="AM17" s="439">
        <v>3.69805389913558E-4</v>
      </c>
      <c r="AN17" s="439">
        <v>0</v>
      </c>
      <c r="AO17" s="439">
        <v>1.9230769230769232E-3</v>
      </c>
      <c r="AP17" s="440">
        <v>9.2194585735054827E-4</v>
      </c>
      <c r="AQ17" s="439">
        <v>0</v>
      </c>
      <c r="AR17" s="439">
        <v>4.9265757743847255E-4</v>
      </c>
      <c r="AS17" s="439">
        <v>0</v>
      </c>
      <c r="AT17" s="439">
        <v>0</v>
      </c>
      <c r="AU17" s="439">
        <v>-2.1696876553812775E-3</v>
      </c>
      <c r="AV17" s="439">
        <v>-5.1813471502590676E-3</v>
      </c>
      <c r="AW17" s="440">
        <v>2.3005355432741435E-4</v>
      </c>
      <c r="AX17" s="439">
        <v>7.1128498077307784E-4</v>
      </c>
      <c r="AY17" s="440">
        <v>7.9521106226944404E-4</v>
      </c>
      <c r="AZ17" s="440">
        <v>2.911020599049862E-4</v>
      </c>
      <c r="BA17" s="439">
        <v>7.1895807626206427E-4</v>
      </c>
      <c r="BB17" s="440">
        <v>1.3051584835301428E-3</v>
      </c>
      <c r="BC17" s="439">
        <v>-1.0858129813724E-3</v>
      </c>
      <c r="BD17" s="440">
        <v>1.6153752201441231E-4</v>
      </c>
    </row>
    <row r="18" spans="1:56" x14ac:dyDescent="0.2">
      <c r="A18" s="281" t="s">
        <v>6</v>
      </c>
      <c r="B18" s="283" t="s">
        <v>34</v>
      </c>
      <c r="C18" s="439">
        <v>0</v>
      </c>
      <c r="D18" s="439">
        <v>0</v>
      </c>
      <c r="E18" s="439">
        <v>0</v>
      </c>
      <c r="F18" s="439">
        <v>0</v>
      </c>
      <c r="G18" s="439">
        <v>4.3076923076923075E-3</v>
      </c>
      <c r="H18" s="439">
        <v>0</v>
      </c>
      <c r="I18" s="439">
        <v>7.832898172323759E-3</v>
      </c>
      <c r="J18" s="439">
        <v>9.0334236675700084E-3</v>
      </c>
      <c r="K18" s="439">
        <v>0</v>
      </c>
      <c r="L18" s="439">
        <v>0</v>
      </c>
      <c r="M18" s="439">
        <v>1.1730205278592375E-2</v>
      </c>
      <c r="N18" s="439">
        <v>0</v>
      </c>
      <c r="O18" s="439">
        <v>0</v>
      </c>
      <c r="P18" s="439">
        <v>0.1</v>
      </c>
      <c r="Q18" s="439">
        <v>0</v>
      </c>
      <c r="R18" s="439">
        <v>3.3333333333333333E-2</v>
      </c>
      <c r="S18" s="439">
        <v>4.4117647058823532E-2</v>
      </c>
      <c r="T18" s="439">
        <v>0</v>
      </c>
      <c r="U18" s="439">
        <v>2.8368794326241134E-2</v>
      </c>
      <c r="V18" s="439">
        <v>0</v>
      </c>
      <c r="W18" s="439">
        <v>1.0869565217391304E-2</v>
      </c>
      <c r="X18" s="439">
        <v>2.0210896309314587E-2</v>
      </c>
      <c r="Y18" s="439">
        <v>0.10197495804827675</v>
      </c>
      <c r="Z18" s="439">
        <v>1.5723270440251573E-3</v>
      </c>
      <c r="AA18" s="439">
        <v>9.1268634012777611E-4</v>
      </c>
      <c r="AB18" s="439">
        <v>0</v>
      </c>
      <c r="AC18" s="439">
        <v>3.0456300647196391E-3</v>
      </c>
      <c r="AD18" s="439">
        <v>7.5329566854990583E-5</v>
      </c>
      <c r="AE18" s="439">
        <v>3.1867781672728873E-4</v>
      </c>
      <c r="AF18" s="439">
        <v>1.2395962457942271E-3</v>
      </c>
      <c r="AG18" s="439">
        <v>0</v>
      </c>
      <c r="AH18" s="439">
        <v>4.4471621546500638E-3</v>
      </c>
      <c r="AI18" s="439">
        <v>1.8939393939393939E-4</v>
      </c>
      <c r="AJ18" s="439">
        <v>3.1296727753242688E-4</v>
      </c>
      <c r="AK18" s="439">
        <v>2.008032128514056E-3</v>
      </c>
      <c r="AL18" s="439">
        <v>9.3832636697091184E-4</v>
      </c>
      <c r="AM18" s="439">
        <v>2.9122174455692693E-3</v>
      </c>
      <c r="AN18" s="439">
        <v>0</v>
      </c>
      <c r="AO18" s="439">
        <v>3.8461538461538464E-3</v>
      </c>
      <c r="AP18" s="440">
        <v>4.4994109790355815E-3</v>
      </c>
      <c r="AQ18" s="439">
        <v>1.6926201760324984E-3</v>
      </c>
      <c r="AR18" s="439">
        <v>8.1379733162058798E-4</v>
      </c>
      <c r="AS18" s="439">
        <v>0</v>
      </c>
      <c r="AT18" s="439">
        <v>1.7453798767967145E-3</v>
      </c>
      <c r="AU18" s="439">
        <v>5.6050264430682999E-3</v>
      </c>
      <c r="AV18" s="439">
        <v>0</v>
      </c>
      <c r="AW18" s="440">
        <v>1.0325659531439761E-3</v>
      </c>
      <c r="AX18" s="439">
        <v>3.3963857831914466E-3</v>
      </c>
      <c r="AY18" s="440">
        <v>2.2089196174151222E-4</v>
      </c>
      <c r="AZ18" s="440">
        <v>9.4488865346208637E-4</v>
      </c>
      <c r="BA18" s="439">
        <v>3.106060453064761E-3</v>
      </c>
      <c r="BB18" s="440">
        <v>6.3310544851874874E-3</v>
      </c>
      <c r="BC18" s="439">
        <v>-6.3686025643189476E-3</v>
      </c>
      <c r="BD18" s="440">
        <v>3.9399395613271295E-5</v>
      </c>
    </row>
    <row r="19" spans="1:56" x14ac:dyDescent="0.2">
      <c r="A19" s="281" t="s">
        <v>7</v>
      </c>
      <c r="B19" s="285" t="s">
        <v>269</v>
      </c>
      <c r="C19" s="439">
        <v>0</v>
      </c>
      <c r="D19" s="439">
        <v>0</v>
      </c>
      <c r="E19" s="439">
        <v>0</v>
      </c>
      <c r="F19" s="439">
        <v>0</v>
      </c>
      <c r="G19" s="439">
        <v>0</v>
      </c>
      <c r="H19" s="439">
        <v>0</v>
      </c>
      <c r="I19" s="439">
        <v>0</v>
      </c>
      <c r="J19" s="439">
        <v>0</v>
      </c>
      <c r="K19" s="439">
        <v>0</v>
      </c>
      <c r="L19" s="439">
        <v>0</v>
      </c>
      <c r="M19" s="439">
        <v>2.9325513196480938E-3</v>
      </c>
      <c r="N19" s="439">
        <v>0</v>
      </c>
      <c r="O19" s="439">
        <v>0</v>
      </c>
      <c r="P19" s="439">
        <v>0</v>
      </c>
      <c r="Q19" s="439">
        <v>0.2</v>
      </c>
      <c r="R19" s="439">
        <v>6.6666666666666666E-2</v>
      </c>
      <c r="S19" s="439">
        <v>1.4705882352941176E-2</v>
      </c>
      <c r="T19" s="439">
        <v>0</v>
      </c>
      <c r="U19" s="439">
        <v>1.4184397163120567E-2</v>
      </c>
      <c r="V19" s="439">
        <v>0</v>
      </c>
      <c r="W19" s="439">
        <v>1.0869565217391304E-2</v>
      </c>
      <c r="X19" s="439">
        <v>8.7873462214411243E-4</v>
      </c>
      <c r="Y19" s="439">
        <v>6.8413579450109724E-3</v>
      </c>
      <c r="Z19" s="439">
        <v>0</v>
      </c>
      <c r="AA19" s="439">
        <v>1.0343778521448129E-2</v>
      </c>
      <c r="AB19" s="439">
        <v>0</v>
      </c>
      <c r="AC19" s="439">
        <v>0</v>
      </c>
      <c r="AD19" s="439">
        <v>0</v>
      </c>
      <c r="AE19" s="439">
        <v>0</v>
      </c>
      <c r="AF19" s="439">
        <v>0</v>
      </c>
      <c r="AG19" s="439">
        <v>0</v>
      </c>
      <c r="AH19" s="439">
        <v>3.3353716159875479E-4</v>
      </c>
      <c r="AI19" s="439">
        <v>0</v>
      </c>
      <c r="AJ19" s="439">
        <v>0</v>
      </c>
      <c r="AK19" s="439">
        <v>0</v>
      </c>
      <c r="AL19" s="439">
        <v>7.5066109357672947E-3</v>
      </c>
      <c r="AM19" s="439">
        <v>0</v>
      </c>
      <c r="AN19" s="439">
        <v>0</v>
      </c>
      <c r="AO19" s="439">
        <v>0</v>
      </c>
      <c r="AP19" s="440">
        <v>7.5646839577480881E-4</v>
      </c>
      <c r="AQ19" s="439">
        <v>0</v>
      </c>
      <c r="AR19" s="439">
        <v>4.0142469272764429E-5</v>
      </c>
      <c r="AS19" s="439">
        <v>0</v>
      </c>
      <c r="AT19" s="439">
        <v>1.5965092402464066E-2</v>
      </c>
      <c r="AU19" s="439">
        <v>6.1790896352212632E-2</v>
      </c>
      <c r="AV19" s="439">
        <v>0</v>
      </c>
      <c r="AW19" s="440">
        <v>4.5181448053372422E-3</v>
      </c>
      <c r="AX19" s="439">
        <v>4.181022027606748E-3</v>
      </c>
      <c r="AY19" s="440">
        <v>1.1044598087075611E-4</v>
      </c>
      <c r="AZ19" s="440">
        <v>4.0420236842544808E-3</v>
      </c>
      <c r="BA19" s="439">
        <v>3.8088621680625089E-3</v>
      </c>
      <c r="BB19" s="440">
        <v>7.7936606587942821E-3</v>
      </c>
      <c r="BC19" s="439">
        <v>-1.0520571373919109E-3</v>
      </c>
      <c r="BD19" s="440">
        <v>1.9699697806635648E-5</v>
      </c>
    </row>
    <row r="20" spans="1:56" x14ac:dyDescent="0.2">
      <c r="A20" s="281" t="s">
        <v>8</v>
      </c>
      <c r="B20" s="285" t="s">
        <v>270</v>
      </c>
      <c r="C20" s="439">
        <v>0</v>
      </c>
      <c r="D20" s="439">
        <v>0</v>
      </c>
      <c r="E20" s="439">
        <v>0</v>
      </c>
      <c r="F20" s="439">
        <v>0</v>
      </c>
      <c r="G20" s="439">
        <v>0</v>
      </c>
      <c r="H20" s="439">
        <v>0</v>
      </c>
      <c r="I20" s="439">
        <v>0</v>
      </c>
      <c r="J20" s="439">
        <v>0</v>
      </c>
      <c r="K20" s="439">
        <v>0</v>
      </c>
      <c r="L20" s="439">
        <v>0</v>
      </c>
      <c r="M20" s="439">
        <v>2.9325513196480938E-3</v>
      </c>
      <c r="N20" s="439">
        <v>0</v>
      </c>
      <c r="O20" s="439">
        <v>0</v>
      </c>
      <c r="P20" s="439">
        <v>0</v>
      </c>
      <c r="Q20" s="439">
        <v>0</v>
      </c>
      <c r="R20" s="439">
        <v>0.16666666666666666</v>
      </c>
      <c r="S20" s="439">
        <v>0</v>
      </c>
      <c r="T20" s="439">
        <v>0</v>
      </c>
      <c r="U20" s="439">
        <v>0</v>
      </c>
      <c r="V20" s="439">
        <v>0</v>
      </c>
      <c r="W20" s="439">
        <v>0</v>
      </c>
      <c r="X20" s="439">
        <v>0</v>
      </c>
      <c r="Y20" s="439">
        <v>1.290822253775655E-4</v>
      </c>
      <c r="Z20" s="439">
        <v>0</v>
      </c>
      <c r="AA20" s="439">
        <v>3.0422878004259202E-4</v>
      </c>
      <c r="AB20" s="439">
        <v>0</v>
      </c>
      <c r="AC20" s="439">
        <v>0</v>
      </c>
      <c r="AD20" s="439">
        <v>0</v>
      </c>
      <c r="AE20" s="439">
        <v>0</v>
      </c>
      <c r="AF20" s="439">
        <v>0</v>
      </c>
      <c r="AG20" s="439">
        <v>0</v>
      </c>
      <c r="AH20" s="439">
        <v>0</v>
      </c>
      <c r="AI20" s="439">
        <v>0</v>
      </c>
      <c r="AJ20" s="439">
        <v>0</v>
      </c>
      <c r="AK20" s="439">
        <v>0</v>
      </c>
      <c r="AL20" s="439">
        <v>1.1004009212658875E-2</v>
      </c>
      <c r="AM20" s="439">
        <v>0</v>
      </c>
      <c r="AN20" s="439">
        <v>0</v>
      </c>
      <c r="AO20" s="439">
        <v>0</v>
      </c>
      <c r="AP20" s="440">
        <v>5.3977171990181674E-4</v>
      </c>
      <c r="AQ20" s="439">
        <v>0</v>
      </c>
      <c r="AR20" s="439">
        <v>2.1895892330598778E-5</v>
      </c>
      <c r="AS20" s="439">
        <v>0</v>
      </c>
      <c r="AT20" s="439">
        <v>9.4455852156057497E-3</v>
      </c>
      <c r="AU20" s="439">
        <v>0.10518464945983817</v>
      </c>
      <c r="AV20" s="439">
        <v>0</v>
      </c>
      <c r="AW20" s="440">
        <v>6.733079026070953E-3</v>
      </c>
      <c r="AX20" s="439">
        <v>5.8992198092867147E-3</v>
      </c>
      <c r="AY20" s="440">
        <v>6.6267588522453673E-4</v>
      </c>
      <c r="AZ20" s="440">
        <v>6.0773520211311466E-3</v>
      </c>
      <c r="BA20" s="439">
        <v>5.4204592041780346E-3</v>
      </c>
      <c r="BB20" s="440">
        <v>1.09964781437746E-2</v>
      </c>
      <c r="BC20" s="439">
        <v>-6.0197921765205598E-4</v>
      </c>
      <c r="BD20" s="440">
        <v>1.1819818683981388E-4</v>
      </c>
    </row>
    <row r="21" spans="1:56" x14ac:dyDescent="0.2">
      <c r="A21" s="281" t="s">
        <v>9</v>
      </c>
      <c r="B21" s="285" t="s">
        <v>271</v>
      </c>
      <c r="C21" s="439">
        <v>0</v>
      </c>
      <c r="D21" s="439">
        <v>0</v>
      </c>
      <c r="E21" s="439">
        <v>0</v>
      </c>
      <c r="F21" s="439">
        <v>0</v>
      </c>
      <c r="G21" s="439">
        <v>0</v>
      </c>
      <c r="H21" s="439">
        <v>0</v>
      </c>
      <c r="I21" s="439">
        <v>0</v>
      </c>
      <c r="J21" s="439">
        <v>0</v>
      </c>
      <c r="K21" s="439">
        <v>0</v>
      </c>
      <c r="L21" s="439">
        <v>0</v>
      </c>
      <c r="M21" s="439">
        <v>0</v>
      </c>
      <c r="N21" s="439">
        <v>0</v>
      </c>
      <c r="O21" s="439">
        <v>0</v>
      </c>
      <c r="P21" s="439">
        <v>0</v>
      </c>
      <c r="Q21" s="439">
        <v>0</v>
      </c>
      <c r="R21" s="439">
        <v>0</v>
      </c>
      <c r="S21" s="439">
        <v>8.8235294117647065E-2</v>
      </c>
      <c r="T21" s="439">
        <v>0</v>
      </c>
      <c r="U21" s="439">
        <v>0</v>
      </c>
      <c r="V21" s="439">
        <v>0</v>
      </c>
      <c r="W21" s="439">
        <v>0</v>
      </c>
      <c r="X21" s="439">
        <v>0</v>
      </c>
      <c r="Y21" s="439">
        <v>2.5816445075513099E-4</v>
      </c>
      <c r="Z21" s="439">
        <v>0</v>
      </c>
      <c r="AA21" s="439">
        <v>0</v>
      </c>
      <c r="AB21" s="439">
        <v>0</v>
      </c>
      <c r="AC21" s="439">
        <v>1.1421112742698645E-3</v>
      </c>
      <c r="AD21" s="439">
        <v>0</v>
      </c>
      <c r="AE21" s="439">
        <v>0</v>
      </c>
      <c r="AF21" s="439">
        <v>0</v>
      </c>
      <c r="AG21" s="439">
        <v>0</v>
      </c>
      <c r="AH21" s="439">
        <v>3.2241925621212964E-3</v>
      </c>
      <c r="AI21" s="439">
        <v>0</v>
      </c>
      <c r="AJ21" s="439">
        <v>1.380533435337483E-2</v>
      </c>
      <c r="AK21" s="439">
        <v>0</v>
      </c>
      <c r="AL21" s="439">
        <v>3.9239102618783585E-3</v>
      </c>
      <c r="AM21" s="439">
        <v>2.3112836869597375E-4</v>
      </c>
      <c r="AN21" s="439">
        <v>7.462686567164179E-3</v>
      </c>
      <c r="AO21" s="439">
        <v>5.7692307692307696E-3</v>
      </c>
      <c r="AP21" s="440">
        <v>2.1709066982912484E-3</v>
      </c>
      <c r="AQ21" s="439">
        <v>1.3540961408259986E-3</v>
      </c>
      <c r="AR21" s="439">
        <v>3.0289317723994981E-4</v>
      </c>
      <c r="AS21" s="439">
        <v>0</v>
      </c>
      <c r="AT21" s="439">
        <v>4.6509240246406569E-2</v>
      </c>
      <c r="AU21" s="439">
        <v>6.7395922795280935E-2</v>
      </c>
      <c r="AV21" s="439">
        <v>4.6632124352331605E-2</v>
      </c>
      <c r="AW21" s="440">
        <v>6.6688780341656283E-3</v>
      </c>
      <c r="AX21" s="439">
        <v>6.7660983796039029E-3</v>
      </c>
      <c r="AY21" s="440">
        <v>1.789224890106249E-3</v>
      </c>
      <c r="AZ21" s="440">
        <v>6.1417762475035609E-3</v>
      </c>
      <c r="BA21" s="439">
        <v>6.3110786188734572E-3</v>
      </c>
      <c r="BB21" s="440">
        <v>1.2102755334576342E-2</v>
      </c>
      <c r="BC21" s="439">
        <v>-1.952212976871621E-3</v>
      </c>
      <c r="BD21" s="440">
        <v>8.0374767051073434E-4</v>
      </c>
    </row>
    <row r="22" spans="1:56" x14ac:dyDescent="0.2">
      <c r="A22" s="281" t="s">
        <v>10</v>
      </c>
      <c r="B22" s="285" t="s">
        <v>579</v>
      </c>
      <c r="C22" s="439">
        <v>0</v>
      </c>
      <c r="D22" s="439">
        <v>0</v>
      </c>
      <c r="E22" s="439">
        <v>0</v>
      </c>
      <c r="F22" s="439">
        <v>0</v>
      </c>
      <c r="G22" s="439">
        <v>0</v>
      </c>
      <c r="H22" s="439">
        <v>0</v>
      </c>
      <c r="I22" s="439">
        <v>0</v>
      </c>
      <c r="J22" s="439">
        <v>0</v>
      </c>
      <c r="K22" s="439">
        <v>0</v>
      </c>
      <c r="L22" s="439">
        <v>0</v>
      </c>
      <c r="M22" s="439">
        <v>0</v>
      </c>
      <c r="N22" s="439">
        <v>0</v>
      </c>
      <c r="O22" s="439">
        <v>0</v>
      </c>
      <c r="P22" s="439">
        <v>0</v>
      </c>
      <c r="Q22" s="439">
        <v>0</v>
      </c>
      <c r="R22" s="439">
        <v>0</v>
      </c>
      <c r="S22" s="439">
        <v>0.14215686274509803</v>
      </c>
      <c r="T22" s="439">
        <v>0.42857142857142855</v>
      </c>
      <c r="U22" s="439">
        <v>0.15602836879432624</v>
      </c>
      <c r="V22" s="439">
        <v>0.42857142857142855</v>
      </c>
      <c r="W22" s="439">
        <v>1.0869565217391304E-2</v>
      </c>
      <c r="X22" s="439">
        <v>1.2302284710017574E-2</v>
      </c>
      <c r="Y22" s="439">
        <v>2.5816445075513099E-4</v>
      </c>
      <c r="Z22" s="439">
        <v>0</v>
      </c>
      <c r="AA22" s="439">
        <v>0</v>
      </c>
      <c r="AB22" s="439">
        <v>0</v>
      </c>
      <c r="AC22" s="439">
        <v>0</v>
      </c>
      <c r="AD22" s="439">
        <v>0</v>
      </c>
      <c r="AE22" s="439">
        <v>0</v>
      </c>
      <c r="AF22" s="439">
        <v>0</v>
      </c>
      <c r="AG22" s="439">
        <v>2.7639579878385848E-3</v>
      </c>
      <c r="AH22" s="439">
        <v>2.2235810773250319E-3</v>
      </c>
      <c r="AI22" s="439">
        <v>1.5625000000000001E-3</v>
      </c>
      <c r="AJ22" s="439">
        <v>0</v>
      </c>
      <c r="AK22" s="439">
        <v>0</v>
      </c>
      <c r="AL22" s="439">
        <v>1.1174614006653587E-2</v>
      </c>
      <c r="AM22" s="439">
        <v>0</v>
      </c>
      <c r="AN22" s="439">
        <v>0</v>
      </c>
      <c r="AO22" s="439">
        <v>9.6153846153846159E-3</v>
      </c>
      <c r="AP22" s="440">
        <v>1.1347025936622132E-3</v>
      </c>
      <c r="AQ22" s="439">
        <v>0</v>
      </c>
      <c r="AR22" s="439">
        <v>4.5616442355414126E-4</v>
      </c>
      <c r="AS22" s="439">
        <v>0</v>
      </c>
      <c r="AT22" s="439">
        <v>0</v>
      </c>
      <c r="AU22" s="439">
        <v>0</v>
      </c>
      <c r="AV22" s="439">
        <v>-5.1813471502590676E-3</v>
      </c>
      <c r="AW22" s="440">
        <v>3.3170512484417884E-4</v>
      </c>
      <c r="AX22" s="439">
        <v>9.1577941274533772E-4</v>
      </c>
      <c r="AY22" s="440">
        <v>1.5462437321905857E-4</v>
      </c>
      <c r="AZ22" s="440">
        <v>3.1257680202912455E-4</v>
      </c>
      <c r="BA22" s="439">
        <v>8.4618942121855311E-4</v>
      </c>
      <c r="BB22" s="440">
        <v>1.7070644292521235E-3</v>
      </c>
      <c r="BC22" s="439">
        <v>-1.5808986930862406E-3</v>
      </c>
      <c r="BD22" s="440">
        <v>2.7579576929289906E-5</v>
      </c>
    </row>
    <row r="23" spans="1:56" x14ac:dyDescent="0.2">
      <c r="A23" s="281" t="s">
        <v>11</v>
      </c>
      <c r="B23" s="283" t="s">
        <v>35</v>
      </c>
      <c r="C23" s="439">
        <v>0</v>
      </c>
      <c r="D23" s="439">
        <v>0</v>
      </c>
      <c r="E23" s="439">
        <v>0</v>
      </c>
      <c r="F23" s="439">
        <v>0</v>
      </c>
      <c r="G23" s="439">
        <v>0</v>
      </c>
      <c r="H23" s="439">
        <v>0</v>
      </c>
      <c r="I23" s="439">
        <v>0</v>
      </c>
      <c r="J23" s="439">
        <v>0</v>
      </c>
      <c r="K23" s="439">
        <v>0</v>
      </c>
      <c r="L23" s="439">
        <v>0</v>
      </c>
      <c r="M23" s="439">
        <v>0</v>
      </c>
      <c r="N23" s="439">
        <v>0</v>
      </c>
      <c r="O23" s="439">
        <v>0</v>
      </c>
      <c r="P23" s="439">
        <v>0</v>
      </c>
      <c r="Q23" s="439">
        <v>0</v>
      </c>
      <c r="R23" s="439">
        <v>3.3333333333333333E-2</v>
      </c>
      <c r="S23" s="439">
        <v>1.9607843137254902E-2</v>
      </c>
      <c r="T23" s="439">
        <v>0</v>
      </c>
      <c r="U23" s="439">
        <v>0.12056737588652482</v>
      </c>
      <c r="V23" s="439">
        <v>0</v>
      </c>
      <c r="W23" s="439">
        <v>3.2608695652173912E-2</v>
      </c>
      <c r="X23" s="439">
        <v>2.6362038664323375E-3</v>
      </c>
      <c r="Y23" s="439">
        <v>8.5194268749193228E-3</v>
      </c>
      <c r="Z23" s="439">
        <v>0</v>
      </c>
      <c r="AA23" s="439">
        <v>3.0422878004259202E-4</v>
      </c>
      <c r="AB23" s="439">
        <v>0</v>
      </c>
      <c r="AC23" s="439">
        <v>2.7193125577853919E-4</v>
      </c>
      <c r="AD23" s="439">
        <v>0</v>
      </c>
      <c r="AE23" s="439">
        <v>1.0988890231975473E-5</v>
      </c>
      <c r="AF23" s="439">
        <v>1.7708517797060386E-4</v>
      </c>
      <c r="AG23" s="439">
        <v>5.5279159756771695E-4</v>
      </c>
      <c r="AH23" s="439">
        <v>1.8344543887931514E-3</v>
      </c>
      <c r="AI23" s="439">
        <v>5.2083333333333333E-4</v>
      </c>
      <c r="AJ23" s="439">
        <v>1.0432242584414229E-4</v>
      </c>
      <c r="AK23" s="439">
        <v>0</v>
      </c>
      <c r="AL23" s="439">
        <v>6.3976797748016723E-3</v>
      </c>
      <c r="AM23" s="439">
        <v>4.622567373919475E-5</v>
      </c>
      <c r="AN23" s="439">
        <v>0</v>
      </c>
      <c r="AO23" s="439">
        <v>1.9230769230769232E-3</v>
      </c>
      <c r="AP23" s="440">
        <v>8.9436628042125833E-4</v>
      </c>
      <c r="AQ23" s="439">
        <v>5.0778605280974946E-3</v>
      </c>
      <c r="AR23" s="439">
        <v>9.3568446559425447E-3</v>
      </c>
      <c r="AS23" s="439">
        <v>0</v>
      </c>
      <c r="AT23" s="439">
        <v>3.049281314168378E-2</v>
      </c>
      <c r="AU23" s="439">
        <v>6.884238123220178E-2</v>
      </c>
      <c r="AV23" s="439">
        <v>5.1813471502590676E-3</v>
      </c>
      <c r="AW23" s="440">
        <v>1.2564669124137968E-2</v>
      </c>
      <c r="AX23" s="439">
        <v>1.0944897641645735E-2</v>
      </c>
      <c r="AY23" s="440">
        <v>2.6507035408981469E-3</v>
      </c>
      <c r="AZ23" s="440">
        <v>1.1493759201330479E-2</v>
      </c>
      <c r="BA23" s="439">
        <v>1.018658577715127E-2</v>
      </c>
      <c r="BB23" s="440">
        <v>2.0314895380153304E-2</v>
      </c>
      <c r="BC23" s="439">
        <v>-4.838337637203441E-4</v>
      </c>
      <c r="BD23" s="440">
        <v>5.5553147814712525E-4</v>
      </c>
    </row>
    <row r="24" spans="1:56" x14ac:dyDescent="0.2">
      <c r="A24" s="281" t="s">
        <v>12</v>
      </c>
      <c r="B24" s="283" t="s">
        <v>420</v>
      </c>
      <c r="C24" s="439">
        <v>0</v>
      </c>
      <c r="D24" s="439">
        <v>0</v>
      </c>
      <c r="E24" s="439">
        <v>0</v>
      </c>
      <c r="F24" s="439">
        <v>0</v>
      </c>
      <c r="G24" s="439">
        <v>0</v>
      </c>
      <c r="H24" s="439">
        <v>0</v>
      </c>
      <c r="I24" s="439">
        <v>0</v>
      </c>
      <c r="J24" s="439">
        <v>0</v>
      </c>
      <c r="K24" s="439">
        <v>0</v>
      </c>
      <c r="L24" s="439">
        <v>0</v>
      </c>
      <c r="M24" s="439">
        <v>0</v>
      </c>
      <c r="N24" s="439">
        <v>0</v>
      </c>
      <c r="O24" s="439">
        <v>0</v>
      </c>
      <c r="P24" s="439">
        <v>0</v>
      </c>
      <c r="Q24" s="439">
        <v>0</v>
      </c>
      <c r="R24" s="439">
        <v>0</v>
      </c>
      <c r="S24" s="439">
        <v>0</v>
      </c>
      <c r="T24" s="439">
        <v>0</v>
      </c>
      <c r="U24" s="439">
        <v>0</v>
      </c>
      <c r="V24" s="439">
        <v>0</v>
      </c>
      <c r="W24" s="439">
        <v>1.0869565217391304E-2</v>
      </c>
      <c r="X24" s="439">
        <v>0</v>
      </c>
      <c r="Y24" s="439">
        <v>1.6780689299083517E-3</v>
      </c>
      <c r="Z24" s="439">
        <v>0</v>
      </c>
      <c r="AA24" s="439">
        <v>0</v>
      </c>
      <c r="AB24" s="439">
        <v>0</v>
      </c>
      <c r="AC24" s="439">
        <v>3.2631750693424703E-4</v>
      </c>
      <c r="AD24" s="439">
        <v>7.5329566854990583E-5</v>
      </c>
      <c r="AE24" s="439">
        <v>5.4944451159877362E-5</v>
      </c>
      <c r="AF24" s="439">
        <v>0</v>
      </c>
      <c r="AG24" s="439">
        <v>0</v>
      </c>
      <c r="AH24" s="439">
        <v>1.667685807993774E-3</v>
      </c>
      <c r="AI24" s="439">
        <v>9.4696969696969697E-5</v>
      </c>
      <c r="AJ24" s="439">
        <v>0</v>
      </c>
      <c r="AK24" s="439">
        <v>0</v>
      </c>
      <c r="AL24" s="439">
        <v>1.1089311609656231E-3</v>
      </c>
      <c r="AM24" s="439">
        <v>9.24513474783895E-5</v>
      </c>
      <c r="AN24" s="439">
        <v>0</v>
      </c>
      <c r="AO24" s="439">
        <v>0</v>
      </c>
      <c r="AP24" s="440">
        <v>2.8761558797688042E-4</v>
      </c>
      <c r="AQ24" s="439">
        <v>6.770480704129993E-4</v>
      </c>
      <c r="AR24" s="439">
        <v>9.8166583948851201E-3</v>
      </c>
      <c r="AS24" s="439">
        <v>0</v>
      </c>
      <c r="AT24" s="439">
        <v>8.978439425051335E-2</v>
      </c>
      <c r="AU24" s="439">
        <v>3.0646838132260542E-2</v>
      </c>
      <c r="AV24" s="439">
        <v>0</v>
      </c>
      <c r="AW24" s="440">
        <v>1.3693536565139931E-2</v>
      </c>
      <c r="AX24" s="439">
        <v>1.1540598813043189E-2</v>
      </c>
      <c r="AY24" s="440">
        <v>1.1044598087075611E-4</v>
      </c>
      <c r="AZ24" s="440">
        <v>1.222628651600942E-2</v>
      </c>
      <c r="BA24" s="439">
        <v>1.0495576186331314E-2</v>
      </c>
      <c r="BB24" s="440">
        <v>2.1504039776258546E-2</v>
      </c>
      <c r="BC24" s="439">
        <v>-3.7131428378538037E-4</v>
      </c>
      <c r="BD24" s="440">
        <v>2.7579576929289906E-5</v>
      </c>
    </row>
    <row r="25" spans="1:56" x14ac:dyDescent="0.2">
      <c r="A25" s="281" t="s">
        <v>13</v>
      </c>
      <c r="B25" s="283" t="s">
        <v>192</v>
      </c>
      <c r="C25" s="439">
        <v>0</v>
      </c>
      <c r="D25" s="439">
        <v>0</v>
      </c>
      <c r="E25" s="439">
        <v>5.3571428571428568E-2</v>
      </c>
      <c r="F25" s="439">
        <v>0</v>
      </c>
      <c r="G25" s="439">
        <v>0</v>
      </c>
      <c r="H25" s="439">
        <v>0</v>
      </c>
      <c r="I25" s="439">
        <v>0</v>
      </c>
      <c r="J25" s="439">
        <v>0</v>
      </c>
      <c r="K25" s="439">
        <v>0</v>
      </c>
      <c r="L25" s="439">
        <v>0</v>
      </c>
      <c r="M25" s="439">
        <v>0</v>
      </c>
      <c r="N25" s="439">
        <v>0</v>
      </c>
      <c r="O25" s="439">
        <v>0</v>
      </c>
      <c r="P25" s="439">
        <v>0</v>
      </c>
      <c r="Q25" s="439">
        <v>0</v>
      </c>
      <c r="R25" s="439">
        <v>0</v>
      </c>
      <c r="S25" s="439">
        <v>0</v>
      </c>
      <c r="T25" s="439">
        <v>0</v>
      </c>
      <c r="U25" s="439">
        <v>0</v>
      </c>
      <c r="V25" s="439">
        <v>0</v>
      </c>
      <c r="W25" s="439">
        <v>0.4891304347826087</v>
      </c>
      <c r="X25" s="439">
        <v>0</v>
      </c>
      <c r="Y25" s="439">
        <v>0</v>
      </c>
      <c r="Z25" s="439">
        <v>0</v>
      </c>
      <c r="AA25" s="439">
        <v>0</v>
      </c>
      <c r="AB25" s="439">
        <v>0</v>
      </c>
      <c r="AC25" s="439">
        <v>0</v>
      </c>
      <c r="AD25" s="439">
        <v>0</v>
      </c>
      <c r="AE25" s="439">
        <v>0</v>
      </c>
      <c r="AF25" s="439">
        <v>1.2573047635912875E-2</v>
      </c>
      <c r="AG25" s="439">
        <v>0</v>
      </c>
      <c r="AH25" s="439">
        <v>5.5033631663794543E-3</v>
      </c>
      <c r="AI25" s="439">
        <v>9.4696969696969697E-5</v>
      </c>
      <c r="AJ25" s="439">
        <v>0</v>
      </c>
      <c r="AK25" s="439">
        <v>0</v>
      </c>
      <c r="AL25" s="439">
        <v>2.712616224515909E-2</v>
      </c>
      <c r="AM25" s="439">
        <v>0</v>
      </c>
      <c r="AN25" s="439">
        <v>0</v>
      </c>
      <c r="AO25" s="439">
        <v>0</v>
      </c>
      <c r="AP25" s="440">
        <v>2.1196874839939954E-3</v>
      </c>
      <c r="AQ25" s="439">
        <v>0</v>
      </c>
      <c r="AR25" s="439">
        <v>1.7089743964032348E-2</v>
      </c>
      <c r="AS25" s="439">
        <v>0</v>
      </c>
      <c r="AT25" s="439">
        <v>8.4445585215605745E-2</v>
      </c>
      <c r="AU25" s="439">
        <v>5.5281833386068797E-2</v>
      </c>
      <c r="AV25" s="439">
        <v>5.1813471502590676E-3</v>
      </c>
      <c r="AW25" s="440">
        <v>2.0201912119542247E-2</v>
      </c>
      <c r="AX25" s="439">
        <v>1.7982173420169376E-2</v>
      </c>
      <c r="AY25" s="440">
        <v>1.8334032824545514E-3</v>
      </c>
      <c r="AZ25" s="440">
        <v>1.8217739568644014E-2</v>
      </c>
      <c r="BA25" s="439">
        <v>1.6505742576656886E-2</v>
      </c>
      <c r="BB25" s="440">
        <v>3.3482494302879633E-2</v>
      </c>
      <c r="BC25" s="439">
        <v>-2.5091844025496913E-3</v>
      </c>
      <c r="BD25" s="440">
        <v>3.6247443964209589E-4</v>
      </c>
    </row>
    <row r="26" spans="1:56" x14ac:dyDescent="0.2">
      <c r="A26" s="281" t="s">
        <v>14</v>
      </c>
      <c r="B26" s="283" t="s">
        <v>50</v>
      </c>
      <c r="C26" s="439">
        <v>0</v>
      </c>
      <c r="D26" s="439">
        <v>0</v>
      </c>
      <c r="E26" s="439">
        <v>0</v>
      </c>
      <c r="F26" s="439">
        <v>0</v>
      </c>
      <c r="G26" s="439">
        <v>1.0461538461538461E-2</v>
      </c>
      <c r="H26" s="439">
        <v>1.0309278350515464E-2</v>
      </c>
      <c r="I26" s="439">
        <v>1.5665796344647518E-2</v>
      </c>
      <c r="J26" s="439">
        <v>3.6133694670280035E-3</v>
      </c>
      <c r="K26" s="439">
        <v>0</v>
      </c>
      <c r="L26" s="439">
        <v>0</v>
      </c>
      <c r="M26" s="439">
        <v>1.1730205278592375E-2</v>
      </c>
      <c r="N26" s="439">
        <v>0</v>
      </c>
      <c r="O26" s="439">
        <v>2.4390243902439025E-2</v>
      </c>
      <c r="P26" s="439">
        <v>0</v>
      </c>
      <c r="Q26" s="439">
        <v>0</v>
      </c>
      <c r="R26" s="439">
        <v>0</v>
      </c>
      <c r="S26" s="439">
        <v>4.9019607843137254E-3</v>
      </c>
      <c r="T26" s="439">
        <v>0</v>
      </c>
      <c r="U26" s="439">
        <v>0</v>
      </c>
      <c r="V26" s="439">
        <v>0</v>
      </c>
      <c r="W26" s="439">
        <v>0</v>
      </c>
      <c r="X26" s="439">
        <v>5.0966608084358524E-2</v>
      </c>
      <c r="Y26" s="439">
        <v>3.2270556344391379E-3</v>
      </c>
      <c r="Z26" s="439">
        <v>1.2578616352201259E-2</v>
      </c>
      <c r="AA26" s="439">
        <v>3.3465165804685121E-3</v>
      </c>
      <c r="AB26" s="439">
        <v>4.7984644913627635E-3</v>
      </c>
      <c r="AC26" s="439">
        <v>6.3631913852178167E-3</v>
      </c>
      <c r="AD26" s="439">
        <v>1.6647834274952918E-2</v>
      </c>
      <c r="AE26" s="439">
        <v>4.3955560927901894E-5</v>
      </c>
      <c r="AF26" s="439">
        <v>3.7187887373826812E-3</v>
      </c>
      <c r="AG26" s="439">
        <v>1.3266998341625208E-2</v>
      </c>
      <c r="AH26" s="439">
        <v>8.9499138362332531E-3</v>
      </c>
      <c r="AI26" s="439">
        <v>1.8229166666666668E-2</v>
      </c>
      <c r="AJ26" s="439">
        <v>3.3730917689606009E-3</v>
      </c>
      <c r="AK26" s="439">
        <v>5.0870147255689425E-2</v>
      </c>
      <c r="AL26" s="439">
        <v>6.141772583809605E-3</v>
      </c>
      <c r="AM26" s="439">
        <v>4.9923727638330325E-3</v>
      </c>
      <c r="AN26" s="439">
        <v>6.7164179104477612E-2</v>
      </c>
      <c r="AO26" s="439">
        <v>3.8461538461538464E-2</v>
      </c>
      <c r="AP26" s="440">
        <v>5.7680715177829169E-3</v>
      </c>
      <c r="AQ26" s="439">
        <v>1.9972918077183481E-2</v>
      </c>
      <c r="AR26" s="439">
        <v>8.8860829708346713E-3</v>
      </c>
      <c r="AS26" s="439">
        <v>0</v>
      </c>
      <c r="AT26" s="439">
        <v>1.0523613963039014E-2</v>
      </c>
      <c r="AU26" s="439">
        <v>1.1797676626135695E-2</v>
      </c>
      <c r="AV26" s="439">
        <v>2.5906735751295335E-2</v>
      </c>
      <c r="AW26" s="440">
        <v>7.9314975416370191E-3</v>
      </c>
      <c r="AX26" s="439">
        <v>9.8446286870123804E-3</v>
      </c>
      <c r="AY26" s="440">
        <v>1.6213469991826997E-2</v>
      </c>
      <c r="AZ26" s="440">
        <v>8.8261190130208521E-3</v>
      </c>
      <c r="BA26" s="439">
        <v>1.0426911650957972E-2</v>
      </c>
      <c r="BB26" s="440">
        <v>1.6677025067329605E-2</v>
      </c>
      <c r="BC26" s="439">
        <v>-1.834067522939909E-3</v>
      </c>
      <c r="BD26" s="440">
        <v>4.4836512207902732E-3</v>
      </c>
    </row>
    <row r="27" spans="1:56" x14ac:dyDescent="0.2">
      <c r="A27" s="281" t="s">
        <v>15</v>
      </c>
      <c r="B27" s="283" t="s">
        <v>36</v>
      </c>
      <c r="C27" s="439">
        <v>0</v>
      </c>
      <c r="D27" s="439">
        <v>0</v>
      </c>
      <c r="E27" s="439">
        <v>0</v>
      </c>
      <c r="F27" s="439">
        <v>0</v>
      </c>
      <c r="G27" s="439">
        <v>6.1538461538461541E-4</v>
      </c>
      <c r="H27" s="439">
        <v>0</v>
      </c>
      <c r="I27" s="439">
        <v>5.2219321148825066E-3</v>
      </c>
      <c r="J27" s="439">
        <v>3.3122553447756699E-3</v>
      </c>
      <c r="K27" s="439">
        <v>0</v>
      </c>
      <c r="L27" s="439">
        <v>0</v>
      </c>
      <c r="M27" s="439">
        <v>5.8651026392961877E-3</v>
      </c>
      <c r="N27" s="439">
        <v>0</v>
      </c>
      <c r="O27" s="439">
        <v>0</v>
      </c>
      <c r="P27" s="439">
        <v>0</v>
      </c>
      <c r="Q27" s="439">
        <v>0</v>
      </c>
      <c r="R27" s="439">
        <v>0</v>
      </c>
      <c r="S27" s="439">
        <v>0</v>
      </c>
      <c r="T27" s="439">
        <v>0</v>
      </c>
      <c r="U27" s="439">
        <v>0</v>
      </c>
      <c r="V27" s="439">
        <v>0</v>
      </c>
      <c r="W27" s="439">
        <v>0</v>
      </c>
      <c r="X27" s="439">
        <v>8.7873462214411243E-4</v>
      </c>
      <c r="Y27" s="439">
        <v>6.4541112688782753E-4</v>
      </c>
      <c r="Z27" s="439">
        <v>2.5157232704402517E-2</v>
      </c>
      <c r="AA27" s="439">
        <v>3.0118649224216611E-2</v>
      </c>
      <c r="AB27" s="439">
        <v>2.8790786948176585E-3</v>
      </c>
      <c r="AC27" s="439">
        <v>3.0456300647196391E-3</v>
      </c>
      <c r="AD27" s="439">
        <v>2.6365348399246705E-3</v>
      </c>
      <c r="AE27" s="439">
        <v>8.9999010999879114E-3</v>
      </c>
      <c r="AF27" s="439">
        <v>6.1979812289711354E-3</v>
      </c>
      <c r="AG27" s="439">
        <v>7.1862907683803209E-3</v>
      </c>
      <c r="AH27" s="439">
        <v>8.2272499861026187E-3</v>
      </c>
      <c r="AI27" s="439">
        <v>5.7765151515151514E-3</v>
      </c>
      <c r="AJ27" s="439">
        <v>2.1907709427269884E-3</v>
      </c>
      <c r="AK27" s="439">
        <v>2.008032128514056E-3</v>
      </c>
      <c r="AL27" s="439">
        <v>1.3648383519576899E-3</v>
      </c>
      <c r="AM27" s="439">
        <v>1.84902694956779E-3</v>
      </c>
      <c r="AN27" s="439">
        <v>0</v>
      </c>
      <c r="AO27" s="439">
        <v>0</v>
      </c>
      <c r="AP27" s="440">
        <v>5.8705099463774229E-3</v>
      </c>
      <c r="AQ27" s="439">
        <v>0</v>
      </c>
      <c r="AR27" s="439">
        <v>0</v>
      </c>
      <c r="AS27" s="439">
        <v>0</v>
      </c>
      <c r="AT27" s="439">
        <v>0.261088295687885</v>
      </c>
      <c r="AU27" s="439">
        <v>5.2931338426072415E-2</v>
      </c>
      <c r="AV27" s="439">
        <v>0</v>
      </c>
      <c r="AW27" s="440">
        <v>1.673773359798409E-2</v>
      </c>
      <c r="AX27" s="439">
        <v>1.7219764831403233E-2</v>
      </c>
      <c r="AY27" s="440">
        <v>0</v>
      </c>
      <c r="AZ27" s="440">
        <v>1.4929717941192612E-2</v>
      </c>
      <c r="BA27" s="439">
        <v>1.5645416339332054E-2</v>
      </c>
      <c r="BB27" s="440">
        <v>0</v>
      </c>
      <c r="BC27" s="439">
        <v>3.5201719297653408E-2</v>
      </c>
      <c r="BD27" s="440">
        <v>3.0522711781601271E-2</v>
      </c>
    </row>
    <row r="28" spans="1:56" x14ac:dyDescent="0.2">
      <c r="A28" s="281" t="s">
        <v>16</v>
      </c>
      <c r="B28" s="283" t="s">
        <v>193</v>
      </c>
      <c r="C28" s="439">
        <v>0</v>
      </c>
      <c r="D28" s="439">
        <v>0</v>
      </c>
      <c r="E28" s="439">
        <v>0</v>
      </c>
      <c r="F28" s="439">
        <v>0</v>
      </c>
      <c r="G28" s="439">
        <v>1.4769230769230769E-2</v>
      </c>
      <c r="H28" s="439">
        <v>4.1237113402061855E-2</v>
      </c>
      <c r="I28" s="439">
        <v>5.4830287206266322E-2</v>
      </c>
      <c r="J28" s="439">
        <v>3.0111412225233364E-2</v>
      </c>
      <c r="K28" s="439">
        <v>1.7543859649122806E-2</v>
      </c>
      <c r="L28" s="439">
        <v>2.7777777777777776E-2</v>
      </c>
      <c r="M28" s="439">
        <v>5.5718475073313782E-2</v>
      </c>
      <c r="N28" s="439">
        <v>0</v>
      </c>
      <c r="O28" s="439">
        <v>4.878048780487805E-2</v>
      </c>
      <c r="P28" s="439">
        <v>0</v>
      </c>
      <c r="Q28" s="439">
        <v>0</v>
      </c>
      <c r="R28" s="439">
        <v>0</v>
      </c>
      <c r="S28" s="439">
        <v>9.8039215686274508E-3</v>
      </c>
      <c r="T28" s="439">
        <v>0</v>
      </c>
      <c r="U28" s="439">
        <v>7.0921985815602835E-3</v>
      </c>
      <c r="V28" s="439">
        <v>0</v>
      </c>
      <c r="W28" s="439">
        <v>1.0869565217391304E-2</v>
      </c>
      <c r="X28" s="439">
        <v>1.4938488576449912E-2</v>
      </c>
      <c r="Y28" s="439">
        <v>3.0979734090615723E-3</v>
      </c>
      <c r="Z28" s="439">
        <v>3.9308176100628929E-2</v>
      </c>
      <c r="AA28" s="439">
        <v>4.3504715546090658E-2</v>
      </c>
      <c r="AB28" s="439">
        <v>7.5815738963531665E-2</v>
      </c>
      <c r="AC28" s="439">
        <v>2.3549246750421495E-2</v>
      </c>
      <c r="AD28" s="439">
        <v>5.1224105461393594E-3</v>
      </c>
      <c r="AE28" s="439">
        <v>3.6483115570158571E-3</v>
      </c>
      <c r="AF28" s="439">
        <v>1.7531432619089782E-2</v>
      </c>
      <c r="AG28" s="439">
        <v>3.869541182974019E-3</v>
      </c>
      <c r="AH28" s="439">
        <v>1.2118516871421424E-2</v>
      </c>
      <c r="AI28" s="439">
        <v>2.0265151515151514E-2</v>
      </c>
      <c r="AJ28" s="439">
        <v>1.0849532287790798E-2</v>
      </c>
      <c r="AK28" s="439">
        <v>4.6854082998661313E-3</v>
      </c>
      <c r="AL28" s="439">
        <v>5.3740510108334048E-3</v>
      </c>
      <c r="AM28" s="439">
        <v>3.6610733601442243E-2</v>
      </c>
      <c r="AN28" s="439">
        <v>0</v>
      </c>
      <c r="AO28" s="439">
        <v>3.8461538461538464E-3</v>
      </c>
      <c r="AP28" s="440">
        <v>1.2706305085279992E-2</v>
      </c>
      <c r="AQ28" s="439">
        <v>0</v>
      </c>
      <c r="AR28" s="439">
        <v>2.0344933290514698E-2</v>
      </c>
      <c r="AS28" s="439">
        <v>0</v>
      </c>
      <c r="AT28" s="439">
        <v>0</v>
      </c>
      <c r="AU28" s="439">
        <v>0</v>
      </c>
      <c r="AV28" s="439">
        <v>0</v>
      </c>
      <c r="AW28" s="440">
        <v>1.4913355411341105E-2</v>
      </c>
      <c r="AX28" s="439">
        <v>1.956033697125964E-2</v>
      </c>
      <c r="AY28" s="440">
        <v>2.4960791676790881E-3</v>
      </c>
      <c r="AZ28" s="440">
        <v>1.3572037022455422E-2</v>
      </c>
      <c r="BA28" s="439">
        <v>1.8000205993606119E-2</v>
      </c>
      <c r="BB28" s="440">
        <v>3.4294592914853948E-2</v>
      </c>
      <c r="BC28" s="439">
        <v>-1.4565646677581057E-2</v>
      </c>
      <c r="BD28" s="440">
        <v>2.5058015610040542E-3</v>
      </c>
    </row>
    <row r="29" spans="1:56" x14ac:dyDescent="0.2">
      <c r="A29" s="281" t="s">
        <v>17</v>
      </c>
      <c r="B29" s="283" t="s">
        <v>273</v>
      </c>
      <c r="C29" s="439">
        <v>0</v>
      </c>
      <c r="D29" s="439">
        <v>0</v>
      </c>
      <c r="E29" s="439">
        <v>0</v>
      </c>
      <c r="F29" s="439">
        <v>0</v>
      </c>
      <c r="G29" s="439">
        <v>1.8461538461538461E-3</v>
      </c>
      <c r="H29" s="439">
        <v>0</v>
      </c>
      <c r="I29" s="439">
        <v>2.6109660574412533E-3</v>
      </c>
      <c r="J29" s="439">
        <v>2.4089129780186691E-3</v>
      </c>
      <c r="K29" s="439">
        <v>0</v>
      </c>
      <c r="L29" s="439">
        <v>0</v>
      </c>
      <c r="M29" s="439">
        <v>0</v>
      </c>
      <c r="N29" s="439">
        <v>0</v>
      </c>
      <c r="O29" s="439">
        <v>0</v>
      </c>
      <c r="P29" s="439">
        <v>0</v>
      </c>
      <c r="Q29" s="439">
        <v>0</v>
      </c>
      <c r="R29" s="439">
        <v>0</v>
      </c>
      <c r="S29" s="439">
        <v>0</v>
      </c>
      <c r="T29" s="439">
        <v>0</v>
      </c>
      <c r="U29" s="439">
        <v>0</v>
      </c>
      <c r="V29" s="439">
        <v>0</v>
      </c>
      <c r="W29" s="439">
        <v>0</v>
      </c>
      <c r="X29" s="439">
        <v>8.7873462214411243E-4</v>
      </c>
      <c r="Y29" s="439">
        <v>7.7449335226539308E-4</v>
      </c>
      <c r="Z29" s="439">
        <v>1.5723270440251573E-3</v>
      </c>
      <c r="AA29" s="439">
        <v>9.2181320352905383E-2</v>
      </c>
      <c r="AB29" s="439">
        <v>9.5969289827255271E-3</v>
      </c>
      <c r="AC29" s="439">
        <v>2.3386087996954369E-3</v>
      </c>
      <c r="AD29" s="439">
        <v>1.3559322033898306E-3</v>
      </c>
      <c r="AE29" s="439">
        <v>3.7362226788716606E-4</v>
      </c>
      <c r="AF29" s="439">
        <v>2.6562776695590578E-3</v>
      </c>
      <c r="AG29" s="439">
        <v>0</v>
      </c>
      <c r="AH29" s="439">
        <v>4.0024459391850573E-3</v>
      </c>
      <c r="AI29" s="439">
        <v>9.46969696969697E-3</v>
      </c>
      <c r="AJ29" s="439">
        <v>4.5206384532461659E-3</v>
      </c>
      <c r="AK29" s="439">
        <v>2.008032128514056E-3</v>
      </c>
      <c r="AL29" s="439">
        <v>9.3832636697091184E-4</v>
      </c>
      <c r="AM29" s="439">
        <v>9.8460685064484816E-3</v>
      </c>
      <c r="AN29" s="439">
        <v>0</v>
      </c>
      <c r="AO29" s="439">
        <v>1.9230769230769232E-3</v>
      </c>
      <c r="AP29" s="440">
        <v>4.2275551493040093E-3</v>
      </c>
      <c r="AQ29" s="439">
        <v>3.3852403520649965E-4</v>
      </c>
      <c r="AR29" s="439">
        <v>5.6491402212944849E-3</v>
      </c>
      <c r="AS29" s="439">
        <v>-3.6329288672527793E-4</v>
      </c>
      <c r="AT29" s="439">
        <v>0</v>
      </c>
      <c r="AU29" s="439">
        <v>0</v>
      </c>
      <c r="AV29" s="439">
        <v>0</v>
      </c>
      <c r="AW29" s="440">
        <v>4.0901381926350764E-3</v>
      </c>
      <c r="AX29" s="439">
        <v>5.7836359999110893E-3</v>
      </c>
      <c r="AY29" s="440">
        <v>1.5131099379293588E-2</v>
      </c>
      <c r="AZ29" s="440">
        <v>5.2827865625380286E-3</v>
      </c>
      <c r="BA29" s="439">
        <v>6.6382449344758575E-3</v>
      </c>
      <c r="BB29" s="440">
        <v>0</v>
      </c>
      <c r="BC29" s="439">
        <v>1.2455906428800486E-2</v>
      </c>
      <c r="BD29" s="440">
        <v>1.2950581338082273E-2</v>
      </c>
    </row>
    <row r="30" spans="1:56" x14ac:dyDescent="0.2">
      <c r="A30" s="281" t="s">
        <v>18</v>
      </c>
      <c r="B30" s="283" t="s">
        <v>580</v>
      </c>
      <c r="C30" s="439">
        <v>0</v>
      </c>
      <c r="D30" s="439">
        <v>0</v>
      </c>
      <c r="E30" s="439">
        <v>0</v>
      </c>
      <c r="F30" s="439">
        <v>0</v>
      </c>
      <c r="G30" s="439">
        <v>1.2307692307692308E-3</v>
      </c>
      <c r="H30" s="439">
        <v>0</v>
      </c>
      <c r="I30" s="439">
        <v>0</v>
      </c>
      <c r="J30" s="439">
        <v>2.4089129780186691E-3</v>
      </c>
      <c r="K30" s="439">
        <v>0</v>
      </c>
      <c r="L30" s="439">
        <v>0</v>
      </c>
      <c r="M30" s="439">
        <v>2.9325513196480938E-3</v>
      </c>
      <c r="N30" s="439">
        <v>0</v>
      </c>
      <c r="O30" s="439">
        <v>0</v>
      </c>
      <c r="P30" s="439">
        <v>0</v>
      </c>
      <c r="Q30" s="439">
        <v>0</v>
      </c>
      <c r="R30" s="439">
        <v>0</v>
      </c>
      <c r="S30" s="439">
        <v>0</v>
      </c>
      <c r="T30" s="439">
        <v>0</v>
      </c>
      <c r="U30" s="439">
        <v>0</v>
      </c>
      <c r="V30" s="439">
        <v>0</v>
      </c>
      <c r="W30" s="439">
        <v>0</v>
      </c>
      <c r="X30" s="439">
        <v>0</v>
      </c>
      <c r="Y30" s="439">
        <v>1.9362333806634826E-3</v>
      </c>
      <c r="Z30" s="439">
        <v>3.1446540880503146E-3</v>
      </c>
      <c r="AA30" s="439">
        <v>2.1296014602981443E-3</v>
      </c>
      <c r="AB30" s="439">
        <v>0</v>
      </c>
      <c r="AC30" s="439">
        <v>1.3596562788926959E-3</v>
      </c>
      <c r="AD30" s="439">
        <v>3.3145009416195859E-3</v>
      </c>
      <c r="AE30" s="439">
        <v>1.0988890231975473E-5</v>
      </c>
      <c r="AF30" s="439">
        <v>7.6146626527359663E-3</v>
      </c>
      <c r="AG30" s="439">
        <v>3.3167495854063019E-3</v>
      </c>
      <c r="AH30" s="439">
        <v>2.751681583189727E-2</v>
      </c>
      <c r="AI30" s="439">
        <v>4.971590909090909E-3</v>
      </c>
      <c r="AJ30" s="439">
        <v>3.720833188441075E-3</v>
      </c>
      <c r="AK30" s="439">
        <v>0</v>
      </c>
      <c r="AL30" s="439">
        <v>2.5590719099206688E-4</v>
      </c>
      <c r="AM30" s="439">
        <v>1.6456339851153332E-2</v>
      </c>
      <c r="AN30" s="439">
        <v>0</v>
      </c>
      <c r="AO30" s="439">
        <v>1.1538461538461539E-2</v>
      </c>
      <c r="AP30" s="440">
        <v>4.8303659021870608E-3</v>
      </c>
      <c r="AQ30" s="439">
        <v>0</v>
      </c>
      <c r="AR30" s="439">
        <v>8.5393980089335235E-4</v>
      </c>
      <c r="AS30" s="439">
        <v>7.9561142192835863E-3</v>
      </c>
      <c r="AT30" s="439">
        <v>0</v>
      </c>
      <c r="AU30" s="439">
        <v>0</v>
      </c>
      <c r="AV30" s="439">
        <v>0</v>
      </c>
      <c r="AW30" s="440">
        <v>1.7976277733490983E-3</v>
      </c>
      <c r="AX30" s="439">
        <v>4.2188090422103182E-3</v>
      </c>
      <c r="AY30" s="440">
        <v>4.4178392348302443E-5</v>
      </c>
      <c r="AZ30" s="440">
        <v>1.6082195768521369E-3</v>
      </c>
      <c r="BA30" s="439">
        <v>3.8371358002750621E-3</v>
      </c>
      <c r="BB30" s="440">
        <v>3.5550031075201991E-3</v>
      </c>
      <c r="BC30" s="439">
        <v>-1.0351792154016663E-3</v>
      </c>
      <c r="BD30" s="440">
        <v>4.1054170229028689E-3</v>
      </c>
    </row>
    <row r="31" spans="1:56" x14ac:dyDescent="0.2">
      <c r="A31" s="281" t="s">
        <v>19</v>
      </c>
      <c r="B31" s="283" t="s">
        <v>581</v>
      </c>
      <c r="C31" s="439">
        <v>0</v>
      </c>
      <c r="D31" s="439">
        <v>0</v>
      </c>
      <c r="E31" s="439">
        <v>7.1428571428571425E-2</v>
      </c>
      <c r="F31" s="439">
        <v>0</v>
      </c>
      <c r="G31" s="439">
        <v>8.3076923076923076E-2</v>
      </c>
      <c r="H31" s="439">
        <v>8.247422680412371E-2</v>
      </c>
      <c r="I31" s="439">
        <v>8.3550913838120106E-2</v>
      </c>
      <c r="J31" s="439">
        <v>4.0349292381812708E-2</v>
      </c>
      <c r="K31" s="439">
        <v>1.7543859649122806E-2</v>
      </c>
      <c r="L31" s="439">
        <v>5.5555555555555552E-2</v>
      </c>
      <c r="M31" s="439">
        <v>3.8123167155425221E-2</v>
      </c>
      <c r="N31" s="439">
        <v>0</v>
      </c>
      <c r="O31" s="439">
        <v>4.878048780487805E-2</v>
      </c>
      <c r="P31" s="439">
        <v>0.1</v>
      </c>
      <c r="Q31" s="439">
        <v>0</v>
      </c>
      <c r="R31" s="439">
        <v>6.6666666666666666E-2</v>
      </c>
      <c r="S31" s="439">
        <v>5.3921568627450983E-2</v>
      </c>
      <c r="T31" s="439">
        <v>0</v>
      </c>
      <c r="U31" s="439">
        <v>5.6737588652482268E-2</v>
      </c>
      <c r="V31" s="439">
        <v>0</v>
      </c>
      <c r="W31" s="439">
        <v>4.3478260869565216E-2</v>
      </c>
      <c r="X31" s="439">
        <v>7.4692442882249563E-2</v>
      </c>
      <c r="Y31" s="439">
        <v>5.8990576997547436E-2</v>
      </c>
      <c r="Z31" s="439">
        <v>2.6729559748427674E-2</v>
      </c>
      <c r="AA31" s="439">
        <v>1.8253726802555523E-2</v>
      </c>
      <c r="AB31" s="439">
        <v>1.5355086372360844E-2</v>
      </c>
      <c r="AC31" s="439">
        <v>1.1421112742698646E-2</v>
      </c>
      <c r="AD31" s="439">
        <v>5.6497175141242938E-3</v>
      </c>
      <c r="AE31" s="439">
        <v>1.065922352501621E-3</v>
      </c>
      <c r="AF31" s="439">
        <v>9.5625996104126091E-3</v>
      </c>
      <c r="AG31" s="439">
        <v>9.3974571586511891E-3</v>
      </c>
      <c r="AH31" s="439">
        <v>9.9505253210295172E-3</v>
      </c>
      <c r="AI31" s="439">
        <v>2.0170454545454547E-2</v>
      </c>
      <c r="AJ31" s="439">
        <v>6.2176165803108807E-2</v>
      </c>
      <c r="AK31" s="439">
        <v>4.0829986613119144E-2</v>
      </c>
      <c r="AL31" s="439">
        <v>2.0216668088373285E-2</v>
      </c>
      <c r="AM31" s="439">
        <v>9.8553136411963199E-2</v>
      </c>
      <c r="AN31" s="439">
        <v>0.55970149253731338</v>
      </c>
      <c r="AO31" s="439">
        <v>6.1538461538461542E-2</v>
      </c>
      <c r="AP31" s="440">
        <v>2.5117114703460449E-2</v>
      </c>
      <c r="AQ31" s="439">
        <v>9.681787406905891E-2</v>
      </c>
      <c r="AR31" s="439">
        <v>0.1413890754094532</v>
      </c>
      <c r="AS31" s="439">
        <v>7.2658577345055588E-5</v>
      </c>
      <c r="AT31" s="439">
        <v>5.6519507186858317E-2</v>
      </c>
      <c r="AU31" s="439">
        <v>0.12285856348596483</v>
      </c>
      <c r="AV31" s="439">
        <v>9.8445595854922283E-2</v>
      </c>
      <c r="AW31" s="440">
        <v>0.11468437187354545</v>
      </c>
      <c r="AX31" s="439">
        <v>0.10946453577541176</v>
      </c>
      <c r="AY31" s="440">
        <v>0.15893176647301804</v>
      </c>
      <c r="AZ31" s="440">
        <v>0.11946399043658151</v>
      </c>
      <c r="BA31" s="439">
        <v>0.11398716781006582</v>
      </c>
      <c r="BB31" s="440">
        <v>0.15767557489123679</v>
      </c>
      <c r="BC31" s="439">
        <v>6.7579199648939228E-2</v>
      </c>
      <c r="BD31" s="440">
        <v>7.2443668714121931E-2</v>
      </c>
    </row>
    <row r="32" spans="1:56" x14ac:dyDescent="0.2">
      <c r="A32" s="281" t="s">
        <v>20</v>
      </c>
      <c r="B32" s="283" t="s">
        <v>37</v>
      </c>
      <c r="C32" s="439">
        <v>0</v>
      </c>
      <c r="D32" s="439">
        <v>0</v>
      </c>
      <c r="E32" s="439">
        <v>1.7857142857142856E-2</v>
      </c>
      <c r="F32" s="439">
        <v>0</v>
      </c>
      <c r="G32" s="439">
        <v>3.6923076923076922E-3</v>
      </c>
      <c r="H32" s="439">
        <v>2.0618556701030927E-2</v>
      </c>
      <c r="I32" s="439">
        <v>1.0443864229765013E-2</v>
      </c>
      <c r="J32" s="439">
        <v>6.0222824450466726E-3</v>
      </c>
      <c r="K32" s="439">
        <v>0</v>
      </c>
      <c r="L32" s="439">
        <v>0</v>
      </c>
      <c r="M32" s="439">
        <v>1.1730205278592375E-2</v>
      </c>
      <c r="N32" s="439">
        <v>0</v>
      </c>
      <c r="O32" s="439">
        <v>0</v>
      </c>
      <c r="P32" s="439">
        <v>0</v>
      </c>
      <c r="Q32" s="439">
        <v>0</v>
      </c>
      <c r="R32" s="439">
        <v>0</v>
      </c>
      <c r="S32" s="439">
        <v>9.8039215686274508E-3</v>
      </c>
      <c r="T32" s="439">
        <v>0</v>
      </c>
      <c r="U32" s="439">
        <v>7.0921985815602835E-3</v>
      </c>
      <c r="V32" s="439">
        <v>0</v>
      </c>
      <c r="W32" s="439">
        <v>0</v>
      </c>
      <c r="X32" s="439">
        <v>2.0210896309314587E-2</v>
      </c>
      <c r="Y32" s="439">
        <v>1.265005808700142E-2</v>
      </c>
      <c r="Z32" s="439">
        <v>7.8616352201257862E-3</v>
      </c>
      <c r="AA32" s="439">
        <v>2.3729844843322179E-2</v>
      </c>
      <c r="AB32" s="439">
        <v>2.5911708253358926E-2</v>
      </c>
      <c r="AC32" s="439">
        <v>1.7675531625605048E-2</v>
      </c>
      <c r="AD32" s="439">
        <v>4.8060263653483995E-2</v>
      </c>
      <c r="AE32" s="439">
        <v>7.78233206228503E-2</v>
      </c>
      <c r="AF32" s="439">
        <v>1.8416858508942802E-2</v>
      </c>
      <c r="AG32" s="439">
        <v>4.4223327805417356E-3</v>
      </c>
      <c r="AH32" s="439">
        <v>2.1179609761520928E-2</v>
      </c>
      <c r="AI32" s="439">
        <v>7.4337121212121214E-3</v>
      </c>
      <c r="AJ32" s="439">
        <v>7.1286990993497234E-3</v>
      </c>
      <c r="AK32" s="439">
        <v>2.677376171352075E-2</v>
      </c>
      <c r="AL32" s="439">
        <v>5.5446558048281155E-3</v>
      </c>
      <c r="AM32" s="439">
        <v>4.7150187213978647E-3</v>
      </c>
      <c r="AN32" s="439">
        <v>0</v>
      </c>
      <c r="AO32" s="439">
        <v>1.9230769230769232E-3</v>
      </c>
      <c r="AP32" s="440">
        <v>3.6952693145687145E-2</v>
      </c>
      <c r="AQ32" s="439">
        <v>0</v>
      </c>
      <c r="AR32" s="439">
        <v>5.2721659416693427E-2</v>
      </c>
      <c r="AS32" s="439">
        <v>0</v>
      </c>
      <c r="AT32" s="439">
        <v>0</v>
      </c>
      <c r="AU32" s="439">
        <v>0</v>
      </c>
      <c r="AV32" s="439">
        <v>0</v>
      </c>
      <c r="AW32" s="440">
        <v>3.8646322085676227E-2</v>
      </c>
      <c r="AX32" s="439">
        <v>5.2959612349685478E-2</v>
      </c>
      <c r="AY32" s="440">
        <v>1.8334032824545515E-2</v>
      </c>
      <c r="AZ32" s="440">
        <v>3.6452181714495692E-2</v>
      </c>
      <c r="BA32" s="439">
        <v>4.979390541662207E-2</v>
      </c>
      <c r="BB32" s="440">
        <v>4.7155583177957323E-2</v>
      </c>
      <c r="BC32" s="439">
        <v>2.1918794691330935E-2</v>
      </c>
      <c r="BD32" s="440">
        <v>5.2302697676617639E-2</v>
      </c>
    </row>
    <row r="33" spans="1:56" x14ac:dyDescent="0.2">
      <c r="A33" s="281" t="s">
        <v>21</v>
      </c>
      <c r="B33" s="283" t="s">
        <v>38</v>
      </c>
      <c r="C33" s="439">
        <v>0</v>
      </c>
      <c r="D33" s="439">
        <v>0</v>
      </c>
      <c r="E33" s="439">
        <v>0</v>
      </c>
      <c r="F33" s="439">
        <v>0</v>
      </c>
      <c r="G33" s="439">
        <v>1.8461538461538461E-3</v>
      </c>
      <c r="H33" s="439">
        <v>0</v>
      </c>
      <c r="I33" s="439">
        <v>0</v>
      </c>
      <c r="J33" s="439">
        <v>1.8066847335140017E-3</v>
      </c>
      <c r="K33" s="439">
        <v>0</v>
      </c>
      <c r="L33" s="439">
        <v>0</v>
      </c>
      <c r="M33" s="439">
        <v>2.9325513196480938E-3</v>
      </c>
      <c r="N33" s="439">
        <v>0</v>
      </c>
      <c r="O33" s="439">
        <v>0</v>
      </c>
      <c r="P33" s="439">
        <v>0</v>
      </c>
      <c r="Q33" s="439">
        <v>0</v>
      </c>
      <c r="R33" s="439">
        <v>0</v>
      </c>
      <c r="S33" s="439">
        <v>0</v>
      </c>
      <c r="T33" s="439">
        <v>0</v>
      </c>
      <c r="U33" s="439">
        <v>0</v>
      </c>
      <c r="V33" s="439">
        <v>0</v>
      </c>
      <c r="W33" s="439">
        <v>0</v>
      </c>
      <c r="X33" s="439">
        <v>8.7873462214411243E-4</v>
      </c>
      <c r="Y33" s="439">
        <v>3.3561378598167034E-3</v>
      </c>
      <c r="Z33" s="439">
        <v>4.7169811320754715E-3</v>
      </c>
      <c r="AA33" s="439">
        <v>3.0422878004259202E-4</v>
      </c>
      <c r="AB33" s="439">
        <v>9.5969289827255275E-4</v>
      </c>
      <c r="AC33" s="439">
        <v>2.7301898080165334E-2</v>
      </c>
      <c r="AD33" s="439">
        <v>1.4387947269303201E-2</v>
      </c>
      <c r="AE33" s="439">
        <v>2.2439313853693917E-2</v>
      </c>
      <c r="AF33" s="439">
        <v>1.2927217991854081E-2</v>
      </c>
      <c r="AG33" s="439">
        <v>1.824212271973466E-2</v>
      </c>
      <c r="AH33" s="439">
        <v>1.6120962810606482E-3</v>
      </c>
      <c r="AI33" s="439">
        <v>6.3446969696969698E-3</v>
      </c>
      <c r="AJ33" s="439">
        <v>1.9264874639218277E-2</v>
      </c>
      <c r="AK33" s="439">
        <v>1.5394912985274432E-2</v>
      </c>
      <c r="AL33" s="439">
        <v>5.8005629958201828E-3</v>
      </c>
      <c r="AM33" s="439">
        <v>1.1325290066102714E-2</v>
      </c>
      <c r="AN33" s="439">
        <v>0</v>
      </c>
      <c r="AO33" s="439">
        <v>2.3076923076923078E-2</v>
      </c>
      <c r="AP33" s="440">
        <v>1.5554881388119507E-2</v>
      </c>
      <c r="AQ33" s="439">
        <v>0</v>
      </c>
      <c r="AR33" s="439">
        <v>0.27688085715119842</v>
      </c>
      <c r="AS33" s="439">
        <v>1.6348179902637506E-4</v>
      </c>
      <c r="AT33" s="439">
        <v>0</v>
      </c>
      <c r="AU33" s="439">
        <v>4.547303711069927E-2</v>
      </c>
      <c r="AV33" s="439">
        <v>0</v>
      </c>
      <c r="AW33" s="440">
        <v>0.20567590269269659</v>
      </c>
      <c r="AX33" s="439">
        <v>0.1796772544399742</v>
      </c>
      <c r="AY33" s="440">
        <v>0.25820061407965367</v>
      </c>
      <c r="AZ33" s="440">
        <v>0.21134963982085292</v>
      </c>
      <c r="BA33" s="439">
        <v>0.18685639620244729</v>
      </c>
      <c r="BB33" s="440">
        <v>6.3103376838616115E-3</v>
      </c>
      <c r="BC33" s="439">
        <v>0.48975791433891991</v>
      </c>
      <c r="BD33" s="440">
        <v>0.35853844002033008</v>
      </c>
    </row>
    <row r="34" spans="1:56" x14ac:dyDescent="0.2">
      <c r="A34" s="281" t="s">
        <v>22</v>
      </c>
      <c r="B34" s="283" t="s">
        <v>582</v>
      </c>
      <c r="C34" s="439">
        <v>0</v>
      </c>
      <c r="D34" s="439">
        <v>0</v>
      </c>
      <c r="E34" s="439">
        <v>1.7857142857142856E-2</v>
      </c>
      <c r="F34" s="439">
        <v>0</v>
      </c>
      <c r="G34" s="439">
        <v>2.7692307692307693E-2</v>
      </c>
      <c r="H34" s="439">
        <v>1.0309278350515464E-2</v>
      </c>
      <c r="I34" s="439">
        <v>3.6553524804177548E-2</v>
      </c>
      <c r="J34" s="439">
        <v>2.1981330924420357E-2</v>
      </c>
      <c r="K34" s="439">
        <v>3.5087719298245612E-2</v>
      </c>
      <c r="L34" s="439">
        <v>0</v>
      </c>
      <c r="M34" s="439">
        <v>4.9853372434017593E-2</v>
      </c>
      <c r="N34" s="439">
        <v>0</v>
      </c>
      <c r="O34" s="439">
        <v>2.4390243902439025E-2</v>
      </c>
      <c r="P34" s="439">
        <v>0</v>
      </c>
      <c r="Q34" s="439">
        <v>0</v>
      </c>
      <c r="R34" s="439">
        <v>0</v>
      </c>
      <c r="S34" s="439">
        <v>1.4705882352941176E-2</v>
      </c>
      <c r="T34" s="439">
        <v>0</v>
      </c>
      <c r="U34" s="439">
        <v>7.0921985815602835E-3</v>
      </c>
      <c r="V34" s="439">
        <v>0</v>
      </c>
      <c r="W34" s="439">
        <v>1.0869565217391304E-2</v>
      </c>
      <c r="X34" s="439">
        <v>0.11511423550087874</v>
      </c>
      <c r="Y34" s="439">
        <v>2.6461856202400928E-2</v>
      </c>
      <c r="Z34" s="439">
        <v>5.5031446540880505E-2</v>
      </c>
      <c r="AA34" s="439">
        <v>1.2777608761788866E-2</v>
      </c>
      <c r="AB34" s="439">
        <v>4.5105566218809984E-2</v>
      </c>
      <c r="AC34" s="439">
        <v>2.088432044379181E-2</v>
      </c>
      <c r="AD34" s="439">
        <v>2.8549905838041432E-2</v>
      </c>
      <c r="AE34" s="439">
        <v>5.1647784090284724E-4</v>
      </c>
      <c r="AF34" s="439">
        <v>5.7729768018416859E-2</v>
      </c>
      <c r="AG34" s="439">
        <v>1.3266998341625208E-2</v>
      </c>
      <c r="AH34" s="439">
        <v>2.3458780365779086E-2</v>
      </c>
      <c r="AI34" s="439">
        <v>1.8797348484848486E-2</v>
      </c>
      <c r="AJ34" s="439">
        <v>1.2101401397920507E-2</v>
      </c>
      <c r="AK34" s="439">
        <v>2.677376171352075E-2</v>
      </c>
      <c r="AL34" s="439">
        <v>8.18903011174614E-3</v>
      </c>
      <c r="AM34" s="439">
        <v>2.2511903110987844E-2</v>
      </c>
      <c r="AN34" s="439">
        <v>0.11194029850746269</v>
      </c>
      <c r="AO34" s="439">
        <v>7.6923076923076927E-2</v>
      </c>
      <c r="AP34" s="440">
        <v>1.4278340970249517E-2</v>
      </c>
      <c r="AQ34" s="439">
        <v>2.6743398781313474E-2</v>
      </c>
      <c r="AR34" s="439">
        <v>4.2875806498700847E-2</v>
      </c>
      <c r="AS34" s="439">
        <v>8.5373828380440309E-4</v>
      </c>
      <c r="AT34" s="439">
        <v>5.6468172484599594E-3</v>
      </c>
      <c r="AU34" s="439">
        <v>7.6843104461420241E-3</v>
      </c>
      <c r="AV34" s="439">
        <v>1.5544041450777202E-2</v>
      </c>
      <c r="AW34" s="440">
        <v>3.2523152482705861E-2</v>
      </c>
      <c r="AX34" s="439">
        <v>3.5079686145502234E-2</v>
      </c>
      <c r="AY34" s="440">
        <v>5.5885666320602594E-2</v>
      </c>
      <c r="AZ34" s="440">
        <v>3.5046779146593751E-2</v>
      </c>
      <c r="BA34" s="439">
        <v>3.6981910934019438E-2</v>
      </c>
      <c r="BB34" s="440">
        <v>5.2475657758442096E-2</v>
      </c>
      <c r="BC34" s="439">
        <v>1.1381345395421582E-2</v>
      </c>
      <c r="BD34" s="440">
        <v>2.22488387028143E-2</v>
      </c>
    </row>
    <row r="35" spans="1:56" x14ac:dyDescent="0.2">
      <c r="A35" s="281" t="s">
        <v>23</v>
      </c>
      <c r="B35" s="283" t="s">
        <v>194</v>
      </c>
      <c r="C35" s="439">
        <v>0</v>
      </c>
      <c r="D35" s="439">
        <v>0</v>
      </c>
      <c r="E35" s="439">
        <v>0</v>
      </c>
      <c r="F35" s="439">
        <v>0</v>
      </c>
      <c r="G35" s="439">
        <v>3.6923076923076922E-3</v>
      </c>
      <c r="H35" s="439">
        <v>0</v>
      </c>
      <c r="I35" s="439">
        <v>2.6109660574412533E-3</v>
      </c>
      <c r="J35" s="439">
        <v>1.0840108401084011E-2</v>
      </c>
      <c r="K35" s="439">
        <v>0</v>
      </c>
      <c r="L35" s="439">
        <v>0</v>
      </c>
      <c r="M35" s="439">
        <v>2.9325513196480938E-3</v>
      </c>
      <c r="N35" s="439">
        <v>0</v>
      </c>
      <c r="O35" s="439">
        <v>0</v>
      </c>
      <c r="P35" s="439">
        <v>0</v>
      </c>
      <c r="Q35" s="439">
        <v>0</v>
      </c>
      <c r="R35" s="439">
        <v>0</v>
      </c>
      <c r="S35" s="439">
        <v>4.9019607843137254E-3</v>
      </c>
      <c r="T35" s="439">
        <v>0</v>
      </c>
      <c r="U35" s="439">
        <v>7.0921985815602835E-3</v>
      </c>
      <c r="V35" s="439">
        <v>0</v>
      </c>
      <c r="W35" s="439">
        <v>0</v>
      </c>
      <c r="X35" s="439">
        <v>2.6362038664323375E-3</v>
      </c>
      <c r="Y35" s="439">
        <v>8.5194268749193228E-3</v>
      </c>
      <c r="Z35" s="439">
        <v>4.7169811320754715E-3</v>
      </c>
      <c r="AA35" s="439">
        <v>4.0158198965622151E-2</v>
      </c>
      <c r="AB35" s="439">
        <v>9.5969289827255271E-3</v>
      </c>
      <c r="AC35" s="439">
        <v>3.8559852069396855E-2</v>
      </c>
      <c r="AD35" s="439">
        <v>5.8305084745762709E-2</v>
      </c>
      <c r="AE35" s="439">
        <v>2.252722497554972E-3</v>
      </c>
      <c r="AF35" s="439">
        <v>1.2573047635912875E-2</v>
      </c>
      <c r="AG35" s="439">
        <v>0.2470978441127695</v>
      </c>
      <c r="AH35" s="439">
        <v>3.0629829340152317E-2</v>
      </c>
      <c r="AI35" s="439">
        <v>2.8787878787878789E-2</v>
      </c>
      <c r="AJ35" s="439">
        <v>1.137114441701151E-2</v>
      </c>
      <c r="AK35" s="439">
        <v>7.2289156626506021E-2</v>
      </c>
      <c r="AL35" s="439">
        <v>3.1476584492024229E-2</v>
      </c>
      <c r="AM35" s="439">
        <v>1.742707899967642E-2</v>
      </c>
      <c r="AN35" s="439">
        <v>0</v>
      </c>
      <c r="AO35" s="439">
        <v>5.7692307692307696E-2</v>
      </c>
      <c r="AP35" s="440">
        <v>1.9053547718577996E-2</v>
      </c>
      <c r="AQ35" s="439">
        <v>1.1509817197020988E-2</v>
      </c>
      <c r="AR35" s="439">
        <v>3.8726534902052377E-2</v>
      </c>
      <c r="AS35" s="439">
        <v>7.2658577345055588E-5</v>
      </c>
      <c r="AT35" s="439">
        <v>9.974332648870636E-2</v>
      </c>
      <c r="AU35" s="439">
        <v>8.4753424038331152E-2</v>
      </c>
      <c r="AV35" s="439">
        <v>-1.5544041450777202E-2</v>
      </c>
      <c r="AW35" s="440">
        <v>3.8694472829605218E-2</v>
      </c>
      <c r="AX35" s="439">
        <v>4.2901598168441177E-2</v>
      </c>
      <c r="AY35" s="440">
        <v>5.0584259238806301E-3</v>
      </c>
      <c r="AZ35" s="440">
        <v>3.5061095641343173E-2</v>
      </c>
      <c r="BA35" s="439">
        <v>3.9441716936511557E-2</v>
      </c>
      <c r="BB35" s="440">
        <v>7.3424487259167184E-2</v>
      </c>
      <c r="BC35" s="439">
        <v>-1.7029823288156762E-2</v>
      </c>
      <c r="BD35" s="440">
        <v>7.1273506664407769E-3</v>
      </c>
    </row>
    <row r="36" spans="1:56" x14ac:dyDescent="0.2">
      <c r="A36" s="281" t="s">
        <v>24</v>
      </c>
      <c r="B36" s="283" t="s">
        <v>39</v>
      </c>
      <c r="C36" s="439">
        <v>0</v>
      </c>
      <c r="D36" s="439">
        <v>0</v>
      </c>
      <c r="E36" s="439">
        <v>0</v>
      </c>
      <c r="F36" s="439">
        <v>0</v>
      </c>
      <c r="G36" s="439">
        <v>0</v>
      </c>
      <c r="H36" s="439">
        <v>0</v>
      </c>
      <c r="I36" s="439">
        <v>0</v>
      </c>
      <c r="J36" s="439">
        <v>0</v>
      </c>
      <c r="K36" s="439">
        <v>0</v>
      </c>
      <c r="L36" s="439">
        <v>0</v>
      </c>
      <c r="M36" s="439">
        <v>0</v>
      </c>
      <c r="N36" s="439">
        <v>0</v>
      </c>
      <c r="O36" s="439">
        <v>0</v>
      </c>
      <c r="P36" s="439">
        <v>0</v>
      </c>
      <c r="Q36" s="439">
        <v>0</v>
      </c>
      <c r="R36" s="439">
        <v>0</v>
      </c>
      <c r="S36" s="439">
        <v>0</v>
      </c>
      <c r="T36" s="439">
        <v>0</v>
      </c>
      <c r="U36" s="439">
        <v>0</v>
      </c>
      <c r="V36" s="439">
        <v>0</v>
      </c>
      <c r="W36" s="439">
        <v>0</v>
      </c>
      <c r="X36" s="439">
        <v>0</v>
      </c>
      <c r="Y36" s="439">
        <v>0</v>
      </c>
      <c r="Z36" s="439">
        <v>0</v>
      </c>
      <c r="AA36" s="439">
        <v>0</v>
      </c>
      <c r="AB36" s="439">
        <v>0</v>
      </c>
      <c r="AC36" s="439">
        <v>0</v>
      </c>
      <c r="AD36" s="439">
        <v>0</v>
      </c>
      <c r="AE36" s="439">
        <v>0</v>
      </c>
      <c r="AF36" s="439">
        <v>0</v>
      </c>
      <c r="AG36" s="439">
        <v>0</v>
      </c>
      <c r="AH36" s="439">
        <v>0</v>
      </c>
      <c r="AI36" s="439">
        <v>0</v>
      </c>
      <c r="AJ36" s="439">
        <v>0</v>
      </c>
      <c r="AK36" s="439">
        <v>0</v>
      </c>
      <c r="AL36" s="439">
        <v>0</v>
      </c>
      <c r="AM36" s="439">
        <v>0</v>
      </c>
      <c r="AN36" s="439">
        <v>0</v>
      </c>
      <c r="AO36" s="439">
        <v>0.18846153846153846</v>
      </c>
      <c r="AP36" s="440">
        <v>3.8611407701005866E-4</v>
      </c>
      <c r="AQ36" s="439">
        <v>0</v>
      </c>
      <c r="AR36" s="439">
        <v>3.4084605727965436E-3</v>
      </c>
      <c r="AS36" s="439">
        <v>0.30801787401002689</v>
      </c>
      <c r="AT36" s="439">
        <v>0</v>
      </c>
      <c r="AU36" s="439">
        <v>0</v>
      </c>
      <c r="AV36" s="439">
        <v>0</v>
      </c>
      <c r="AW36" s="440">
        <v>4.7859164424090349E-2</v>
      </c>
      <c r="AX36" s="439">
        <v>3.9985329747271557E-2</v>
      </c>
      <c r="AY36" s="440">
        <v>0</v>
      </c>
      <c r="AZ36" s="440">
        <v>4.2689401260328753E-2</v>
      </c>
      <c r="BA36" s="439">
        <v>3.6329597847972676E-2</v>
      </c>
      <c r="BB36" s="440">
        <v>0</v>
      </c>
      <c r="BC36" s="439">
        <v>0.10065430077582181</v>
      </c>
      <c r="BD36" s="440">
        <v>7.0875572768713729E-2</v>
      </c>
    </row>
    <row r="37" spans="1:56" x14ac:dyDescent="0.2">
      <c r="A37" s="281" t="s">
        <v>25</v>
      </c>
      <c r="B37" s="283" t="s">
        <v>40</v>
      </c>
      <c r="C37" s="439">
        <v>0</v>
      </c>
      <c r="D37" s="439">
        <v>0</v>
      </c>
      <c r="E37" s="439">
        <v>0</v>
      </c>
      <c r="F37" s="439">
        <v>0</v>
      </c>
      <c r="G37" s="439">
        <v>0</v>
      </c>
      <c r="H37" s="439">
        <v>0</v>
      </c>
      <c r="I37" s="439">
        <v>0</v>
      </c>
      <c r="J37" s="439">
        <v>3.0111412225233364E-4</v>
      </c>
      <c r="K37" s="439">
        <v>0</v>
      </c>
      <c r="L37" s="439">
        <v>0</v>
      </c>
      <c r="M37" s="439">
        <v>0</v>
      </c>
      <c r="N37" s="439">
        <v>0</v>
      </c>
      <c r="O37" s="439">
        <v>0</v>
      </c>
      <c r="P37" s="439">
        <v>0</v>
      </c>
      <c r="Q37" s="439">
        <v>0</v>
      </c>
      <c r="R37" s="439">
        <v>0</v>
      </c>
      <c r="S37" s="439">
        <v>0</v>
      </c>
      <c r="T37" s="439">
        <v>0</v>
      </c>
      <c r="U37" s="439">
        <v>0</v>
      </c>
      <c r="V37" s="439">
        <v>0</v>
      </c>
      <c r="W37" s="439">
        <v>0</v>
      </c>
      <c r="X37" s="439">
        <v>0</v>
      </c>
      <c r="Y37" s="439">
        <v>1.290822253775655E-4</v>
      </c>
      <c r="Z37" s="439">
        <v>0</v>
      </c>
      <c r="AA37" s="439">
        <v>0</v>
      </c>
      <c r="AB37" s="439">
        <v>0</v>
      </c>
      <c r="AC37" s="439">
        <v>5.4386251155707835E-5</v>
      </c>
      <c r="AD37" s="439">
        <v>2.2598870056497175E-4</v>
      </c>
      <c r="AE37" s="439">
        <v>0</v>
      </c>
      <c r="AF37" s="439">
        <v>1.9479369576766426E-3</v>
      </c>
      <c r="AG37" s="439">
        <v>1.658374792703151E-3</v>
      </c>
      <c r="AH37" s="439">
        <v>1.667685807993774E-4</v>
      </c>
      <c r="AI37" s="439">
        <v>0</v>
      </c>
      <c r="AJ37" s="439">
        <v>1.0432242584414229E-4</v>
      </c>
      <c r="AK37" s="439">
        <v>0</v>
      </c>
      <c r="AL37" s="439">
        <v>1.7060479399471124E-4</v>
      </c>
      <c r="AM37" s="439">
        <v>1.3867702121758425E-4</v>
      </c>
      <c r="AN37" s="439">
        <v>0</v>
      </c>
      <c r="AO37" s="439">
        <v>0</v>
      </c>
      <c r="AP37" s="440">
        <v>1.2213812640114101E-4</v>
      </c>
      <c r="AQ37" s="439">
        <v>0</v>
      </c>
      <c r="AR37" s="439">
        <v>2.913613406125011E-2</v>
      </c>
      <c r="AS37" s="439">
        <v>0.17174671219937512</v>
      </c>
      <c r="AT37" s="439">
        <v>0.27294661190965092</v>
      </c>
      <c r="AU37" s="439">
        <v>0.24910726393346291</v>
      </c>
      <c r="AV37" s="439">
        <v>0</v>
      </c>
      <c r="AW37" s="440">
        <v>7.5615393257825833E-2</v>
      </c>
      <c r="AX37" s="439">
        <v>6.2899819955989242E-2</v>
      </c>
      <c r="AY37" s="440">
        <v>3.3001259084181923E-2</v>
      </c>
      <c r="AZ37" s="440">
        <v>7.1012200039608966E-2</v>
      </c>
      <c r="BA37" s="439">
        <v>6.0166289348312973E-2</v>
      </c>
      <c r="BB37" s="440">
        <v>3.5931220219598096E-2</v>
      </c>
      <c r="BC37" s="439">
        <v>0.11864616561742251</v>
      </c>
      <c r="BD37" s="440">
        <v>8.3211523535228968E-2</v>
      </c>
    </row>
    <row r="38" spans="1:56" x14ac:dyDescent="0.2">
      <c r="A38" s="281" t="s">
        <v>26</v>
      </c>
      <c r="B38" s="283" t="s">
        <v>583</v>
      </c>
      <c r="C38" s="439">
        <v>0</v>
      </c>
      <c r="D38" s="439">
        <v>0</v>
      </c>
      <c r="E38" s="439">
        <v>0</v>
      </c>
      <c r="F38" s="439">
        <v>0</v>
      </c>
      <c r="G38" s="439">
        <v>0</v>
      </c>
      <c r="H38" s="439">
        <v>0</v>
      </c>
      <c r="I38" s="439">
        <v>0</v>
      </c>
      <c r="J38" s="439">
        <v>0</v>
      </c>
      <c r="K38" s="439">
        <v>0</v>
      </c>
      <c r="L38" s="439">
        <v>0</v>
      </c>
      <c r="M38" s="439">
        <v>0</v>
      </c>
      <c r="N38" s="439">
        <v>0</v>
      </c>
      <c r="O38" s="439">
        <v>0</v>
      </c>
      <c r="P38" s="439">
        <v>0</v>
      </c>
      <c r="Q38" s="439">
        <v>0</v>
      </c>
      <c r="R38" s="439">
        <v>0</v>
      </c>
      <c r="S38" s="439">
        <v>0</v>
      </c>
      <c r="T38" s="439">
        <v>0</v>
      </c>
      <c r="U38" s="439">
        <v>0</v>
      </c>
      <c r="V38" s="439">
        <v>0</v>
      </c>
      <c r="W38" s="439">
        <v>0</v>
      </c>
      <c r="X38" s="439">
        <v>0</v>
      </c>
      <c r="Y38" s="439">
        <v>0</v>
      </c>
      <c r="Z38" s="439">
        <v>0</v>
      </c>
      <c r="AA38" s="439">
        <v>3.0422878004259202E-4</v>
      </c>
      <c r="AB38" s="439">
        <v>0</v>
      </c>
      <c r="AC38" s="439">
        <v>0</v>
      </c>
      <c r="AD38" s="439">
        <v>2.2598870056497175E-4</v>
      </c>
      <c r="AE38" s="439">
        <v>0</v>
      </c>
      <c r="AF38" s="439">
        <v>1.7708517797060386E-4</v>
      </c>
      <c r="AG38" s="439">
        <v>5.5279159756771695E-4</v>
      </c>
      <c r="AH38" s="439">
        <v>5.5589526933125801E-5</v>
      </c>
      <c r="AI38" s="439">
        <v>0</v>
      </c>
      <c r="AJ38" s="439">
        <v>2.0551517891296032E-2</v>
      </c>
      <c r="AK38" s="439">
        <v>0</v>
      </c>
      <c r="AL38" s="439">
        <v>8.5302396997355621E-5</v>
      </c>
      <c r="AM38" s="439">
        <v>4.622567373919475E-5</v>
      </c>
      <c r="AN38" s="439">
        <v>0</v>
      </c>
      <c r="AO38" s="439">
        <v>1.9230769230769232E-3</v>
      </c>
      <c r="AP38" s="440">
        <v>2.3679036763576047E-3</v>
      </c>
      <c r="AQ38" s="439">
        <v>3.5883547731888961E-2</v>
      </c>
      <c r="AR38" s="439">
        <v>4.4802645023793539E-2</v>
      </c>
      <c r="AS38" s="439">
        <v>0.51144372593184628</v>
      </c>
      <c r="AT38" s="439">
        <v>0</v>
      </c>
      <c r="AU38" s="439">
        <v>0</v>
      </c>
      <c r="AV38" s="439">
        <v>0</v>
      </c>
      <c r="AW38" s="440">
        <v>0.10844350045208198</v>
      </c>
      <c r="AX38" s="439">
        <v>9.1444575340638823E-2</v>
      </c>
      <c r="AY38" s="440">
        <v>8.8356784696604887E-4</v>
      </c>
      <c r="AZ38" s="440">
        <v>9.6824840072823243E-2</v>
      </c>
      <c r="BA38" s="439">
        <v>8.3164869608066877E-2</v>
      </c>
      <c r="BB38" s="440">
        <v>5.1472964574269732E-2</v>
      </c>
      <c r="BC38" s="439">
        <v>0.15840492385244195</v>
      </c>
      <c r="BD38" s="440">
        <v>0.11330084196508426</v>
      </c>
    </row>
    <row r="39" spans="1:56" x14ac:dyDescent="0.2">
      <c r="A39" s="281" t="s">
        <v>51</v>
      </c>
      <c r="B39" s="283" t="s">
        <v>584</v>
      </c>
      <c r="C39" s="439">
        <v>0</v>
      </c>
      <c r="D39" s="439">
        <v>0</v>
      </c>
      <c r="E39" s="439">
        <v>0</v>
      </c>
      <c r="F39" s="439">
        <v>0</v>
      </c>
      <c r="G39" s="439">
        <v>6.1538461538461541E-4</v>
      </c>
      <c r="H39" s="439">
        <v>0</v>
      </c>
      <c r="I39" s="439">
        <v>0</v>
      </c>
      <c r="J39" s="439">
        <v>1.5055706112616681E-3</v>
      </c>
      <c r="K39" s="439">
        <v>0</v>
      </c>
      <c r="L39" s="439">
        <v>0</v>
      </c>
      <c r="M39" s="439">
        <v>0</v>
      </c>
      <c r="N39" s="439">
        <v>0</v>
      </c>
      <c r="O39" s="439">
        <v>0</v>
      </c>
      <c r="P39" s="439">
        <v>0</v>
      </c>
      <c r="Q39" s="439">
        <v>0</v>
      </c>
      <c r="R39" s="439">
        <v>0</v>
      </c>
      <c r="S39" s="439">
        <v>0</v>
      </c>
      <c r="T39" s="439">
        <v>0</v>
      </c>
      <c r="U39" s="439">
        <v>0</v>
      </c>
      <c r="V39" s="439">
        <v>0</v>
      </c>
      <c r="W39" s="439">
        <v>0</v>
      </c>
      <c r="X39" s="439">
        <v>0</v>
      </c>
      <c r="Y39" s="439">
        <v>6.4541112688782753E-4</v>
      </c>
      <c r="Z39" s="439">
        <v>3.1446540880503146E-3</v>
      </c>
      <c r="AA39" s="439">
        <v>9.4310921813203531E-3</v>
      </c>
      <c r="AB39" s="439">
        <v>1.9193857965451055E-3</v>
      </c>
      <c r="AC39" s="439">
        <v>3.2631750693424703E-4</v>
      </c>
      <c r="AD39" s="439">
        <v>2.5612052730696797E-3</v>
      </c>
      <c r="AE39" s="439">
        <v>1.7582224371160757E-4</v>
      </c>
      <c r="AF39" s="439">
        <v>1.0625110678236232E-3</v>
      </c>
      <c r="AG39" s="439">
        <v>1.1055831951354339E-3</v>
      </c>
      <c r="AH39" s="439">
        <v>0</v>
      </c>
      <c r="AI39" s="439">
        <v>1.9886363636363634E-3</v>
      </c>
      <c r="AJ39" s="439">
        <v>1.0084501164933754E-3</v>
      </c>
      <c r="AK39" s="439">
        <v>0</v>
      </c>
      <c r="AL39" s="439">
        <v>1.7913503369444681E-3</v>
      </c>
      <c r="AM39" s="439">
        <v>1.84902694956779E-3</v>
      </c>
      <c r="AN39" s="439">
        <v>0</v>
      </c>
      <c r="AO39" s="439">
        <v>3.8461538461538464E-3</v>
      </c>
      <c r="AP39" s="440">
        <v>9.6134525296381955E-4</v>
      </c>
      <c r="AQ39" s="439">
        <v>0</v>
      </c>
      <c r="AR39" s="439">
        <v>1.1447902373514729E-2</v>
      </c>
      <c r="AS39" s="439">
        <v>0</v>
      </c>
      <c r="AT39" s="439">
        <v>0</v>
      </c>
      <c r="AU39" s="439">
        <v>0</v>
      </c>
      <c r="AV39" s="439">
        <v>0</v>
      </c>
      <c r="AW39" s="440">
        <v>8.3916046502918468E-3</v>
      </c>
      <c r="AX39" s="439">
        <v>7.5151703749805508E-3</v>
      </c>
      <c r="AY39" s="440">
        <v>2.4298115791566345E-4</v>
      </c>
      <c r="AZ39" s="440">
        <v>7.5113875785319389E-3</v>
      </c>
      <c r="BA39" s="439">
        <v>6.8502971760700058E-3</v>
      </c>
      <c r="BB39" s="440">
        <v>7.8640977833022586E-3</v>
      </c>
      <c r="BC39" s="439">
        <v>7.0324674959352336E-3</v>
      </c>
      <c r="BD39" s="440">
        <v>5.8862697046227312E-3</v>
      </c>
    </row>
    <row r="40" spans="1:56" x14ac:dyDescent="0.2">
      <c r="A40" s="281" t="s">
        <v>195</v>
      </c>
      <c r="B40" s="283" t="s">
        <v>41</v>
      </c>
      <c r="C40" s="439">
        <v>0</v>
      </c>
      <c r="D40" s="439">
        <v>0</v>
      </c>
      <c r="E40" s="439">
        <v>0</v>
      </c>
      <c r="F40" s="439">
        <v>0</v>
      </c>
      <c r="G40" s="439">
        <v>2.4615384615384615E-2</v>
      </c>
      <c r="H40" s="439">
        <v>3.0927835051546393E-2</v>
      </c>
      <c r="I40" s="439">
        <v>1.5665796344647518E-2</v>
      </c>
      <c r="J40" s="439">
        <v>4.4564890093345376E-2</v>
      </c>
      <c r="K40" s="439">
        <v>0</v>
      </c>
      <c r="L40" s="439">
        <v>2.7777777777777776E-2</v>
      </c>
      <c r="M40" s="439">
        <v>5.5718475073313782E-2</v>
      </c>
      <c r="N40" s="439">
        <v>0</v>
      </c>
      <c r="O40" s="439">
        <v>0</v>
      </c>
      <c r="P40" s="439">
        <v>0</v>
      </c>
      <c r="Q40" s="439">
        <v>0</v>
      </c>
      <c r="R40" s="439">
        <v>3.3333333333333333E-2</v>
      </c>
      <c r="S40" s="439">
        <v>2.9411764705882353E-2</v>
      </c>
      <c r="T40" s="439">
        <v>0</v>
      </c>
      <c r="U40" s="439">
        <v>4.2553191489361701E-2</v>
      </c>
      <c r="V40" s="439">
        <v>0</v>
      </c>
      <c r="W40" s="439">
        <v>1.0869565217391304E-2</v>
      </c>
      <c r="X40" s="439">
        <v>3.163444639718805E-2</v>
      </c>
      <c r="Y40" s="439">
        <v>9.5649929004776049E-2</v>
      </c>
      <c r="Z40" s="439">
        <v>4.40251572327044E-2</v>
      </c>
      <c r="AA40" s="439">
        <v>0.13477334955886827</v>
      </c>
      <c r="AB40" s="439">
        <v>6.1420345489443376E-2</v>
      </c>
      <c r="AC40" s="439">
        <v>8.6202208081796919E-2</v>
      </c>
      <c r="AD40" s="439">
        <v>0.11585687382297552</v>
      </c>
      <c r="AE40" s="439">
        <v>2.2439313853693917E-2</v>
      </c>
      <c r="AF40" s="439">
        <v>6.3042323357534971E-2</v>
      </c>
      <c r="AG40" s="439">
        <v>0.15809839690436706</v>
      </c>
      <c r="AH40" s="439">
        <v>9.2223025182055704E-2</v>
      </c>
      <c r="AI40" s="439">
        <v>7.0359848484848483E-2</v>
      </c>
      <c r="AJ40" s="439">
        <v>4.6353931216747225E-2</v>
      </c>
      <c r="AK40" s="439">
        <v>7.8982597054886208E-2</v>
      </c>
      <c r="AL40" s="439">
        <v>0.14689072762944638</v>
      </c>
      <c r="AM40" s="439">
        <v>3.1109878426478065E-2</v>
      </c>
      <c r="AN40" s="439">
        <v>0</v>
      </c>
      <c r="AO40" s="439">
        <v>3.0769230769230771E-2</v>
      </c>
      <c r="AP40" s="440">
        <v>5.6565712281973594E-2</v>
      </c>
      <c r="AQ40" s="439">
        <v>3.7914691943127965E-2</v>
      </c>
      <c r="AR40" s="439">
        <v>3.136221644819432E-2</v>
      </c>
      <c r="AS40" s="439">
        <v>0</v>
      </c>
      <c r="AT40" s="439">
        <v>1.6632443531827516E-2</v>
      </c>
      <c r="AU40" s="439">
        <v>2.3730958730732721E-2</v>
      </c>
      <c r="AV40" s="439">
        <v>0</v>
      </c>
      <c r="AW40" s="440">
        <v>2.5560019902307489E-2</v>
      </c>
      <c r="AX40" s="439">
        <v>5.3150770188268241E-2</v>
      </c>
      <c r="AY40" s="440">
        <v>3.1697996509907005E-2</v>
      </c>
      <c r="AZ40" s="440">
        <v>2.6223046216031134E-2</v>
      </c>
      <c r="BA40" s="439">
        <v>5.1189411120827366E-2</v>
      </c>
      <c r="BB40" s="440">
        <v>5.644914025274498E-2</v>
      </c>
      <c r="BC40" s="439">
        <v>-1.4818815507434725E-2</v>
      </c>
      <c r="BD40" s="440">
        <v>4.6187911477437935E-2</v>
      </c>
    </row>
    <row r="41" spans="1:56" x14ac:dyDescent="0.2">
      <c r="A41" s="286">
        <v>37</v>
      </c>
      <c r="B41" s="283" t="s">
        <v>42</v>
      </c>
      <c r="C41" s="439">
        <v>0</v>
      </c>
      <c r="D41" s="439">
        <v>0</v>
      </c>
      <c r="E41" s="439">
        <v>0</v>
      </c>
      <c r="F41" s="439">
        <v>0</v>
      </c>
      <c r="G41" s="439">
        <v>0</v>
      </c>
      <c r="H41" s="439">
        <v>0</v>
      </c>
      <c r="I41" s="439">
        <v>0</v>
      </c>
      <c r="J41" s="439">
        <v>0</v>
      </c>
      <c r="K41" s="439">
        <v>0</v>
      </c>
      <c r="L41" s="439">
        <v>0</v>
      </c>
      <c r="M41" s="439">
        <v>0</v>
      </c>
      <c r="N41" s="439">
        <v>0</v>
      </c>
      <c r="O41" s="439">
        <v>0</v>
      </c>
      <c r="P41" s="439">
        <v>0</v>
      </c>
      <c r="Q41" s="439">
        <v>0</v>
      </c>
      <c r="R41" s="439">
        <v>0</v>
      </c>
      <c r="S41" s="439">
        <v>0</v>
      </c>
      <c r="T41" s="439">
        <v>0</v>
      </c>
      <c r="U41" s="439">
        <v>0</v>
      </c>
      <c r="V41" s="439">
        <v>0</v>
      </c>
      <c r="W41" s="439">
        <v>0</v>
      </c>
      <c r="X41" s="439">
        <v>0</v>
      </c>
      <c r="Y41" s="439">
        <v>2.5816445075513099E-4</v>
      </c>
      <c r="Z41" s="439">
        <v>0</v>
      </c>
      <c r="AA41" s="439">
        <v>3.0422878004259202E-4</v>
      </c>
      <c r="AB41" s="439">
        <v>0</v>
      </c>
      <c r="AC41" s="439">
        <v>8.7018001849132535E-4</v>
      </c>
      <c r="AD41" s="439">
        <v>1.5065913370998117E-4</v>
      </c>
      <c r="AE41" s="439">
        <v>5.0548895067087179E-4</v>
      </c>
      <c r="AF41" s="439">
        <v>8.854258898530193E-4</v>
      </c>
      <c r="AG41" s="439">
        <v>2.7086788280818133E-2</v>
      </c>
      <c r="AH41" s="439">
        <v>4.4471621546500641E-4</v>
      </c>
      <c r="AI41" s="439">
        <v>3.1250000000000002E-3</v>
      </c>
      <c r="AJ41" s="439">
        <v>1.2831658378829502E-2</v>
      </c>
      <c r="AK41" s="439">
        <v>2.6773761713520749E-3</v>
      </c>
      <c r="AL41" s="439">
        <v>1.1089311609656231E-3</v>
      </c>
      <c r="AM41" s="439">
        <v>1.4098830490454399E-2</v>
      </c>
      <c r="AN41" s="439">
        <v>0</v>
      </c>
      <c r="AO41" s="439">
        <v>0</v>
      </c>
      <c r="AP41" s="440">
        <v>3.4907864513358364E-3</v>
      </c>
      <c r="AQ41" s="439">
        <v>0.6702775897088693</v>
      </c>
      <c r="AR41" s="439">
        <v>0.10144366916766415</v>
      </c>
      <c r="AS41" s="439">
        <v>0</v>
      </c>
      <c r="AT41" s="439">
        <v>0</v>
      </c>
      <c r="AU41" s="439">
        <v>0</v>
      </c>
      <c r="AV41" s="439">
        <v>0</v>
      </c>
      <c r="AW41" s="440">
        <v>7.9657380706531916E-2</v>
      </c>
      <c r="AX41" s="439">
        <v>6.8158883282580185E-2</v>
      </c>
      <c r="AY41" s="440">
        <v>0.27498840317200857</v>
      </c>
      <c r="AZ41" s="440">
        <v>0.10075710396399878</v>
      </c>
      <c r="BA41" s="439">
        <v>8.706865039855724E-2</v>
      </c>
      <c r="BB41" s="440">
        <v>8.8999378495960221E-2</v>
      </c>
      <c r="BC41" s="439">
        <v>0.11672208251053463</v>
      </c>
      <c r="BD41" s="440">
        <v>8.5232712530189783E-2</v>
      </c>
    </row>
    <row r="42" spans="1:56" x14ac:dyDescent="0.2">
      <c r="A42" s="287">
        <v>38</v>
      </c>
      <c r="B42" s="272" t="s">
        <v>585</v>
      </c>
      <c r="C42" s="439">
        <v>0</v>
      </c>
      <c r="D42" s="439">
        <v>0</v>
      </c>
      <c r="E42" s="439">
        <v>0</v>
      </c>
      <c r="F42" s="439">
        <v>0</v>
      </c>
      <c r="G42" s="439">
        <v>6.1538461538461541E-4</v>
      </c>
      <c r="H42" s="439">
        <v>0</v>
      </c>
      <c r="I42" s="439">
        <v>0</v>
      </c>
      <c r="J42" s="439">
        <v>3.0111412225233364E-4</v>
      </c>
      <c r="K42" s="439">
        <v>0</v>
      </c>
      <c r="L42" s="439">
        <v>0</v>
      </c>
      <c r="M42" s="439">
        <v>0</v>
      </c>
      <c r="N42" s="439">
        <v>0</v>
      </c>
      <c r="O42" s="439">
        <v>0</v>
      </c>
      <c r="P42" s="439">
        <v>0</v>
      </c>
      <c r="Q42" s="439">
        <v>0</v>
      </c>
      <c r="R42" s="439">
        <v>0</v>
      </c>
      <c r="S42" s="439">
        <v>0</v>
      </c>
      <c r="T42" s="439">
        <v>0</v>
      </c>
      <c r="U42" s="439">
        <v>0</v>
      </c>
      <c r="V42" s="439">
        <v>0</v>
      </c>
      <c r="W42" s="439">
        <v>0</v>
      </c>
      <c r="X42" s="439">
        <v>0</v>
      </c>
      <c r="Y42" s="439">
        <v>2.5816445075513099E-4</v>
      </c>
      <c r="Z42" s="439">
        <v>0</v>
      </c>
      <c r="AA42" s="439">
        <v>3.0422878004259202E-4</v>
      </c>
      <c r="AB42" s="439">
        <v>9.5969289827255275E-4</v>
      </c>
      <c r="AC42" s="439">
        <v>7.0702126502420186E-4</v>
      </c>
      <c r="AD42" s="439">
        <v>1.2052730696798493E-3</v>
      </c>
      <c r="AE42" s="439">
        <v>1.0988890231975472E-4</v>
      </c>
      <c r="AF42" s="439">
        <v>7.0834071188241544E-4</v>
      </c>
      <c r="AG42" s="439">
        <v>5.5279159756771695E-4</v>
      </c>
      <c r="AH42" s="439">
        <v>9.4502195786313862E-4</v>
      </c>
      <c r="AI42" s="439">
        <v>1.3257575757575758E-3</v>
      </c>
      <c r="AJ42" s="439">
        <v>5.9116041311680636E-4</v>
      </c>
      <c r="AK42" s="439">
        <v>2.008032128514056E-3</v>
      </c>
      <c r="AL42" s="439">
        <v>5.9711677898148941E-4</v>
      </c>
      <c r="AM42" s="439">
        <v>5.54708084870337E-4</v>
      </c>
      <c r="AN42" s="439">
        <v>0</v>
      </c>
      <c r="AO42" s="439">
        <v>0</v>
      </c>
      <c r="AP42" s="440">
        <v>5.279519012178353E-4</v>
      </c>
      <c r="AQ42" s="439">
        <v>0</v>
      </c>
      <c r="AR42" s="439">
        <v>0</v>
      </c>
      <c r="AS42" s="439">
        <v>0</v>
      </c>
      <c r="AT42" s="439">
        <v>0</v>
      </c>
      <c r="AU42" s="439">
        <v>0</v>
      </c>
      <c r="AV42" s="439">
        <v>0</v>
      </c>
      <c r="AW42" s="440">
        <v>0</v>
      </c>
      <c r="AX42" s="439">
        <v>2.9785058569872634E-4</v>
      </c>
      <c r="AY42" s="440">
        <v>0</v>
      </c>
      <c r="AZ42" s="440">
        <v>0</v>
      </c>
      <c r="BA42" s="439">
        <v>2.7061905117729384E-4</v>
      </c>
      <c r="BB42" s="440">
        <v>0</v>
      </c>
      <c r="BC42" s="439">
        <v>0</v>
      </c>
      <c r="BD42" s="440">
        <v>5.279519012178353E-4</v>
      </c>
    </row>
    <row r="43" spans="1:56" x14ac:dyDescent="0.2">
      <c r="A43" s="287">
        <v>39</v>
      </c>
      <c r="B43" s="272" t="s">
        <v>586</v>
      </c>
      <c r="C43" s="439">
        <v>0</v>
      </c>
      <c r="D43" s="439">
        <v>0</v>
      </c>
      <c r="E43" s="439">
        <v>1.7857142857142856E-2</v>
      </c>
      <c r="F43" s="439">
        <v>0</v>
      </c>
      <c r="G43" s="439">
        <v>6.1538461538461538E-3</v>
      </c>
      <c r="H43" s="439">
        <v>1.0309278350515464E-2</v>
      </c>
      <c r="I43" s="439">
        <v>2.6109660574412533E-3</v>
      </c>
      <c r="J43" s="439">
        <v>1.8066847335140017E-3</v>
      </c>
      <c r="K43" s="439">
        <v>0</v>
      </c>
      <c r="L43" s="439">
        <v>0</v>
      </c>
      <c r="M43" s="439">
        <v>8.7976539589442824E-3</v>
      </c>
      <c r="N43" s="439">
        <v>0</v>
      </c>
      <c r="O43" s="439">
        <v>0</v>
      </c>
      <c r="P43" s="439">
        <v>0</v>
      </c>
      <c r="Q43" s="439">
        <v>0</v>
      </c>
      <c r="R43" s="439">
        <v>0</v>
      </c>
      <c r="S43" s="439">
        <v>4.9019607843137254E-3</v>
      </c>
      <c r="T43" s="439">
        <v>0</v>
      </c>
      <c r="U43" s="439">
        <v>0</v>
      </c>
      <c r="V43" s="439">
        <v>0</v>
      </c>
      <c r="W43" s="439">
        <v>0</v>
      </c>
      <c r="X43" s="439">
        <v>3.5149384885764497E-3</v>
      </c>
      <c r="Y43" s="439">
        <v>1.5618949270685427E-2</v>
      </c>
      <c r="Z43" s="439">
        <v>1.5723270440251573E-3</v>
      </c>
      <c r="AA43" s="439">
        <v>1.0039549741405538E-2</v>
      </c>
      <c r="AB43" s="439">
        <v>2.4952015355086371E-2</v>
      </c>
      <c r="AC43" s="439">
        <v>9.2456626964703328E-3</v>
      </c>
      <c r="AD43" s="439">
        <v>8.6629001883239166E-3</v>
      </c>
      <c r="AE43" s="439">
        <v>1.9450335710596586E-3</v>
      </c>
      <c r="AF43" s="439">
        <v>1.1864706924030459E-2</v>
      </c>
      <c r="AG43" s="439">
        <v>8.291873963515755E-3</v>
      </c>
      <c r="AH43" s="439">
        <v>3.8356773583856801E-3</v>
      </c>
      <c r="AI43" s="439">
        <v>1.434659090909091E-2</v>
      </c>
      <c r="AJ43" s="439">
        <v>4.5206384532461659E-3</v>
      </c>
      <c r="AK43" s="439">
        <v>1.0040160642570281E-2</v>
      </c>
      <c r="AL43" s="439">
        <v>4.6063294378572038E-3</v>
      </c>
      <c r="AM43" s="439">
        <v>4.5763417001802803E-3</v>
      </c>
      <c r="AN43" s="439">
        <v>0</v>
      </c>
      <c r="AO43" s="439">
        <v>0</v>
      </c>
      <c r="AP43" s="440">
        <v>5.6025940562071776E-3</v>
      </c>
      <c r="AQ43" s="439">
        <v>1.3540961408259986E-3</v>
      </c>
      <c r="AR43" s="439">
        <v>1.9947157913175487E-2</v>
      </c>
      <c r="AS43" s="439">
        <v>0</v>
      </c>
      <c r="AT43" s="439">
        <v>0</v>
      </c>
      <c r="AU43" s="439">
        <v>0</v>
      </c>
      <c r="AV43" s="439">
        <v>0</v>
      </c>
      <c r="AW43" s="440">
        <v>1.4632476071755308E-2</v>
      </c>
      <c r="AX43" s="439">
        <v>1.5319300273400165E-2</v>
      </c>
      <c r="AY43" s="440">
        <v>2.2089196174151222E-5</v>
      </c>
      <c r="AZ43" s="440">
        <v>1.3054257129017864E-2</v>
      </c>
      <c r="BA43" s="439">
        <v>1.3920724774366317E-2</v>
      </c>
      <c r="BB43" s="440">
        <v>2.6405634969960637E-2</v>
      </c>
      <c r="BC43" s="439">
        <v>-5.0746285450668643E-3</v>
      </c>
      <c r="BD43" s="440">
        <v>2.0487685718901072E-3</v>
      </c>
    </row>
    <row r="44" spans="1:56" x14ac:dyDescent="0.2">
      <c r="A44" s="288">
        <v>40</v>
      </c>
      <c r="B44" s="292" t="s">
        <v>43</v>
      </c>
      <c r="C44" s="441">
        <v>0</v>
      </c>
      <c r="D44" s="441">
        <v>0.1875</v>
      </c>
      <c r="E44" s="441">
        <v>0.44642857142857145</v>
      </c>
      <c r="F44" s="441">
        <v>0</v>
      </c>
      <c r="G44" s="441">
        <v>0.70646153846153847</v>
      </c>
      <c r="H44" s="441">
        <v>0.60824742268041232</v>
      </c>
      <c r="I44" s="441">
        <v>0.67101827676240211</v>
      </c>
      <c r="J44" s="441">
        <v>0.68262571514604031</v>
      </c>
      <c r="K44" s="441">
        <v>0.68421052631578949</v>
      </c>
      <c r="L44" s="441">
        <v>0.58333333333333337</v>
      </c>
      <c r="M44" s="441">
        <v>0.52785923753665687</v>
      </c>
      <c r="N44" s="441">
        <v>1</v>
      </c>
      <c r="O44" s="441">
        <v>0.78048780487804881</v>
      </c>
      <c r="P44" s="441">
        <v>0.6</v>
      </c>
      <c r="Q44" s="441">
        <v>0.4</v>
      </c>
      <c r="R44" s="441">
        <v>0.56666666666666665</v>
      </c>
      <c r="S44" s="441">
        <v>0.58823529411764708</v>
      </c>
      <c r="T44" s="441">
        <v>0.42857142857142855</v>
      </c>
      <c r="U44" s="441">
        <v>0.63829787234042556</v>
      </c>
      <c r="V44" s="441">
        <v>0.42857142857142855</v>
      </c>
      <c r="W44" s="441">
        <v>0.77173913043478259</v>
      </c>
      <c r="X44" s="441">
        <v>0.57820738137082606</v>
      </c>
      <c r="Y44" s="441">
        <v>0.53724022202142763</v>
      </c>
      <c r="Z44" s="441">
        <v>0.73427672955974843</v>
      </c>
      <c r="AA44" s="441">
        <v>0.5019774870702769</v>
      </c>
      <c r="AB44" s="441">
        <v>0.32725527831094048</v>
      </c>
      <c r="AC44" s="441">
        <v>0.27492249959210313</v>
      </c>
      <c r="AD44" s="441">
        <v>0.32263653483992466</v>
      </c>
      <c r="AE44" s="441">
        <v>0.14404237316073451</v>
      </c>
      <c r="AF44" s="441">
        <v>0.28191960332920135</v>
      </c>
      <c r="AG44" s="441">
        <v>0.53454947484798232</v>
      </c>
      <c r="AH44" s="441">
        <v>0.28378453499360723</v>
      </c>
      <c r="AI44" s="441">
        <v>0.26785037878787876</v>
      </c>
      <c r="AJ44" s="441">
        <v>0.43850192996487813</v>
      </c>
      <c r="AK44" s="441">
        <v>0.40227576974564927</v>
      </c>
      <c r="AL44" s="441">
        <v>0.33344706986266315</v>
      </c>
      <c r="AM44" s="441">
        <v>0.51148707992418985</v>
      </c>
      <c r="AN44" s="441">
        <v>1</v>
      </c>
      <c r="AO44" s="441">
        <v>0.68269230769230771</v>
      </c>
      <c r="AP44" s="442">
        <v>0.29968756279278674</v>
      </c>
      <c r="AQ44" s="441">
        <v>1</v>
      </c>
      <c r="AR44" s="441">
        <v>1</v>
      </c>
      <c r="AS44" s="441">
        <v>1</v>
      </c>
      <c r="AT44" s="441">
        <v>1</v>
      </c>
      <c r="AU44" s="441">
        <v>1</v>
      </c>
      <c r="AV44" s="441">
        <v>1</v>
      </c>
      <c r="AW44" s="442">
        <v>1</v>
      </c>
      <c r="AX44" s="441">
        <v>1</v>
      </c>
      <c r="AY44" s="442">
        <v>1</v>
      </c>
      <c r="AZ44" s="442">
        <v>1</v>
      </c>
      <c r="BA44" s="441">
        <v>1</v>
      </c>
      <c r="BB44" s="442">
        <v>1</v>
      </c>
      <c r="BC44" s="441">
        <v>1</v>
      </c>
      <c r="BD44" s="442">
        <v>1</v>
      </c>
    </row>
    <row r="45" spans="1:56" x14ac:dyDescent="0.2">
      <c r="A45" s="300">
        <v>41</v>
      </c>
      <c r="B45" s="301" t="s">
        <v>52</v>
      </c>
      <c r="C45" s="439">
        <v>0</v>
      </c>
      <c r="D45" s="439">
        <v>0</v>
      </c>
      <c r="E45" s="439">
        <v>3.5714285714285712E-2</v>
      </c>
      <c r="F45" s="439">
        <v>0</v>
      </c>
      <c r="G45" s="439">
        <v>8.615384615384615E-3</v>
      </c>
      <c r="H45" s="439">
        <v>1.0309278350515464E-2</v>
      </c>
      <c r="I45" s="439">
        <v>2.0887728459530026E-2</v>
      </c>
      <c r="J45" s="439">
        <v>1.2947907256850346E-2</v>
      </c>
      <c r="K45" s="439">
        <v>1.7543859649122806E-2</v>
      </c>
      <c r="L45" s="439">
        <v>2.7777777777777776E-2</v>
      </c>
      <c r="M45" s="439">
        <v>1.7595307917888565E-2</v>
      </c>
      <c r="N45" s="439">
        <v>0</v>
      </c>
      <c r="O45" s="439">
        <v>0</v>
      </c>
      <c r="P45" s="439">
        <v>0</v>
      </c>
      <c r="Q45" s="439">
        <v>0</v>
      </c>
      <c r="R45" s="439">
        <v>0</v>
      </c>
      <c r="S45" s="439">
        <v>1.4705882352941176E-2</v>
      </c>
      <c r="T45" s="439">
        <v>0</v>
      </c>
      <c r="U45" s="439">
        <v>1.4184397163120567E-2</v>
      </c>
      <c r="V45" s="439">
        <v>0</v>
      </c>
      <c r="W45" s="439">
        <v>1.0869565217391304E-2</v>
      </c>
      <c r="X45" s="439">
        <v>1.9332161687170474E-2</v>
      </c>
      <c r="Y45" s="439">
        <v>2.1427649412675876E-2</v>
      </c>
      <c r="Z45" s="439">
        <v>1.10062893081761E-2</v>
      </c>
      <c r="AA45" s="439">
        <v>1.3994523881959233E-2</v>
      </c>
      <c r="AB45" s="439">
        <v>2.5911708253358926E-2</v>
      </c>
      <c r="AC45" s="439">
        <v>2.3549246750421495E-2</v>
      </c>
      <c r="AD45" s="439">
        <v>3.0809792843691147E-2</v>
      </c>
      <c r="AE45" s="439">
        <v>3.109855935649059E-3</v>
      </c>
      <c r="AF45" s="439">
        <v>2.0896051000531254E-2</v>
      </c>
      <c r="AG45" s="439">
        <v>1.9900497512437811E-2</v>
      </c>
      <c r="AH45" s="439">
        <v>1.0562010117293902E-2</v>
      </c>
      <c r="AI45" s="439">
        <v>9.46969696969697E-3</v>
      </c>
      <c r="AJ45" s="439">
        <v>8.4153423514274784E-3</v>
      </c>
      <c r="AK45" s="439">
        <v>3.6813922356091031E-2</v>
      </c>
      <c r="AL45" s="439">
        <v>1.6122153032500215E-2</v>
      </c>
      <c r="AM45" s="439">
        <v>2.0709101835159248E-2</v>
      </c>
      <c r="AN45" s="439">
        <v>0</v>
      </c>
      <c r="AO45" s="439">
        <v>1.9230769230769232E-3</v>
      </c>
      <c r="AP45" s="440">
        <v>1.1638581464160341E-2</v>
      </c>
      <c r="AQ45" s="313"/>
      <c r="AR45" s="313"/>
      <c r="AS45" s="313"/>
      <c r="AT45" s="313"/>
      <c r="AU45" s="313"/>
      <c r="AV45" s="313"/>
      <c r="AW45" s="313"/>
      <c r="AX45" s="313"/>
      <c r="AY45" s="313"/>
      <c r="AZ45" s="313"/>
      <c r="BA45" s="313"/>
      <c r="BB45" s="313"/>
      <c r="BC45" s="313"/>
      <c r="BD45" s="313"/>
    </row>
    <row r="46" spans="1:56" x14ac:dyDescent="0.2">
      <c r="A46" s="286">
        <v>42</v>
      </c>
      <c r="B46" s="282" t="s">
        <v>53</v>
      </c>
      <c r="C46" s="439">
        <v>0</v>
      </c>
      <c r="D46" s="439">
        <v>0.3125</v>
      </c>
      <c r="E46" s="439">
        <v>0.17857142857142858</v>
      </c>
      <c r="F46" s="439">
        <v>1</v>
      </c>
      <c r="G46" s="439">
        <v>0.14399999999999999</v>
      </c>
      <c r="H46" s="439">
        <v>0.24742268041237114</v>
      </c>
      <c r="I46" s="439">
        <v>0.16710182767624021</v>
      </c>
      <c r="J46" s="439">
        <v>9.5754290876242099E-2</v>
      </c>
      <c r="K46" s="439">
        <v>3.5087719298245612E-2</v>
      </c>
      <c r="L46" s="439">
        <v>0.25</v>
      </c>
      <c r="M46" s="439">
        <v>0.21407624633431085</v>
      </c>
      <c r="N46" s="439">
        <v>0</v>
      </c>
      <c r="O46" s="439">
        <v>9.7560975609756101E-2</v>
      </c>
      <c r="P46" s="439">
        <v>0.3</v>
      </c>
      <c r="Q46" s="439">
        <v>0.2</v>
      </c>
      <c r="R46" s="439">
        <v>0.23333333333333334</v>
      </c>
      <c r="S46" s="439">
        <v>0.2107843137254902</v>
      </c>
      <c r="T46" s="439">
        <v>0.2857142857142857</v>
      </c>
      <c r="U46" s="439">
        <v>0.19858156028368795</v>
      </c>
      <c r="V46" s="439">
        <v>0.2857142857142857</v>
      </c>
      <c r="W46" s="439">
        <v>0.13043478260869565</v>
      </c>
      <c r="X46" s="439">
        <v>0.26186291739894552</v>
      </c>
      <c r="Y46" s="439">
        <v>0.34464954175809992</v>
      </c>
      <c r="Z46" s="439">
        <v>6.9182389937106917E-2</v>
      </c>
      <c r="AA46" s="439">
        <v>0.14024946759963491</v>
      </c>
      <c r="AB46" s="439">
        <v>0.50575815738963537</v>
      </c>
      <c r="AC46" s="439">
        <v>0.42497416653070103</v>
      </c>
      <c r="AD46" s="439">
        <v>0.31374764595103577</v>
      </c>
      <c r="AE46" s="439">
        <v>4.5900594498961549E-2</v>
      </c>
      <c r="AF46" s="439">
        <v>0.41491057198512482</v>
      </c>
      <c r="AG46" s="439">
        <v>0.21669430624654507</v>
      </c>
      <c r="AH46" s="439">
        <v>0.35499471899494134</v>
      </c>
      <c r="AI46" s="439">
        <v>0.52329545454545456</v>
      </c>
      <c r="AJ46" s="439">
        <v>0.44754320687137045</v>
      </c>
      <c r="AK46" s="439">
        <v>0.48527443105756357</v>
      </c>
      <c r="AL46" s="439">
        <v>0.39930052034462166</v>
      </c>
      <c r="AM46" s="439">
        <v>0.27139093052281238</v>
      </c>
      <c r="AN46" s="439">
        <v>0</v>
      </c>
      <c r="AO46" s="439">
        <v>9.6153846153846159E-3</v>
      </c>
      <c r="AP46" s="440">
        <v>0.25736867196457208</v>
      </c>
      <c r="AQ46" s="313"/>
      <c r="AR46" s="313"/>
      <c r="AS46" s="313"/>
      <c r="AT46" s="313"/>
      <c r="AU46" s="313"/>
      <c r="AV46" s="313"/>
      <c r="AW46" s="313"/>
      <c r="AX46" s="313"/>
      <c r="AY46" s="313"/>
      <c r="AZ46" s="313"/>
      <c r="BA46" s="313"/>
      <c r="BB46" s="313"/>
      <c r="BC46" s="313"/>
      <c r="BD46" s="313"/>
    </row>
    <row r="47" spans="1:56" x14ac:dyDescent="0.2">
      <c r="A47" s="286">
        <v>43</v>
      </c>
      <c r="B47" s="282" t="s">
        <v>54</v>
      </c>
      <c r="C47" s="439">
        <v>0</v>
      </c>
      <c r="D47" s="439">
        <v>0.375</v>
      </c>
      <c r="E47" s="439">
        <v>0.14285714285714285</v>
      </c>
      <c r="F47" s="439">
        <v>0</v>
      </c>
      <c r="G47" s="439">
        <v>7.2615384615384609E-2</v>
      </c>
      <c r="H47" s="439">
        <v>-2.0618556701030927E-2</v>
      </c>
      <c r="I47" s="439">
        <v>6.5274151436031339E-2</v>
      </c>
      <c r="J47" s="439">
        <v>6.0825052694971397E-2</v>
      </c>
      <c r="K47" s="439">
        <v>3.5087719298245612E-2</v>
      </c>
      <c r="L47" s="439">
        <v>0</v>
      </c>
      <c r="M47" s="439">
        <v>9.6774193548387094E-2</v>
      </c>
      <c r="N47" s="439">
        <v>0</v>
      </c>
      <c r="O47" s="439">
        <v>9.7560975609756101E-2</v>
      </c>
      <c r="P47" s="439">
        <v>0</v>
      </c>
      <c r="Q47" s="439">
        <v>0.2</v>
      </c>
      <c r="R47" s="439">
        <v>0.1</v>
      </c>
      <c r="S47" s="439">
        <v>2.4509803921568627E-2</v>
      </c>
      <c r="T47" s="439">
        <v>0</v>
      </c>
      <c r="U47" s="439">
        <v>-2.1276595744680851E-2</v>
      </c>
      <c r="V47" s="439">
        <v>0</v>
      </c>
      <c r="W47" s="439">
        <v>1.0869565217391304E-2</v>
      </c>
      <c r="X47" s="439">
        <v>1.5817223198594025E-2</v>
      </c>
      <c r="Y47" s="439">
        <v>2.736543178004389E-2</v>
      </c>
      <c r="Z47" s="439">
        <v>3.1446540880503145E-2</v>
      </c>
      <c r="AA47" s="439">
        <v>0.13112260419835717</v>
      </c>
      <c r="AB47" s="439">
        <v>4.0307101727447218E-2</v>
      </c>
      <c r="AC47" s="439">
        <v>0.13852178169358786</v>
      </c>
      <c r="AD47" s="439">
        <v>0.25340866290018832</v>
      </c>
      <c r="AE47" s="439">
        <v>0.41400643948967591</v>
      </c>
      <c r="AF47" s="439">
        <v>7.5792456171418457E-2</v>
      </c>
      <c r="AG47" s="439">
        <v>0.12382531785516861</v>
      </c>
      <c r="AH47" s="439">
        <v>0</v>
      </c>
      <c r="AI47" s="439">
        <v>2.2064393939393939E-2</v>
      </c>
      <c r="AJ47" s="439">
        <v>3.8981813123761172E-2</v>
      </c>
      <c r="AK47" s="439">
        <v>-2.6773761713520749E-3</v>
      </c>
      <c r="AL47" s="439">
        <v>9.9547897295914012E-2</v>
      </c>
      <c r="AM47" s="439">
        <v>7.6457264364628116E-2</v>
      </c>
      <c r="AN47" s="439">
        <v>0</v>
      </c>
      <c r="AO47" s="439">
        <v>0.25961538461538464</v>
      </c>
      <c r="AP47" s="440">
        <v>0.19661480392890773</v>
      </c>
      <c r="AQ47" s="313"/>
      <c r="AR47" s="313"/>
      <c r="AS47" s="313"/>
      <c r="AT47" s="313"/>
      <c r="AU47" s="313"/>
      <c r="AV47" s="313"/>
      <c r="AW47" s="313"/>
      <c r="AX47" s="313"/>
      <c r="AY47" s="313"/>
      <c r="AZ47" s="313"/>
      <c r="BA47" s="313"/>
      <c r="BB47" s="313"/>
      <c r="BC47" s="313"/>
      <c r="BD47" s="313"/>
    </row>
    <row r="48" spans="1:56" x14ac:dyDescent="0.2">
      <c r="A48" s="286">
        <v>44</v>
      </c>
      <c r="B48" s="282" t="s">
        <v>55</v>
      </c>
      <c r="C48" s="439">
        <v>0</v>
      </c>
      <c r="D48" s="439">
        <v>0.125</v>
      </c>
      <c r="E48" s="439">
        <v>0.14285714285714285</v>
      </c>
      <c r="F48" s="439">
        <v>0</v>
      </c>
      <c r="G48" s="439">
        <v>4.9230769230769231E-2</v>
      </c>
      <c r="H48" s="439">
        <v>0.1134020618556701</v>
      </c>
      <c r="I48" s="439">
        <v>4.960835509138381E-2</v>
      </c>
      <c r="J48" s="439">
        <v>0.12827461607949414</v>
      </c>
      <c r="K48" s="439">
        <v>8.771929824561403E-2</v>
      </c>
      <c r="L48" s="439">
        <v>0.1111111111111111</v>
      </c>
      <c r="M48" s="439">
        <v>0.11436950146627566</v>
      </c>
      <c r="N48" s="439">
        <v>0</v>
      </c>
      <c r="O48" s="439">
        <v>2.4390243902439025E-2</v>
      </c>
      <c r="P48" s="439">
        <v>0.1</v>
      </c>
      <c r="Q48" s="439">
        <v>0.2</v>
      </c>
      <c r="R48" s="439">
        <v>0.1</v>
      </c>
      <c r="S48" s="439">
        <v>0.14705882352941177</v>
      </c>
      <c r="T48" s="439">
        <v>0.2857142857142857</v>
      </c>
      <c r="U48" s="439">
        <v>0.16312056737588654</v>
      </c>
      <c r="V48" s="439">
        <v>0.2857142857142857</v>
      </c>
      <c r="W48" s="439">
        <v>6.5217391304347824E-2</v>
      </c>
      <c r="X48" s="439">
        <v>9.9297012302284715E-2</v>
      </c>
      <c r="Y48" s="439">
        <v>3.6659352007228606E-2</v>
      </c>
      <c r="Z48" s="439">
        <v>0.13679245283018868</v>
      </c>
      <c r="AA48" s="439">
        <v>0.21569820505019774</v>
      </c>
      <c r="AB48" s="439">
        <v>8.1573896353166989E-2</v>
      </c>
      <c r="AC48" s="439">
        <v>9.5012780769021588E-2</v>
      </c>
      <c r="AD48" s="439">
        <v>7.3822975517890771E-2</v>
      </c>
      <c r="AE48" s="439">
        <v>0.34323798639575387</v>
      </c>
      <c r="AF48" s="439">
        <v>0.14308482380024792</v>
      </c>
      <c r="AG48" s="439">
        <v>7.2415699281370927E-2</v>
      </c>
      <c r="AH48" s="439">
        <v>0.34910222914003003</v>
      </c>
      <c r="AI48" s="439">
        <v>0.16770833333333332</v>
      </c>
      <c r="AJ48" s="439">
        <v>6.4992871300900645E-2</v>
      </c>
      <c r="AK48" s="439">
        <v>6.0910307898259707E-2</v>
      </c>
      <c r="AL48" s="439">
        <v>9.5282777446046241E-2</v>
      </c>
      <c r="AM48" s="439">
        <v>7.6226135995932143E-2</v>
      </c>
      <c r="AN48" s="439">
        <v>0</v>
      </c>
      <c r="AO48" s="439">
        <v>3.653846153846154E-2</v>
      </c>
      <c r="AP48" s="440">
        <v>0.20254835290826639</v>
      </c>
      <c r="AQ48" s="313"/>
      <c r="AR48" s="313"/>
      <c r="AS48" s="313"/>
      <c r="AT48" s="313"/>
      <c r="AU48" s="313"/>
      <c r="AV48" s="313"/>
      <c r="AW48" s="313"/>
      <c r="AX48" s="313"/>
      <c r="AY48" s="313"/>
      <c r="AZ48" s="313"/>
      <c r="BA48" s="313"/>
      <c r="BB48" s="313"/>
      <c r="BC48" s="313"/>
      <c r="BD48" s="313"/>
    </row>
    <row r="49" spans="1:56" x14ac:dyDescent="0.2">
      <c r="A49" s="286">
        <v>45</v>
      </c>
      <c r="B49" s="282" t="s">
        <v>56</v>
      </c>
      <c r="C49" s="439">
        <v>0</v>
      </c>
      <c r="D49" s="439">
        <v>0</v>
      </c>
      <c r="E49" s="439">
        <v>5.3571428571428568E-2</v>
      </c>
      <c r="F49" s="439">
        <v>0</v>
      </c>
      <c r="G49" s="439">
        <v>2.3384615384615386E-2</v>
      </c>
      <c r="H49" s="439">
        <v>4.1237113402061855E-2</v>
      </c>
      <c r="I49" s="439">
        <v>2.6109660574412531E-2</v>
      </c>
      <c r="J49" s="439">
        <v>1.9572417946401688E-2</v>
      </c>
      <c r="K49" s="439">
        <v>0.14035087719298245</v>
      </c>
      <c r="L49" s="439">
        <v>2.7777777777777776E-2</v>
      </c>
      <c r="M49" s="439">
        <v>2.932551319648094E-2</v>
      </c>
      <c r="N49" s="439">
        <v>0</v>
      </c>
      <c r="O49" s="439">
        <v>0</v>
      </c>
      <c r="P49" s="439">
        <v>0</v>
      </c>
      <c r="Q49" s="439">
        <v>0</v>
      </c>
      <c r="R49" s="439">
        <v>0</v>
      </c>
      <c r="S49" s="439">
        <v>1.4705882352941176E-2</v>
      </c>
      <c r="T49" s="439">
        <v>0</v>
      </c>
      <c r="U49" s="439">
        <v>7.0921985815602835E-3</v>
      </c>
      <c r="V49" s="439">
        <v>0</v>
      </c>
      <c r="W49" s="439">
        <v>1.0869565217391304E-2</v>
      </c>
      <c r="X49" s="439">
        <v>2.5483304042179262E-2</v>
      </c>
      <c r="Y49" s="439">
        <v>3.6917516457983739E-2</v>
      </c>
      <c r="Z49" s="439">
        <v>1.8867924528301886E-2</v>
      </c>
      <c r="AA49" s="439">
        <v>4.5634317006388807E-2</v>
      </c>
      <c r="AB49" s="439">
        <v>1.9193857965451054E-2</v>
      </c>
      <c r="AC49" s="439">
        <v>4.350900092456627E-2</v>
      </c>
      <c r="AD49" s="439">
        <v>2.0640301318267419E-2</v>
      </c>
      <c r="AE49" s="439">
        <v>4.9856594982472718E-2</v>
      </c>
      <c r="AF49" s="439">
        <v>6.7292367628829466E-2</v>
      </c>
      <c r="AG49" s="439">
        <v>3.2614704256495299E-2</v>
      </c>
      <c r="AH49" s="439">
        <v>1.5565067541275224E-3</v>
      </c>
      <c r="AI49" s="439">
        <v>1.2357954545454545E-2</v>
      </c>
      <c r="AJ49" s="439">
        <v>1.4952881037660395E-2</v>
      </c>
      <c r="AK49" s="439">
        <v>3.4805890227576977E-2</v>
      </c>
      <c r="AL49" s="439">
        <v>5.6384884415252072E-2</v>
      </c>
      <c r="AM49" s="439">
        <v>4.3729487357278232E-2</v>
      </c>
      <c r="AN49" s="439">
        <v>0</v>
      </c>
      <c r="AO49" s="439">
        <v>1.3461538461538462E-2</v>
      </c>
      <c r="AP49" s="440">
        <v>3.5758891458605023E-2</v>
      </c>
      <c r="AQ49" s="313"/>
      <c r="AR49" s="313"/>
      <c r="AS49" s="313"/>
      <c r="AT49" s="313"/>
      <c r="AU49" s="313"/>
      <c r="AV49" s="313"/>
      <c r="AW49" s="313"/>
      <c r="AX49" s="313"/>
      <c r="AY49" s="313"/>
      <c r="AZ49" s="313"/>
      <c r="BA49" s="313"/>
      <c r="BB49" s="313"/>
      <c r="BC49" s="313"/>
      <c r="BD49" s="313"/>
    </row>
    <row r="50" spans="1:56" x14ac:dyDescent="0.2">
      <c r="A50" s="286">
        <v>46</v>
      </c>
      <c r="B50" s="282" t="s">
        <v>205</v>
      </c>
      <c r="C50" s="439">
        <v>0</v>
      </c>
      <c r="D50" s="439">
        <v>0</v>
      </c>
      <c r="E50" s="439">
        <v>0</v>
      </c>
      <c r="F50" s="439">
        <v>0</v>
      </c>
      <c r="G50" s="439">
        <v>-4.3076923076923075E-3</v>
      </c>
      <c r="H50" s="439">
        <v>0</v>
      </c>
      <c r="I50" s="439">
        <v>0</v>
      </c>
      <c r="J50" s="439">
        <v>0</v>
      </c>
      <c r="K50" s="439">
        <v>0</v>
      </c>
      <c r="L50" s="439">
        <v>0</v>
      </c>
      <c r="M50" s="439">
        <v>0</v>
      </c>
      <c r="N50" s="439">
        <v>0</v>
      </c>
      <c r="O50" s="439">
        <v>0</v>
      </c>
      <c r="P50" s="439">
        <v>0</v>
      </c>
      <c r="Q50" s="439">
        <v>0</v>
      </c>
      <c r="R50" s="439">
        <v>0</v>
      </c>
      <c r="S50" s="439">
        <v>0</v>
      </c>
      <c r="T50" s="439">
        <v>0</v>
      </c>
      <c r="U50" s="439">
        <v>0</v>
      </c>
      <c r="V50" s="439">
        <v>0</v>
      </c>
      <c r="W50" s="439">
        <v>0</v>
      </c>
      <c r="X50" s="439">
        <v>0</v>
      </c>
      <c r="Y50" s="439">
        <v>-4.2597134374596614E-3</v>
      </c>
      <c r="Z50" s="439">
        <v>-1.5723270440251573E-3</v>
      </c>
      <c r="AA50" s="439">
        <v>-4.8676604806814724E-2</v>
      </c>
      <c r="AB50" s="439">
        <v>0</v>
      </c>
      <c r="AC50" s="439">
        <v>-4.8947626040137058E-4</v>
      </c>
      <c r="AD50" s="439">
        <v>-1.5065913370998116E-2</v>
      </c>
      <c r="AE50" s="439">
        <v>-1.5384446324765661E-4</v>
      </c>
      <c r="AF50" s="439">
        <v>-3.8958739153532851E-3</v>
      </c>
      <c r="AG50" s="439">
        <v>0</v>
      </c>
      <c r="AH50" s="439">
        <v>0</v>
      </c>
      <c r="AI50" s="439">
        <v>-2.7462121212121211E-3</v>
      </c>
      <c r="AJ50" s="439">
        <v>-1.3388044649998262E-2</v>
      </c>
      <c r="AK50" s="439">
        <v>-1.7402945113788489E-2</v>
      </c>
      <c r="AL50" s="439">
        <v>-8.5302396997355621E-5</v>
      </c>
      <c r="AM50" s="439">
        <v>0</v>
      </c>
      <c r="AN50" s="439">
        <v>0</v>
      </c>
      <c r="AO50" s="439">
        <v>-3.8461538461538464E-3</v>
      </c>
      <c r="AP50" s="440">
        <v>-3.6168645172983045E-3</v>
      </c>
      <c r="AQ50" s="313"/>
      <c r="AR50" s="313"/>
      <c r="AS50" s="313"/>
      <c r="AT50" s="313"/>
      <c r="AU50" s="313"/>
      <c r="AV50" s="313"/>
      <c r="AW50" s="313"/>
      <c r="AX50" s="313"/>
      <c r="AY50" s="313"/>
      <c r="AZ50" s="313"/>
      <c r="BA50" s="313"/>
      <c r="BB50" s="313"/>
      <c r="BC50" s="313"/>
      <c r="BD50" s="313"/>
    </row>
    <row r="51" spans="1:56" x14ac:dyDescent="0.2">
      <c r="A51" s="288">
        <v>47</v>
      </c>
      <c r="B51" s="289" t="s">
        <v>58</v>
      </c>
      <c r="C51" s="441">
        <v>0</v>
      </c>
      <c r="D51" s="441">
        <v>0.8125</v>
      </c>
      <c r="E51" s="441">
        <v>0.5535714285714286</v>
      </c>
      <c r="F51" s="441">
        <v>1</v>
      </c>
      <c r="G51" s="441">
        <v>0.29353846153846153</v>
      </c>
      <c r="H51" s="441">
        <v>0.39175257731958762</v>
      </c>
      <c r="I51" s="441">
        <v>0.32898172323759789</v>
      </c>
      <c r="J51" s="441">
        <v>0.31737428485395963</v>
      </c>
      <c r="K51" s="441">
        <v>0.31578947368421051</v>
      </c>
      <c r="L51" s="441">
        <v>0.41666666666666669</v>
      </c>
      <c r="M51" s="441">
        <v>0.47214076246334313</v>
      </c>
      <c r="N51" s="441">
        <v>0</v>
      </c>
      <c r="O51" s="441">
        <v>0.21951219512195122</v>
      </c>
      <c r="P51" s="441">
        <v>0.4</v>
      </c>
      <c r="Q51" s="441">
        <v>0.6</v>
      </c>
      <c r="R51" s="441">
        <v>0.43333333333333335</v>
      </c>
      <c r="S51" s="441">
        <v>0.41176470588235292</v>
      </c>
      <c r="T51" s="441">
        <v>0.5714285714285714</v>
      </c>
      <c r="U51" s="441">
        <v>0.36170212765957449</v>
      </c>
      <c r="V51" s="441">
        <v>0.5714285714285714</v>
      </c>
      <c r="W51" s="441">
        <v>0.22826086956521738</v>
      </c>
      <c r="X51" s="441">
        <v>0.421792618629174</v>
      </c>
      <c r="Y51" s="441">
        <v>0.46275977797857237</v>
      </c>
      <c r="Z51" s="441">
        <v>0.26572327044025157</v>
      </c>
      <c r="AA51" s="441">
        <v>0.49802251292972316</v>
      </c>
      <c r="AB51" s="441">
        <v>0.67274472168905952</v>
      </c>
      <c r="AC51" s="441">
        <v>0.72507750040789687</v>
      </c>
      <c r="AD51" s="441">
        <v>0.67736346516007528</v>
      </c>
      <c r="AE51" s="441">
        <v>0.85595762683926546</v>
      </c>
      <c r="AF51" s="441">
        <v>0.7180803966707987</v>
      </c>
      <c r="AG51" s="441">
        <v>0.46545052515201768</v>
      </c>
      <c r="AH51" s="441">
        <v>0.71621546500639277</v>
      </c>
      <c r="AI51" s="441">
        <v>0.73214962121212124</v>
      </c>
      <c r="AJ51" s="441">
        <v>0.56149807003512187</v>
      </c>
      <c r="AK51" s="441">
        <v>0.59772423025435073</v>
      </c>
      <c r="AL51" s="441">
        <v>0.66655293013733685</v>
      </c>
      <c r="AM51" s="441">
        <v>0.4885129200758101</v>
      </c>
      <c r="AN51" s="441">
        <v>0</v>
      </c>
      <c r="AO51" s="441">
        <v>0.31730769230769229</v>
      </c>
      <c r="AP51" s="442">
        <v>0.70031243720721326</v>
      </c>
      <c r="AQ51" s="313"/>
      <c r="AR51" s="313"/>
      <c r="AS51" s="313"/>
      <c r="AT51" s="313"/>
      <c r="AU51" s="313"/>
      <c r="AV51" s="313"/>
      <c r="AW51" s="313"/>
      <c r="AX51" s="313"/>
      <c r="AY51" s="313"/>
      <c r="AZ51" s="313"/>
      <c r="BA51" s="313"/>
      <c r="BB51" s="313"/>
      <c r="BC51" s="313"/>
      <c r="BD51" s="313"/>
    </row>
    <row r="52" spans="1:56" x14ac:dyDescent="0.2">
      <c r="A52" s="304">
        <v>48</v>
      </c>
      <c r="B52" s="305" t="s">
        <v>570</v>
      </c>
      <c r="C52" s="441">
        <v>0</v>
      </c>
      <c r="D52" s="441">
        <v>1</v>
      </c>
      <c r="E52" s="441">
        <v>1</v>
      </c>
      <c r="F52" s="441">
        <v>1</v>
      </c>
      <c r="G52" s="441">
        <v>1</v>
      </c>
      <c r="H52" s="441">
        <v>1</v>
      </c>
      <c r="I52" s="441">
        <v>1</v>
      </c>
      <c r="J52" s="441">
        <v>1</v>
      </c>
      <c r="K52" s="441">
        <v>1</v>
      </c>
      <c r="L52" s="441">
        <v>1</v>
      </c>
      <c r="M52" s="441">
        <v>1</v>
      </c>
      <c r="N52" s="441">
        <v>1</v>
      </c>
      <c r="O52" s="441">
        <v>1</v>
      </c>
      <c r="P52" s="441">
        <v>1</v>
      </c>
      <c r="Q52" s="441">
        <v>1</v>
      </c>
      <c r="R52" s="441">
        <v>1</v>
      </c>
      <c r="S52" s="441">
        <v>1</v>
      </c>
      <c r="T52" s="441">
        <v>1</v>
      </c>
      <c r="U52" s="441">
        <v>1</v>
      </c>
      <c r="V52" s="441">
        <v>1</v>
      </c>
      <c r="W52" s="441">
        <v>1</v>
      </c>
      <c r="X52" s="441">
        <v>1</v>
      </c>
      <c r="Y52" s="441">
        <v>1</v>
      </c>
      <c r="Z52" s="441">
        <v>1</v>
      </c>
      <c r="AA52" s="441">
        <v>1</v>
      </c>
      <c r="AB52" s="441">
        <v>1</v>
      </c>
      <c r="AC52" s="441">
        <v>1</v>
      </c>
      <c r="AD52" s="441">
        <v>1</v>
      </c>
      <c r="AE52" s="441">
        <v>1</v>
      </c>
      <c r="AF52" s="441">
        <v>1</v>
      </c>
      <c r="AG52" s="441">
        <v>1</v>
      </c>
      <c r="AH52" s="441">
        <v>1</v>
      </c>
      <c r="AI52" s="441">
        <v>1</v>
      </c>
      <c r="AJ52" s="441">
        <v>1</v>
      </c>
      <c r="AK52" s="441">
        <v>1</v>
      </c>
      <c r="AL52" s="441">
        <v>1</v>
      </c>
      <c r="AM52" s="441">
        <v>1</v>
      </c>
      <c r="AN52" s="441">
        <v>1</v>
      </c>
      <c r="AO52" s="441">
        <v>1</v>
      </c>
      <c r="AP52" s="442">
        <v>1</v>
      </c>
      <c r="AQ52" s="313"/>
      <c r="AR52" s="313"/>
      <c r="AS52" s="313"/>
      <c r="AT52" s="313"/>
      <c r="AU52" s="313"/>
      <c r="AV52" s="313"/>
      <c r="AW52" s="313"/>
      <c r="AX52" s="313"/>
      <c r="AY52" s="313"/>
      <c r="AZ52" s="313"/>
      <c r="BA52" s="313"/>
      <c r="BB52" s="313"/>
      <c r="BC52" s="313"/>
      <c r="BD52" s="313"/>
    </row>
    <row r="53" spans="1:56" x14ac:dyDescent="0.2">
      <c r="A53" s="56" t="s">
        <v>587</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tabSelected="1" workbookViewId="0">
      <pane xSplit="2" ySplit="4" topLeftCell="C5" activePane="bottomRight" state="frozen"/>
      <selection activeCell="F63" sqref="F63"/>
      <selection pane="topRight" activeCell="F63" sqref="F63"/>
      <selection pane="bottomLeft" activeCell="F63" sqref="F63"/>
      <selection pane="bottomRight" activeCell="H15" sqref="H15"/>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548</v>
      </c>
      <c r="E1" s="48" t="s">
        <v>547</v>
      </c>
    </row>
    <row r="2" spans="1:42" x14ac:dyDescent="0.2">
      <c r="A2" s="48" t="s">
        <v>589</v>
      </c>
    </row>
    <row r="3" spans="1:42" ht="12.5" x14ac:dyDescent="0.2">
      <c r="A3" s="211" t="s">
        <v>1</v>
      </c>
      <c r="B3" s="233"/>
      <c r="C3" s="242" t="s">
        <v>397</v>
      </c>
      <c r="D3" s="242" t="s">
        <v>398</v>
      </c>
      <c r="E3" s="242" t="s">
        <v>399</v>
      </c>
      <c r="F3" s="242" t="s">
        <v>400</v>
      </c>
      <c r="G3" s="242" t="s">
        <v>401</v>
      </c>
      <c r="H3" s="243" t="s">
        <v>402</v>
      </c>
      <c r="I3" s="243" t="s">
        <v>403</v>
      </c>
      <c r="J3" s="243" t="s">
        <v>404</v>
      </c>
      <c r="K3" s="243" t="s">
        <v>405</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559</v>
      </c>
      <c r="C4" s="255" t="s">
        <v>406</v>
      </c>
      <c r="D4" s="255" t="s">
        <v>560</v>
      </c>
      <c r="E4" s="255" t="s">
        <v>561</v>
      </c>
      <c r="F4" s="255" t="s">
        <v>27</v>
      </c>
      <c r="G4" s="255" t="s">
        <v>407</v>
      </c>
      <c r="H4" s="256" t="s">
        <v>28</v>
      </c>
      <c r="I4" s="256" t="s">
        <v>268</v>
      </c>
      <c r="J4" s="256" t="s">
        <v>29</v>
      </c>
      <c r="K4" s="256" t="s">
        <v>30</v>
      </c>
      <c r="L4" s="256" t="s">
        <v>562</v>
      </c>
      <c r="M4" s="256" t="s">
        <v>31</v>
      </c>
      <c r="N4" s="256" t="s">
        <v>32</v>
      </c>
      <c r="O4" s="256" t="s">
        <v>33</v>
      </c>
      <c r="P4" s="256" t="s">
        <v>34</v>
      </c>
      <c r="Q4" s="256" t="s">
        <v>269</v>
      </c>
      <c r="R4" s="256" t="s">
        <v>270</v>
      </c>
      <c r="S4" s="256" t="s">
        <v>271</v>
      </c>
      <c r="T4" s="256" t="s">
        <v>408</v>
      </c>
      <c r="U4" s="256" t="s">
        <v>35</v>
      </c>
      <c r="V4" s="256" t="s">
        <v>365</v>
      </c>
      <c r="W4" s="256" t="s">
        <v>409</v>
      </c>
      <c r="X4" s="256" t="s">
        <v>50</v>
      </c>
      <c r="Y4" s="256" t="s">
        <v>36</v>
      </c>
      <c r="Z4" s="256" t="s">
        <v>410</v>
      </c>
      <c r="AA4" s="256" t="s">
        <v>411</v>
      </c>
      <c r="AB4" s="256" t="s">
        <v>412</v>
      </c>
      <c r="AC4" s="256" t="s">
        <v>413</v>
      </c>
      <c r="AD4" s="256" t="s">
        <v>37</v>
      </c>
      <c r="AE4" s="256" t="s">
        <v>38</v>
      </c>
      <c r="AF4" s="256" t="s">
        <v>414</v>
      </c>
      <c r="AG4" s="256" t="s">
        <v>194</v>
      </c>
      <c r="AH4" s="256" t="s">
        <v>39</v>
      </c>
      <c r="AI4" s="256" t="s">
        <v>40</v>
      </c>
      <c r="AJ4" s="256" t="s">
        <v>415</v>
      </c>
      <c r="AK4" s="256" t="s">
        <v>563</v>
      </c>
      <c r="AL4" s="255" t="s">
        <v>41</v>
      </c>
      <c r="AM4" s="255" t="s">
        <v>42</v>
      </c>
      <c r="AN4" s="255" t="s">
        <v>416</v>
      </c>
      <c r="AO4" s="255" t="s">
        <v>417</v>
      </c>
      <c r="AP4" s="316" t="s">
        <v>43</v>
      </c>
    </row>
    <row r="5" spans="1:42" ht="12.5" x14ac:dyDescent="0.2">
      <c r="A5" s="267" t="s">
        <v>264</v>
      </c>
      <c r="B5" s="272" t="s">
        <v>575</v>
      </c>
      <c r="C5" s="439">
        <v>1</v>
      </c>
      <c r="D5" s="439">
        <v>0</v>
      </c>
      <c r="E5" s="439">
        <v>0</v>
      </c>
      <c r="F5" s="439">
        <v>0</v>
      </c>
      <c r="G5" s="439">
        <v>0</v>
      </c>
      <c r="H5" s="439">
        <v>0</v>
      </c>
      <c r="I5" s="439">
        <v>0</v>
      </c>
      <c r="J5" s="439">
        <v>0</v>
      </c>
      <c r="K5" s="439">
        <v>0</v>
      </c>
      <c r="L5" s="439">
        <v>0</v>
      </c>
      <c r="M5" s="439">
        <v>0</v>
      </c>
      <c r="N5" s="439">
        <v>0</v>
      </c>
      <c r="O5" s="439">
        <v>0</v>
      </c>
      <c r="P5" s="439">
        <v>0</v>
      </c>
      <c r="Q5" s="439">
        <v>0</v>
      </c>
      <c r="R5" s="439">
        <v>0</v>
      </c>
      <c r="S5" s="439">
        <v>0</v>
      </c>
      <c r="T5" s="439">
        <v>0</v>
      </c>
      <c r="U5" s="439">
        <v>0</v>
      </c>
      <c r="V5" s="439">
        <v>0</v>
      </c>
      <c r="W5" s="439">
        <v>0</v>
      </c>
      <c r="X5" s="439">
        <v>0</v>
      </c>
      <c r="Y5" s="439">
        <v>0</v>
      </c>
      <c r="Z5" s="439">
        <v>0</v>
      </c>
      <c r="AA5" s="439">
        <v>0</v>
      </c>
      <c r="AB5" s="439">
        <v>0</v>
      </c>
      <c r="AC5" s="439">
        <v>0</v>
      </c>
      <c r="AD5" s="439">
        <v>0</v>
      </c>
      <c r="AE5" s="439">
        <v>0</v>
      </c>
      <c r="AF5" s="439">
        <v>0</v>
      </c>
      <c r="AG5" s="439">
        <v>0</v>
      </c>
      <c r="AH5" s="439">
        <v>0</v>
      </c>
      <c r="AI5" s="439">
        <v>0</v>
      </c>
      <c r="AJ5" s="439">
        <v>0</v>
      </c>
      <c r="AK5" s="439">
        <v>0</v>
      </c>
      <c r="AL5" s="439">
        <v>0</v>
      </c>
      <c r="AM5" s="439">
        <v>0</v>
      </c>
      <c r="AN5" s="439">
        <v>0</v>
      </c>
      <c r="AO5" s="439">
        <v>0</v>
      </c>
      <c r="AP5" s="317">
        <v>1</v>
      </c>
    </row>
    <row r="6" spans="1:42" ht="12.5" x14ac:dyDescent="0.2">
      <c r="A6" s="267" t="s">
        <v>220</v>
      </c>
      <c r="B6" s="272" t="s">
        <v>576</v>
      </c>
      <c r="C6" s="439">
        <v>0</v>
      </c>
      <c r="D6" s="439">
        <v>1.0149452009299234</v>
      </c>
      <c r="E6" s="439">
        <v>6.6016734853423244E-8</v>
      </c>
      <c r="F6" s="439">
        <v>0</v>
      </c>
      <c r="G6" s="439">
        <v>4.982836774404491E-5</v>
      </c>
      <c r="H6" s="439">
        <v>4.2380519925266742E-7</v>
      </c>
      <c r="I6" s="439">
        <v>1.0535091607979756E-3</v>
      </c>
      <c r="J6" s="439">
        <v>2.457297476344784E-5</v>
      </c>
      <c r="K6" s="439">
        <v>3.5233577886069013E-9</v>
      </c>
      <c r="L6" s="439">
        <v>7.8860083238367111E-9</v>
      </c>
      <c r="M6" s="439">
        <v>8.4232184212311359E-7</v>
      </c>
      <c r="N6" s="439">
        <v>0</v>
      </c>
      <c r="O6" s="439">
        <v>1.1420772044877111E-8</v>
      </c>
      <c r="P6" s="439">
        <v>9.0245216335267364E-9</v>
      </c>
      <c r="Q6" s="439">
        <v>0</v>
      </c>
      <c r="R6" s="439">
        <v>9.3723382247466033E-9</v>
      </c>
      <c r="S6" s="439">
        <v>2.0732973125228217E-7</v>
      </c>
      <c r="T6" s="439">
        <v>0</v>
      </c>
      <c r="U6" s="439">
        <v>2.9027853901699643E-7</v>
      </c>
      <c r="V6" s="439">
        <v>0</v>
      </c>
      <c r="W6" s="439">
        <v>6.3661279431070667E-9</v>
      </c>
      <c r="X6" s="439">
        <v>2.4488228271837901E-6</v>
      </c>
      <c r="Y6" s="439">
        <v>2.0015264236370612E-6</v>
      </c>
      <c r="Z6" s="439">
        <v>6.7283812046747578E-8</v>
      </c>
      <c r="AA6" s="439">
        <v>2.4729389788823511E-7</v>
      </c>
      <c r="AB6" s="439">
        <v>1.9142205908506152E-7</v>
      </c>
      <c r="AC6" s="439">
        <v>3.9631147812937284E-7</v>
      </c>
      <c r="AD6" s="439">
        <v>2.3718221261398865E-7</v>
      </c>
      <c r="AE6" s="439">
        <v>6.4088902919796427E-8</v>
      </c>
      <c r="AF6" s="439">
        <v>2.7015097796590091E-7</v>
      </c>
      <c r="AG6" s="439">
        <v>1.2837519848240258E-6</v>
      </c>
      <c r="AH6" s="439">
        <v>1.1723277625299184E-7</v>
      </c>
      <c r="AI6" s="439">
        <v>4.2059807428052682E-6</v>
      </c>
      <c r="AJ6" s="439">
        <v>3.4344956860833888E-6</v>
      </c>
      <c r="AK6" s="439">
        <v>9.1358524015537269E-7</v>
      </c>
      <c r="AL6" s="439">
        <v>2.3150154233397491E-7</v>
      </c>
      <c r="AM6" s="439">
        <v>1.1134876179873966E-4</v>
      </c>
      <c r="AN6" s="439">
        <v>8.8560397412109303E-6</v>
      </c>
      <c r="AO6" s="439">
        <v>4.1350281257720905E-6</v>
      </c>
      <c r="AP6" s="318">
        <v>1.0162113042105043</v>
      </c>
    </row>
    <row r="7" spans="1:42" ht="12.5" x14ac:dyDescent="0.2">
      <c r="A7" s="267" t="s">
        <v>221</v>
      </c>
      <c r="B7" s="272" t="s">
        <v>577</v>
      </c>
      <c r="C7" s="439">
        <v>0</v>
      </c>
      <c r="D7" s="439">
        <v>0</v>
      </c>
      <c r="E7" s="439">
        <v>1.005263654440701</v>
      </c>
      <c r="F7" s="439">
        <v>0</v>
      </c>
      <c r="G7" s="439">
        <v>3.9966111012603514E-3</v>
      </c>
      <c r="H7" s="439">
        <v>9.4624506445228016E-7</v>
      </c>
      <c r="I7" s="439">
        <v>1.5219546821093479E-6</v>
      </c>
      <c r="J7" s="439">
        <v>6.4729632121991879E-7</v>
      </c>
      <c r="K7" s="439">
        <v>8.0649504166515664E-9</v>
      </c>
      <c r="L7" s="439">
        <v>2.0936688647806352E-8</v>
      </c>
      <c r="M7" s="439">
        <v>1.0809265019406434E-6</v>
      </c>
      <c r="N7" s="439">
        <v>0</v>
      </c>
      <c r="O7" s="439">
        <v>2.1516238552080441E-6</v>
      </c>
      <c r="P7" s="439">
        <v>2.0772449047677436E-8</v>
      </c>
      <c r="Q7" s="439">
        <v>0</v>
      </c>
      <c r="R7" s="439">
        <v>2.3957823450176146E-8</v>
      </c>
      <c r="S7" s="439">
        <v>4.6455332560089031E-7</v>
      </c>
      <c r="T7" s="439">
        <v>0</v>
      </c>
      <c r="U7" s="439">
        <v>3.788237527355447E-8</v>
      </c>
      <c r="V7" s="439">
        <v>0</v>
      </c>
      <c r="W7" s="439">
        <v>1.4791334514164249E-8</v>
      </c>
      <c r="X7" s="439">
        <v>9.5359757766380051E-4</v>
      </c>
      <c r="Y7" s="439">
        <v>3.9567914942096822E-7</v>
      </c>
      <c r="Z7" s="439">
        <v>1.1506466194671379E-6</v>
      </c>
      <c r="AA7" s="439">
        <v>5.206783485271596E-7</v>
      </c>
      <c r="AB7" s="439">
        <v>5.002691461895233E-7</v>
      </c>
      <c r="AC7" s="439">
        <v>7.6609784176642767E-7</v>
      </c>
      <c r="AD7" s="439">
        <v>1.6070374253539058E-6</v>
      </c>
      <c r="AE7" s="439">
        <v>1.6063526921708957E-7</v>
      </c>
      <c r="AF7" s="439">
        <v>5.495788418066856E-7</v>
      </c>
      <c r="AG7" s="439">
        <v>5.3017739709068394E-6</v>
      </c>
      <c r="AH7" s="439">
        <v>9.4545234802191415E-7</v>
      </c>
      <c r="AI7" s="439">
        <v>6.9957374836397372E-6</v>
      </c>
      <c r="AJ7" s="439">
        <v>4.0591814131505671E-5</v>
      </c>
      <c r="AK7" s="439">
        <v>5.0014136982248809E-6</v>
      </c>
      <c r="AL7" s="439">
        <v>7.8256846241766758E-7</v>
      </c>
      <c r="AM7" s="439">
        <v>4.8583618003189495E-4</v>
      </c>
      <c r="AN7" s="439">
        <v>5.9646566669373097E-6</v>
      </c>
      <c r="AO7" s="439">
        <v>3.730050307065335E-6</v>
      </c>
      <c r="AP7" s="318">
        <v>1.0107778723444329</v>
      </c>
    </row>
    <row r="8" spans="1:42" ht="12.5" x14ac:dyDescent="0.2">
      <c r="A8" s="267" t="s">
        <v>222</v>
      </c>
      <c r="B8" s="272" t="s">
        <v>27</v>
      </c>
      <c r="C8" s="439">
        <v>0</v>
      </c>
      <c r="D8" s="439">
        <v>0</v>
      </c>
      <c r="E8" s="439">
        <v>0</v>
      </c>
      <c r="F8" s="439">
        <v>1</v>
      </c>
      <c r="G8" s="439">
        <v>0</v>
      </c>
      <c r="H8" s="439">
        <v>0</v>
      </c>
      <c r="I8" s="439">
        <v>0</v>
      </c>
      <c r="J8" s="439">
        <v>0</v>
      </c>
      <c r="K8" s="439">
        <v>0</v>
      </c>
      <c r="L8" s="439">
        <v>0</v>
      </c>
      <c r="M8" s="439">
        <v>0</v>
      </c>
      <c r="N8" s="439">
        <v>0</v>
      </c>
      <c r="O8" s="439">
        <v>0</v>
      </c>
      <c r="P8" s="439">
        <v>0</v>
      </c>
      <c r="Q8" s="439">
        <v>0</v>
      </c>
      <c r="R8" s="439">
        <v>0</v>
      </c>
      <c r="S8" s="439">
        <v>0</v>
      </c>
      <c r="T8" s="439">
        <v>0</v>
      </c>
      <c r="U8" s="439">
        <v>0</v>
      </c>
      <c r="V8" s="439">
        <v>0</v>
      </c>
      <c r="W8" s="439">
        <v>0</v>
      </c>
      <c r="X8" s="439">
        <v>0</v>
      </c>
      <c r="Y8" s="439">
        <v>0</v>
      </c>
      <c r="Z8" s="439">
        <v>0</v>
      </c>
      <c r="AA8" s="439">
        <v>0</v>
      </c>
      <c r="AB8" s="439">
        <v>0</v>
      </c>
      <c r="AC8" s="439">
        <v>0</v>
      </c>
      <c r="AD8" s="439">
        <v>0</v>
      </c>
      <c r="AE8" s="439">
        <v>0</v>
      </c>
      <c r="AF8" s="439">
        <v>0</v>
      </c>
      <c r="AG8" s="439">
        <v>0</v>
      </c>
      <c r="AH8" s="439">
        <v>0</v>
      </c>
      <c r="AI8" s="439">
        <v>0</v>
      </c>
      <c r="AJ8" s="439">
        <v>0</v>
      </c>
      <c r="AK8" s="439">
        <v>0</v>
      </c>
      <c r="AL8" s="439">
        <v>0</v>
      </c>
      <c r="AM8" s="439">
        <v>0</v>
      </c>
      <c r="AN8" s="439">
        <v>0</v>
      </c>
      <c r="AO8" s="439">
        <v>0</v>
      </c>
      <c r="AP8" s="318">
        <v>1</v>
      </c>
    </row>
    <row r="9" spans="1:42" ht="12.5" x14ac:dyDescent="0.2">
      <c r="A9" s="267" t="s">
        <v>223</v>
      </c>
      <c r="B9" s="272" t="s">
        <v>191</v>
      </c>
      <c r="C9" s="439">
        <v>0</v>
      </c>
      <c r="D9" s="439">
        <v>0</v>
      </c>
      <c r="E9" s="439">
        <v>1.0211701728030168E-3</v>
      </c>
      <c r="F9" s="439">
        <v>0</v>
      </c>
      <c r="G9" s="439">
        <v>1.0020344386629321</v>
      </c>
      <c r="H9" s="439">
        <v>1.0141561026085351E-7</v>
      </c>
      <c r="I9" s="439">
        <v>2.5175695047602791E-5</v>
      </c>
      <c r="J9" s="439">
        <v>7.1480758733083726E-5</v>
      </c>
      <c r="K9" s="439">
        <v>3.4581046842879566E-8</v>
      </c>
      <c r="L9" s="439">
        <v>2.9324047953198217E-8</v>
      </c>
      <c r="M9" s="439">
        <v>1.4092835317984493E-7</v>
      </c>
      <c r="N9" s="439">
        <v>0</v>
      </c>
      <c r="O9" s="439">
        <v>9.7005890126687541E-8</v>
      </c>
      <c r="P9" s="439">
        <v>3.703027169068147E-8</v>
      </c>
      <c r="Q9" s="439">
        <v>0</v>
      </c>
      <c r="R9" s="439">
        <v>3.4941203739633309E-8</v>
      </c>
      <c r="S9" s="439">
        <v>7.2190550183342263E-8</v>
      </c>
      <c r="T9" s="439">
        <v>0</v>
      </c>
      <c r="U9" s="439">
        <v>5.6142803449474958E-8</v>
      </c>
      <c r="V9" s="439">
        <v>0</v>
      </c>
      <c r="W9" s="439">
        <v>2.8318385510458072E-8</v>
      </c>
      <c r="X9" s="439">
        <v>2.6277935827681704E-5</v>
      </c>
      <c r="Y9" s="439">
        <v>3.0709719271015382E-7</v>
      </c>
      <c r="Z9" s="439">
        <v>1.4554639551098319E-7</v>
      </c>
      <c r="AA9" s="439">
        <v>4.4095732432473409E-7</v>
      </c>
      <c r="AB9" s="439">
        <v>1.5180969066516364E-7</v>
      </c>
      <c r="AC9" s="439">
        <v>1.6227352915273807E-6</v>
      </c>
      <c r="AD9" s="439">
        <v>3.2060934910323207E-7</v>
      </c>
      <c r="AE9" s="439">
        <v>2.953666898498841E-7</v>
      </c>
      <c r="AF9" s="439">
        <v>4.0332188439318663E-6</v>
      </c>
      <c r="AG9" s="439">
        <v>1.4318225555617668E-5</v>
      </c>
      <c r="AH9" s="439">
        <v>3.5245666366764259E-6</v>
      </c>
      <c r="AI9" s="439">
        <v>5.9680499277462884E-5</v>
      </c>
      <c r="AJ9" s="439">
        <v>6.7649257824513409E-5</v>
      </c>
      <c r="AK9" s="439">
        <v>2.0713230842288911E-5</v>
      </c>
      <c r="AL9" s="439">
        <v>7.178251328411874E-7</v>
      </c>
      <c r="AM9" s="439">
        <v>1.7011637824434027E-3</v>
      </c>
      <c r="AN9" s="439">
        <v>6.6651861760510517E-7</v>
      </c>
      <c r="AO9" s="439">
        <v>1.9381143944959576E-5</v>
      </c>
      <c r="AP9" s="318">
        <v>1.0050549263506148</v>
      </c>
    </row>
    <row r="10" spans="1:42" ht="12.5" x14ac:dyDescent="0.2">
      <c r="A10" s="281" t="s">
        <v>224</v>
      </c>
      <c r="B10" s="283" t="s">
        <v>28</v>
      </c>
      <c r="C10" s="439">
        <v>0</v>
      </c>
      <c r="D10" s="439">
        <v>0</v>
      </c>
      <c r="E10" s="439">
        <v>0</v>
      </c>
      <c r="F10" s="439">
        <v>0</v>
      </c>
      <c r="G10" s="439">
        <v>0</v>
      </c>
      <c r="H10" s="439">
        <v>1</v>
      </c>
      <c r="I10" s="439">
        <v>0</v>
      </c>
      <c r="J10" s="439">
        <v>0</v>
      </c>
      <c r="K10" s="439">
        <v>0</v>
      </c>
      <c r="L10" s="439">
        <v>0</v>
      </c>
      <c r="M10" s="439">
        <v>0</v>
      </c>
      <c r="N10" s="439">
        <v>0</v>
      </c>
      <c r="O10" s="439">
        <v>0</v>
      </c>
      <c r="P10" s="439">
        <v>0</v>
      </c>
      <c r="Q10" s="439">
        <v>0</v>
      </c>
      <c r="R10" s="439">
        <v>0</v>
      </c>
      <c r="S10" s="439">
        <v>0</v>
      </c>
      <c r="T10" s="439">
        <v>0</v>
      </c>
      <c r="U10" s="439">
        <v>0</v>
      </c>
      <c r="V10" s="439">
        <v>0</v>
      </c>
      <c r="W10" s="439">
        <v>0</v>
      </c>
      <c r="X10" s="439">
        <v>0</v>
      </c>
      <c r="Y10" s="439">
        <v>0</v>
      </c>
      <c r="Z10" s="439">
        <v>0</v>
      </c>
      <c r="AA10" s="439">
        <v>0</v>
      </c>
      <c r="AB10" s="439">
        <v>0</v>
      </c>
      <c r="AC10" s="439">
        <v>0</v>
      </c>
      <c r="AD10" s="439">
        <v>0</v>
      </c>
      <c r="AE10" s="439">
        <v>0</v>
      </c>
      <c r="AF10" s="439">
        <v>0</v>
      </c>
      <c r="AG10" s="439">
        <v>0</v>
      </c>
      <c r="AH10" s="439">
        <v>0</v>
      </c>
      <c r="AI10" s="439">
        <v>0</v>
      </c>
      <c r="AJ10" s="439">
        <v>0</v>
      </c>
      <c r="AK10" s="439">
        <v>0</v>
      </c>
      <c r="AL10" s="439">
        <v>0</v>
      </c>
      <c r="AM10" s="439">
        <v>0</v>
      </c>
      <c r="AN10" s="439">
        <v>0</v>
      </c>
      <c r="AO10" s="439">
        <v>0</v>
      </c>
      <c r="AP10" s="318">
        <v>1</v>
      </c>
    </row>
    <row r="11" spans="1:42" ht="12.5" x14ac:dyDescent="0.2">
      <c r="A11" s="281" t="s">
        <v>225</v>
      </c>
      <c r="B11" s="283" t="s">
        <v>268</v>
      </c>
      <c r="C11" s="439">
        <v>0</v>
      </c>
      <c r="D11" s="439">
        <v>0</v>
      </c>
      <c r="E11" s="439">
        <v>1.4488081975964988E-5</v>
      </c>
      <c r="F11" s="439">
        <v>0</v>
      </c>
      <c r="G11" s="439">
        <v>6.4955330820587172E-4</v>
      </c>
      <c r="H11" s="439">
        <v>4.0586473389803558E-4</v>
      </c>
      <c r="I11" s="439">
        <v>1.0124309466599224</v>
      </c>
      <c r="J11" s="439">
        <v>5.4312023572355267E-4</v>
      </c>
      <c r="K11" s="439">
        <v>2.994213502149432E-6</v>
      </c>
      <c r="L11" s="439">
        <v>6.6576302912053457E-6</v>
      </c>
      <c r="M11" s="439">
        <v>8.073745609024635E-4</v>
      </c>
      <c r="N11" s="439">
        <v>0</v>
      </c>
      <c r="O11" s="439">
        <v>1.0408936769698373E-5</v>
      </c>
      <c r="P11" s="439">
        <v>7.9144199162196117E-6</v>
      </c>
      <c r="Q11" s="439">
        <v>0</v>
      </c>
      <c r="R11" s="439">
        <v>7.9064783085049385E-6</v>
      </c>
      <c r="S11" s="439">
        <v>1.9776100877005312E-4</v>
      </c>
      <c r="T11" s="439">
        <v>0</v>
      </c>
      <c r="U11" s="439">
        <v>2.771476903888065E-4</v>
      </c>
      <c r="V11" s="439">
        <v>0</v>
      </c>
      <c r="W11" s="439">
        <v>5.5111283576787045E-6</v>
      </c>
      <c r="X11" s="439">
        <v>2.3497439504721203E-3</v>
      </c>
      <c r="Y11" s="439">
        <v>1.9116963260686962E-3</v>
      </c>
      <c r="Z11" s="439">
        <v>6.2316361569442387E-5</v>
      </c>
      <c r="AA11" s="439">
        <v>2.1903188437763057E-4</v>
      </c>
      <c r="AB11" s="439">
        <v>1.8118069918350016E-4</v>
      </c>
      <c r="AC11" s="439">
        <v>3.4753438723517029E-4</v>
      </c>
      <c r="AD11" s="439">
        <v>2.1468319415422581E-4</v>
      </c>
      <c r="AE11" s="439">
        <v>4.379572507962023E-5</v>
      </c>
      <c r="AF11" s="439">
        <v>2.2262615505815652E-4</v>
      </c>
      <c r="AG11" s="439">
        <v>3.4052991708099372E-4</v>
      </c>
      <c r="AH11" s="439">
        <v>9.3205206722646772E-5</v>
      </c>
      <c r="AI11" s="439">
        <v>3.0826596132893454E-4</v>
      </c>
      <c r="AJ11" s="439">
        <v>1.7589179733255834E-4</v>
      </c>
      <c r="AK11" s="439">
        <v>7.8370144565567397E-4</v>
      </c>
      <c r="AL11" s="439">
        <v>1.8099354916955229E-4</v>
      </c>
      <c r="AM11" s="439">
        <v>2.4635166066257978E-4</v>
      </c>
      <c r="AN11" s="439">
        <v>8.5056477422378093E-3</v>
      </c>
      <c r="AO11" s="439">
        <v>3.9586367528038763E-3</v>
      </c>
      <c r="AP11" s="318">
        <v>1.0315548450503222</v>
      </c>
    </row>
    <row r="12" spans="1:42" ht="12.5" x14ac:dyDescent="0.2">
      <c r="A12" s="281" t="s">
        <v>226</v>
      </c>
      <c r="B12" s="283" t="s">
        <v>29</v>
      </c>
      <c r="C12" s="439">
        <v>0</v>
      </c>
      <c r="D12" s="439">
        <v>0</v>
      </c>
      <c r="E12" s="439">
        <v>0</v>
      </c>
      <c r="F12" s="439">
        <v>0</v>
      </c>
      <c r="G12" s="439">
        <v>0</v>
      </c>
      <c r="H12" s="439">
        <v>0</v>
      </c>
      <c r="I12" s="439">
        <v>0</v>
      </c>
      <c r="J12" s="439">
        <v>1</v>
      </c>
      <c r="K12" s="439">
        <v>0</v>
      </c>
      <c r="L12" s="439">
        <v>0</v>
      </c>
      <c r="M12" s="439">
        <v>0</v>
      </c>
      <c r="N12" s="439">
        <v>0</v>
      </c>
      <c r="O12" s="439">
        <v>0</v>
      </c>
      <c r="P12" s="439">
        <v>0</v>
      </c>
      <c r="Q12" s="439">
        <v>0</v>
      </c>
      <c r="R12" s="439">
        <v>0</v>
      </c>
      <c r="S12" s="439">
        <v>0</v>
      </c>
      <c r="T12" s="439">
        <v>0</v>
      </c>
      <c r="U12" s="439">
        <v>0</v>
      </c>
      <c r="V12" s="439">
        <v>0</v>
      </c>
      <c r="W12" s="439">
        <v>0</v>
      </c>
      <c r="X12" s="439">
        <v>0</v>
      </c>
      <c r="Y12" s="439">
        <v>0</v>
      </c>
      <c r="Z12" s="439">
        <v>0</v>
      </c>
      <c r="AA12" s="439">
        <v>0</v>
      </c>
      <c r="AB12" s="439">
        <v>0</v>
      </c>
      <c r="AC12" s="439">
        <v>0</v>
      </c>
      <c r="AD12" s="439">
        <v>0</v>
      </c>
      <c r="AE12" s="439">
        <v>0</v>
      </c>
      <c r="AF12" s="439">
        <v>0</v>
      </c>
      <c r="AG12" s="439">
        <v>0</v>
      </c>
      <c r="AH12" s="439">
        <v>0</v>
      </c>
      <c r="AI12" s="439">
        <v>0</v>
      </c>
      <c r="AJ12" s="439">
        <v>0</v>
      </c>
      <c r="AK12" s="439">
        <v>0</v>
      </c>
      <c r="AL12" s="439">
        <v>0</v>
      </c>
      <c r="AM12" s="439">
        <v>0</v>
      </c>
      <c r="AN12" s="439">
        <v>0</v>
      </c>
      <c r="AO12" s="439">
        <v>0</v>
      </c>
      <c r="AP12" s="318">
        <v>1</v>
      </c>
    </row>
    <row r="13" spans="1:42" ht="12.5" x14ac:dyDescent="0.2">
      <c r="A13" s="281" t="s">
        <v>227</v>
      </c>
      <c r="B13" s="283" t="s">
        <v>30</v>
      </c>
      <c r="C13" s="439">
        <v>0</v>
      </c>
      <c r="D13" s="439">
        <v>0</v>
      </c>
      <c r="E13" s="439">
        <v>2.7768239270128497E-4</v>
      </c>
      <c r="F13" s="439">
        <v>0</v>
      </c>
      <c r="G13" s="439">
        <v>2.4971811786489045E-5</v>
      </c>
      <c r="H13" s="439">
        <v>5.4267827914394363E-5</v>
      </c>
      <c r="I13" s="439">
        <v>2.9869293618312089E-5</v>
      </c>
      <c r="J13" s="439">
        <v>4.1981629292190629E-4</v>
      </c>
      <c r="K13" s="439">
        <v>1.0002718215386235</v>
      </c>
      <c r="L13" s="439">
        <v>5.9101992593661166E-7</v>
      </c>
      <c r="M13" s="439">
        <v>1.2461864773528818E-4</v>
      </c>
      <c r="N13" s="439">
        <v>0</v>
      </c>
      <c r="O13" s="439">
        <v>1.473517123292578E-6</v>
      </c>
      <c r="P13" s="439">
        <v>2.3312925532967615E-7</v>
      </c>
      <c r="Q13" s="439">
        <v>0</v>
      </c>
      <c r="R13" s="439">
        <v>3.3263631587900216E-7</v>
      </c>
      <c r="S13" s="439">
        <v>1.1097056354211905E-6</v>
      </c>
      <c r="T13" s="439">
        <v>0</v>
      </c>
      <c r="U13" s="439">
        <v>7.5286441155796611E-7</v>
      </c>
      <c r="V13" s="439">
        <v>0</v>
      </c>
      <c r="W13" s="439">
        <v>7.2294081671414781E-7</v>
      </c>
      <c r="X13" s="439">
        <v>1.8324970672442035E-5</v>
      </c>
      <c r="Y13" s="439">
        <v>6.8774736830398944E-5</v>
      </c>
      <c r="Z13" s="439">
        <v>1.9035402772493902E-4</v>
      </c>
      <c r="AA13" s="439">
        <v>6.9937701193762265E-5</v>
      </c>
      <c r="AB13" s="439">
        <v>6.7886929412822793E-5</v>
      </c>
      <c r="AC13" s="439">
        <v>1.0156836666327468E-5</v>
      </c>
      <c r="AD13" s="439">
        <v>3.8118237699710672E-6</v>
      </c>
      <c r="AE13" s="439">
        <v>2.699570343940634E-6</v>
      </c>
      <c r="AF13" s="439">
        <v>1.572756732283815E-4</v>
      </c>
      <c r="AG13" s="439">
        <v>5.3127422826126223E-6</v>
      </c>
      <c r="AH13" s="439">
        <v>5.8792225385658713E-5</v>
      </c>
      <c r="AI13" s="439">
        <v>2.1229325253326709E-5</v>
      </c>
      <c r="AJ13" s="439">
        <v>1.3563262346345349E-5</v>
      </c>
      <c r="AK13" s="439">
        <v>1.9222498758551823E-5</v>
      </c>
      <c r="AL13" s="439">
        <v>1.2399864607218749E-5</v>
      </c>
      <c r="AM13" s="439">
        <v>2.9255032286586856E-5</v>
      </c>
      <c r="AN13" s="439">
        <v>5.1307515473866999E-6</v>
      </c>
      <c r="AO13" s="439">
        <v>9.3825917347991369E-5</v>
      </c>
      <c r="AP13" s="318">
        <v>1.0019623915910958</v>
      </c>
    </row>
    <row r="14" spans="1:42" ht="12.5" x14ac:dyDescent="0.2">
      <c r="A14" s="281" t="s">
        <v>2</v>
      </c>
      <c r="B14" s="283" t="s">
        <v>578</v>
      </c>
      <c r="C14" s="439">
        <v>0</v>
      </c>
      <c r="D14" s="439">
        <v>0</v>
      </c>
      <c r="E14" s="439">
        <v>4.1362344046103511E-5</v>
      </c>
      <c r="F14" s="439">
        <v>0</v>
      </c>
      <c r="G14" s="439">
        <v>4.33577823715498E-5</v>
      </c>
      <c r="H14" s="439">
        <v>2.4392278908744295E-5</v>
      </c>
      <c r="I14" s="439">
        <v>4.9431140703723461E-5</v>
      </c>
      <c r="J14" s="439">
        <v>4.3751500087232931E-5</v>
      </c>
      <c r="K14" s="439">
        <v>9.4016603557652336E-8</v>
      </c>
      <c r="L14" s="439">
        <v>1.0005705955560438</v>
      </c>
      <c r="M14" s="439">
        <v>2.150982915399853E-5</v>
      </c>
      <c r="N14" s="439">
        <v>0</v>
      </c>
      <c r="O14" s="439">
        <v>5.1847289857332445E-7</v>
      </c>
      <c r="P14" s="439">
        <v>3.1716771571704991E-7</v>
      </c>
      <c r="Q14" s="439">
        <v>0</v>
      </c>
      <c r="R14" s="439">
        <v>7.6590907363624337E-5</v>
      </c>
      <c r="S14" s="439">
        <v>9.0427435738490395E-5</v>
      </c>
      <c r="T14" s="439">
        <v>0</v>
      </c>
      <c r="U14" s="439">
        <v>9.7790777988626237E-5</v>
      </c>
      <c r="V14" s="439">
        <v>0</v>
      </c>
      <c r="W14" s="439">
        <v>7.4700340784421285E-5</v>
      </c>
      <c r="X14" s="439">
        <v>1.4806234368247708E-4</v>
      </c>
      <c r="Y14" s="439">
        <v>3.4384792666992057E-5</v>
      </c>
      <c r="Z14" s="439">
        <v>1.9468231288883421E-6</v>
      </c>
      <c r="AA14" s="439">
        <v>1.0100454473117611E-4</v>
      </c>
      <c r="AB14" s="439">
        <v>3.4935431896501422E-5</v>
      </c>
      <c r="AC14" s="439">
        <v>1.3920356340677486E-5</v>
      </c>
      <c r="AD14" s="439">
        <v>9.0171302124009307E-6</v>
      </c>
      <c r="AE14" s="439">
        <v>2.1906659666298864E-6</v>
      </c>
      <c r="AF14" s="439">
        <v>5.2612185169244674E-6</v>
      </c>
      <c r="AG14" s="439">
        <v>1.0140139644558442E-5</v>
      </c>
      <c r="AH14" s="439">
        <v>6.9548651644622212E-6</v>
      </c>
      <c r="AI14" s="439">
        <v>1.165550465945115E-5</v>
      </c>
      <c r="AJ14" s="439">
        <v>7.1979339871690482E-6</v>
      </c>
      <c r="AK14" s="439">
        <v>2.2081956577050007E-5</v>
      </c>
      <c r="AL14" s="439">
        <v>2.4339955190203848E-5</v>
      </c>
      <c r="AM14" s="439">
        <v>7.0796635690519278E-6</v>
      </c>
      <c r="AN14" s="439">
        <v>3.2335276199870801E-6</v>
      </c>
      <c r="AO14" s="439">
        <v>3.3918424219469736E-5</v>
      </c>
      <c r="AP14" s="318">
        <v>1.0015782464039626</v>
      </c>
    </row>
    <row r="15" spans="1:42" ht="12.5" x14ac:dyDescent="0.2">
      <c r="A15" s="281" t="s">
        <v>3</v>
      </c>
      <c r="B15" s="283" t="s">
        <v>31</v>
      </c>
      <c r="C15" s="439">
        <v>0</v>
      </c>
      <c r="D15" s="439">
        <v>0</v>
      </c>
      <c r="E15" s="439">
        <v>1.5987982465318525E-6</v>
      </c>
      <c r="F15" s="439">
        <v>0</v>
      </c>
      <c r="G15" s="439">
        <v>1.0087123450729945E-4</v>
      </c>
      <c r="H15" s="439">
        <v>3.1031253474570854E-6</v>
      </c>
      <c r="I15" s="439">
        <v>2.2966877756667827E-4</v>
      </c>
      <c r="J15" s="439">
        <v>5.4837175860163114E-4</v>
      </c>
      <c r="K15" s="439">
        <v>4.779342410286309E-7</v>
      </c>
      <c r="L15" s="439">
        <v>1.3686028071142237E-6</v>
      </c>
      <c r="M15" s="439">
        <v>1.0067612344639745</v>
      </c>
      <c r="N15" s="439">
        <v>0</v>
      </c>
      <c r="O15" s="439">
        <v>2.387027648139282E-6</v>
      </c>
      <c r="P15" s="439">
        <v>7.4011988390523071E-7</v>
      </c>
      <c r="Q15" s="439">
        <v>0</v>
      </c>
      <c r="R15" s="439">
        <v>1.4936907944753886E-6</v>
      </c>
      <c r="S15" s="439">
        <v>1.5076993416955902E-3</v>
      </c>
      <c r="T15" s="439">
        <v>0</v>
      </c>
      <c r="U15" s="439">
        <v>5.447798391281486E-4</v>
      </c>
      <c r="V15" s="439">
        <v>0</v>
      </c>
      <c r="W15" s="439">
        <v>8.3296864591968689E-4</v>
      </c>
      <c r="X15" s="439">
        <v>6.8303208951146581E-4</v>
      </c>
      <c r="Y15" s="439">
        <v>4.3736321983219566E-3</v>
      </c>
      <c r="Z15" s="439">
        <v>1.1432783012730711E-4</v>
      </c>
      <c r="AA15" s="439">
        <v>5.3593677893473105E-4</v>
      </c>
      <c r="AB15" s="439">
        <v>9.5389598045738858E-5</v>
      </c>
      <c r="AC15" s="439">
        <v>3.2402614255617656E-5</v>
      </c>
      <c r="AD15" s="439">
        <v>1.8762230706904889E-5</v>
      </c>
      <c r="AE15" s="439">
        <v>4.8032525431048365E-5</v>
      </c>
      <c r="AF15" s="439">
        <v>3.3103903376479706E-5</v>
      </c>
      <c r="AG15" s="439">
        <v>4.0329148336791431E-5</v>
      </c>
      <c r="AH15" s="439">
        <v>6.0789316730123279E-5</v>
      </c>
      <c r="AI15" s="439">
        <v>1.8385069932442578E-4</v>
      </c>
      <c r="AJ15" s="439">
        <v>7.6505520060435593E-5</v>
      </c>
      <c r="AK15" s="439">
        <v>6.8802161492584004E-5</v>
      </c>
      <c r="AL15" s="439">
        <v>6.4426461570030538E-5</v>
      </c>
      <c r="AM15" s="439">
        <v>1.2071227228034599E-4</v>
      </c>
      <c r="AN15" s="439">
        <v>1.1407788259484374E-5</v>
      </c>
      <c r="AO15" s="439">
        <v>4.6150957675367995E-4</v>
      </c>
      <c r="AP15" s="318">
        <v>1.0170982064971275</v>
      </c>
    </row>
    <row r="16" spans="1:42" ht="12.5" x14ac:dyDescent="0.2">
      <c r="A16" s="281" t="s">
        <v>4</v>
      </c>
      <c r="B16" s="283" t="s">
        <v>32</v>
      </c>
      <c r="C16" s="439">
        <v>0</v>
      </c>
      <c r="D16" s="439">
        <v>0</v>
      </c>
      <c r="E16" s="439">
        <v>0</v>
      </c>
      <c r="F16" s="439">
        <v>0</v>
      </c>
      <c r="G16" s="439">
        <v>0</v>
      </c>
      <c r="H16" s="439">
        <v>0</v>
      </c>
      <c r="I16" s="439">
        <v>0</v>
      </c>
      <c r="J16" s="439">
        <v>0</v>
      </c>
      <c r="K16" s="439">
        <v>0</v>
      </c>
      <c r="L16" s="439">
        <v>0</v>
      </c>
      <c r="M16" s="439">
        <v>0</v>
      </c>
      <c r="N16" s="439">
        <v>1</v>
      </c>
      <c r="O16" s="439">
        <v>0</v>
      </c>
      <c r="P16" s="439">
        <v>0</v>
      </c>
      <c r="Q16" s="439">
        <v>0</v>
      </c>
      <c r="R16" s="439">
        <v>0</v>
      </c>
      <c r="S16" s="439">
        <v>0</v>
      </c>
      <c r="T16" s="439">
        <v>0</v>
      </c>
      <c r="U16" s="439">
        <v>0</v>
      </c>
      <c r="V16" s="439">
        <v>0</v>
      </c>
      <c r="W16" s="439">
        <v>0</v>
      </c>
      <c r="X16" s="439">
        <v>0</v>
      </c>
      <c r="Y16" s="439">
        <v>0</v>
      </c>
      <c r="Z16" s="439">
        <v>0</v>
      </c>
      <c r="AA16" s="439">
        <v>0</v>
      </c>
      <c r="AB16" s="439">
        <v>0</v>
      </c>
      <c r="AC16" s="439">
        <v>0</v>
      </c>
      <c r="AD16" s="439">
        <v>0</v>
      </c>
      <c r="AE16" s="439">
        <v>0</v>
      </c>
      <c r="AF16" s="439">
        <v>0</v>
      </c>
      <c r="AG16" s="439">
        <v>0</v>
      </c>
      <c r="AH16" s="439">
        <v>0</v>
      </c>
      <c r="AI16" s="439">
        <v>0</v>
      </c>
      <c r="AJ16" s="439">
        <v>0</v>
      </c>
      <c r="AK16" s="439">
        <v>0</v>
      </c>
      <c r="AL16" s="439">
        <v>0</v>
      </c>
      <c r="AM16" s="439">
        <v>0</v>
      </c>
      <c r="AN16" s="439">
        <v>0</v>
      </c>
      <c r="AO16" s="439">
        <v>0</v>
      </c>
      <c r="AP16" s="318">
        <v>1</v>
      </c>
    </row>
    <row r="17" spans="1:42" ht="12.5" x14ac:dyDescent="0.2">
      <c r="A17" s="281" t="s">
        <v>5</v>
      </c>
      <c r="B17" s="283" t="s">
        <v>33</v>
      </c>
      <c r="C17" s="439">
        <v>0</v>
      </c>
      <c r="D17" s="439">
        <v>0</v>
      </c>
      <c r="E17" s="439">
        <v>1.3288763420326166E-7</v>
      </c>
      <c r="F17" s="439">
        <v>0</v>
      </c>
      <c r="G17" s="439">
        <v>2.9748252632234831E-5</v>
      </c>
      <c r="H17" s="439">
        <v>5.2428562394056354E-7</v>
      </c>
      <c r="I17" s="439">
        <v>4.3093163109153078E-5</v>
      </c>
      <c r="J17" s="439">
        <v>8.1527276287362801E-5</v>
      </c>
      <c r="K17" s="439">
        <v>1.8996570437743219E-8</v>
      </c>
      <c r="L17" s="439">
        <v>1.1517580508787236E-7</v>
      </c>
      <c r="M17" s="439">
        <v>1.8743440252554712E-4</v>
      </c>
      <c r="N17" s="439">
        <v>0</v>
      </c>
      <c r="O17" s="439">
        <v>1.0072944782878963</v>
      </c>
      <c r="P17" s="439">
        <v>1.5739233407803363E-3</v>
      </c>
      <c r="Q17" s="439">
        <v>0</v>
      </c>
      <c r="R17" s="439">
        <v>5.2492068939892912E-4</v>
      </c>
      <c r="S17" s="439">
        <v>6.2010200684123871E-4</v>
      </c>
      <c r="T17" s="439">
        <v>0</v>
      </c>
      <c r="U17" s="439">
        <v>1.1170946451142204E-3</v>
      </c>
      <c r="V17" s="439">
        <v>0</v>
      </c>
      <c r="W17" s="439">
        <v>3.4270202367689103E-4</v>
      </c>
      <c r="X17" s="439">
        <v>3.4794567914155387E-4</v>
      </c>
      <c r="Y17" s="439">
        <v>1.5189308311410634E-4</v>
      </c>
      <c r="Z17" s="439">
        <v>4.4417915454352738E-6</v>
      </c>
      <c r="AA17" s="439">
        <v>1.1107196108769788E-5</v>
      </c>
      <c r="AB17" s="439">
        <v>1.0494075648520071E-6</v>
      </c>
      <c r="AC17" s="439">
        <v>1.1316625964551942E-6</v>
      </c>
      <c r="AD17" s="439">
        <v>1.4560375315193178E-6</v>
      </c>
      <c r="AE17" s="439">
        <v>1.5513139279997942E-6</v>
      </c>
      <c r="AF17" s="439">
        <v>1.4210974591290804E-6</v>
      </c>
      <c r="AG17" s="439">
        <v>2.2375104478693456E-6</v>
      </c>
      <c r="AH17" s="439">
        <v>5.5522660807010053E-6</v>
      </c>
      <c r="AI17" s="439">
        <v>3.4187504435820845E-6</v>
      </c>
      <c r="AJ17" s="439">
        <v>2.7782006378996031E-5</v>
      </c>
      <c r="AK17" s="439">
        <v>2.3614074025573955E-6</v>
      </c>
      <c r="AL17" s="439">
        <v>7.8225652302657284E-6</v>
      </c>
      <c r="AM17" s="439">
        <v>6.6775411750639442E-6</v>
      </c>
      <c r="AN17" s="439">
        <v>2.8533776017486221E-6</v>
      </c>
      <c r="AO17" s="439">
        <v>3.3195902713812402E-5</v>
      </c>
      <c r="AP17" s="318">
        <v>1.0123965181276464</v>
      </c>
    </row>
    <row r="18" spans="1:42" ht="12.5" x14ac:dyDescent="0.2">
      <c r="A18" s="281" t="s">
        <v>6</v>
      </c>
      <c r="B18" s="283" t="s">
        <v>34</v>
      </c>
      <c r="C18" s="439">
        <v>0</v>
      </c>
      <c r="D18" s="439">
        <v>0</v>
      </c>
      <c r="E18" s="439">
        <v>0</v>
      </c>
      <c r="F18" s="439">
        <v>0</v>
      </c>
      <c r="G18" s="439">
        <v>0</v>
      </c>
      <c r="H18" s="439">
        <v>0</v>
      </c>
      <c r="I18" s="439">
        <v>0</v>
      </c>
      <c r="J18" s="439">
        <v>0</v>
      </c>
      <c r="K18" s="439">
        <v>0</v>
      </c>
      <c r="L18" s="439">
        <v>0</v>
      </c>
      <c r="M18" s="439">
        <v>0</v>
      </c>
      <c r="N18" s="439">
        <v>0</v>
      </c>
      <c r="O18" s="439">
        <v>0</v>
      </c>
      <c r="P18" s="439">
        <v>1</v>
      </c>
      <c r="Q18" s="439">
        <v>0</v>
      </c>
      <c r="R18" s="439">
        <v>0</v>
      </c>
      <c r="S18" s="439">
        <v>0</v>
      </c>
      <c r="T18" s="439">
        <v>0</v>
      </c>
      <c r="U18" s="439">
        <v>0</v>
      </c>
      <c r="V18" s="439">
        <v>0</v>
      </c>
      <c r="W18" s="439">
        <v>0</v>
      </c>
      <c r="X18" s="439">
        <v>0</v>
      </c>
      <c r="Y18" s="439">
        <v>0</v>
      </c>
      <c r="Z18" s="439">
        <v>0</v>
      </c>
      <c r="AA18" s="439">
        <v>0</v>
      </c>
      <c r="AB18" s="439">
        <v>0</v>
      </c>
      <c r="AC18" s="439">
        <v>0</v>
      </c>
      <c r="AD18" s="439">
        <v>0</v>
      </c>
      <c r="AE18" s="439">
        <v>0</v>
      </c>
      <c r="AF18" s="439">
        <v>0</v>
      </c>
      <c r="AG18" s="439">
        <v>0</v>
      </c>
      <c r="AH18" s="439">
        <v>0</v>
      </c>
      <c r="AI18" s="439">
        <v>0</v>
      </c>
      <c r="AJ18" s="439">
        <v>0</v>
      </c>
      <c r="AK18" s="439">
        <v>0</v>
      </c>
      <c r="AL18" s="439">
        <v>0</v>
      </c>
      <c r="AM18" s="439">
        <v>0</v>
      </c>
      <c r="AN18" s="439">
        <v>0</v>
      </c>
      <c r="AO18" s="439">
        <v>0</v>
      </c>
      <c r="AP18" s="318">
        <v>1</v>
      </c>
    </row>
    <row r="19" spans="1:42" ht="12.5" x14ac:dyDescent="0.2">
      <c r="A19" s="281" t="s">
        <v>7</v>
      </c>
      <c r="B19" s="285" t="s">
        <v>269</v>
      </c>
      <c r="C19" s="439">
        <v>0</v>
      </c>
      <c r="D19" s="439">
        <v>0</v>
      </c>
      <c r="E19" s="439">
        <v>0</v>
      </c>
      <c r="F19" s="439">
        <v>0</v>
      </c>
      <c r="G19" s="439">
        <v>0</v>
      </c>
      <c r="H19" s="439">
        <v>0</v>
      </c>
      <c r="I19" s="439">
        <v>0</v>
      </c>
      <c r="J19" s="439">
        <v>0</v>
      </c>
      <c r="K19" s="439">
        <v>0</v>
      </c>
      <c r="L19" s="439">
        <v>0</v>
      </c>
      <c r="M19" s="439">
        <v>0</v>
      </c>
      <c r="N19" s="439">
        <v>0</v>
      </c>
      <c r="O19" s="439">
        <v>0</v>
      </c>
      <c r="P19" s="439">
        <v>0</v>
      </c>
      <c r="Q19" s="439">
        <v>1</v>
      </c>
      <c r="R19" s="439">
        <v>0</v>
      </c>
      <c r="S19" s="439">
        <v>0</v>
      </c>
      <c r="T19" s="439">
        <v>0</v>
      </c>
      <c r="U19" s="439">
        <v>0</v>
      </c>
      <c r="V19" s="439">
        <v>0</v>
      </c>
      <c r="W19" s="439">
        <v>0</v>
      </c>
      <c r="X19" s="439">
        <v>0</v>
      </c>
      <c r="Y19" s="439">
        <v>0</v>
      </c>
      <c r="Z19" s="439">
        <v>0</v>
      </c>
      <c r="AA19" s="439">
        <v>0</v>
      </c>
      <c r="AB19" s="439">
        <v>0</v>
      </c>
      <c r="AC19" s="439">
        <v>0</v>
      </c>
      <c r="AD19" s="439">
        <v>0</v>
      </c>
      <c r="AE19" s="439">
        <v>0</v>
      </c>
      <c r="AF19" s="439">
        <v>0</v>
      </c>
      <c r="AG19" s="439">
        <v>0</v>
      </c>
      <c r="AH19" s="439">
        <v>0</v>
      </c>
      <c r="AI19" s="439">
        <v>0</v>
      </c>
      <c r="AJ19" s="439">
        <v>0</v>
      </c>
      <c r="AK19" s="439">
        <v>0</v>
      </c>
      <c r="AL19" s="439">
        <v>0</v>
      </c>
      <c r="AM19" s="439">
        <v>0</v>
      </c>
      <c r="AN19" s="439">
        <v>0</v>
      </c>
      <c r="AO19" s="439">
        <v>0</v>
      </c>
      <c r="AP19" s="318">
        <v>1</v>
      </c>
    </row>
    <row r="20" spans="1:42" ht="12.5" x14ac:dyDescent="0.2">
      <c r="A20" s="281" t="s">
        <v>8</v>
      </c>
      <c r="B20" s="285" t="s">
        <v>270</v>
      </c>
      <c r="C20" s="439">
        <v>0</v>
      </c>
      <c r="D20" s="439">
        <v>0</v>
      </c>
      <c r="E20" s="439">
        <v>0</v>
      </c>
      <c r="F20" s="439">
        <v>0</v>
      </c>
      <c r="G20" s="439">
        <v>0</v>
      </c>
      <c r="H20" s="439">
        <v>0</v>
      </c>
      <c r="I20" s="439">
        <v>0</v>
      </c>
      <c r="J20" s="439">
        <v>0</v>
      </c>
      <c r="K20" s="439">
        <v>0</v>
      </c>
      <c r="L20" s="439">
        <v>0</v>
      </c>
      <c r="M20" s="439">
        <v>0</v>
      </c>
      <c r="N20" s="439">
        <v>0</v>
      </c>
      <c r="O20" s="439">
        <v>0</v>
      </c>
      <c r="P20" s="439">
        <v>0</v>
      </c>
      <c r="Q20" s="439">
        <v>0</v>
      </c>
      <c r="R20" s="439">
        <v>1</v>
      </c>
      <c r="S20" s="439">
        <v>0</v>
      </c>
      <c r="T20" s="439">
        <v>0</v>
      </c>
      <c r="U20" s="439">
        <v>0</v>
      </c>
      <c r="V20" s="439">
        <v>0</v>
      </c>
      <c r="W20" s="439">
        <v>0</v>
      </c>
      <c r="X20" s="439">
        <v>0</v>
      </c>
      <c r="Y20" s="439">
        <v>0</v>
      </c>
      <c r="Z20" s="439">
        <v>0</v>
      </c>
      <c r="AA20" s="439">
        <v>0</v>
      </c>
      <c r="AB20" s="439">
        <v>0</v>
      </c>
      <c r="AC20" s="439">
        <v>0</v>
      </c>
      <c r="AD20" s="439">
        <v>0</v>
      </c>
      <c r="AE20" s="439">
        <v>0</v>
      </c>
      <c r="AF20" s="439">
        <v>0</v>
      </c>
      <c r="AG20" s="439">
        <v>0</v>
      </c>
      <c r="AH20" s="439">
        <v>0</v>
      </c>
      <c r="AI20" s="439">
        <v>0</v>
      </c>
      <c r="AJ20" s="439">
        <v>0</v>
      </c>
      <c r="AK20" s="439">
        <v>0</v>
      </c>
      <c r="AL20" s="439">
        <v>0</v>
      </c>
      <c r="AM20" s="439">
        <v>0</v>
      </c>
      <c r="AN20" s="439">
        <v>0</v>
      </c>
      <c r="AO20" s="439">
        <v>0</v>
      </c>
      <c r="AP20" s="318">
        <v>1</v>
      </c>
    </row>
    <row r="21" spans="1:42" ht="12.5" x14ac:dyDescent="0.2">
      <c r="A21" s="281" t="s">
        <v>9</v>
      </c>
      <c r="B21" s="285" t="s">
        <v>271</v>
      </c>
      <c r="C21" s="439">
        <v>0</v>
      </c>
      <c r="D21" s="439">
        <v>0</v>
      </c>
      <c r="E21" s="439">
        <v>1.3445328077583239E-6</v>
      </c>
      <c r="F21" s="439">
        <v>0</v>
      </c>
      <c r="G21" s="439">
        <v>3.249451777244717E-6</v>
      </c>
      <c r="H21" s="439">
        <v>3.6084740056751343E-6</v>
      </c>
      <c r="I21" s="439">
        <v>2.4954821672923419E-6</v>
      </c>
      <c r="J21" s="439">
        <v>4.0809234411641744E-6</v>
      </c>
      <c r="K21" s="439">
        <v>2.5707625832390747E-7</v>
      </c>
      <c r="L21" s="439">
        <v>2.7229272717340618E-6</v>
      </c>
      <c r="M21" s="439">
        <v>5.0262690564903788E-6</v>
      </c>
      <c r="N21" s="439">
        <v>0</v>
      </c>
      <c r="O21" s="439">
        <v>6.453864706132807E-7</v>
      </c>
      <c r="P21" s="439">
        <v>1.2169713036971394E-6</v>
      </c>
      <c r="Q21" s="439">
        <v>0</v>
      </c>
      <c r="R21" s="439">
        <v>3.2583622186542194E-6</v>
      </c>
      <c r="S21" s="439">
        <v>1.0035811192453945</v>
      </c>
      <c r="T21" s="439">
        <v>0</v>
      </c>
      <c r="U21" s="439">
        <v>3.8726334668480545E-6</v>
      </c>
      <c r="V21" s="439">
        <v>0</v>
      </c>
      <c r="W21" s="439">
        <v>1.3472359281028165E-6</v>
      </c>
      <c r="X21" s="439">
        <v>3.5948436096445404E-6</v>
      </c>
      <c r="Y21" s="439">
        <v>1.8768257058724368E-5</v>
      </c>
      <c r="Z21" s="439">
        <v>4.2311792421568808E-6</v>
      </c>
      <c r="AA21" s="439">
        <v>1.2475622778850378E-5</v>
      </c>
      <c r="AB21" s="439">
        <v>5.8836013893025904E-6</v>
      </c>
      <c r="AC21" s="439">
        <v>5.3504757248638023E-5</v>
      </c>
      <c r="AD21" s="439">
        <v>9.6721423507826235E-6</v>
      </c>
      <c r="AE21" s="439">
        <v>2.3579567417306661E-6</v>
      </c>
      <c r="AF21" s="439">
        <v>5.6664535066628782E-6</v>
      </c>
      <c r="AG21" s="439">
        <v>1.2888104150221263E-5</v>
      </c>
      <c r="AH21" s="439">
        <v>1.3849998636507839E-4</v>
      </c>
      <c r="AI21" s="439">
        <v>6.4835309149262296E-6</v>
      </c>
      <c r="AJ21" s="439">
        <v>5.7275880804119085E-4</v>
      </c>
      <c r="AK21" s="439">
        <v>7.4858348154441038E-6</v>
      </c>
      <c r="AL21" s="439">
        <v>1.7059799416701581E-4</v>
      </c>
      <c r="AM21" s="439">
        <v>1.3521805415463098E-5</v>
      </c>
      <c r="AN21" s="439">
        <v>3.0960120264993574E-4</v>
      </c>
      <c r="AO21" s="439">
        <v>2.6414121660234974E-4</v>
      </c>
      <c r="AP21" s="318">
        <v>1.0049622370520137</v>
      </c>
    </row>
    <row r="22" spans="1:42" ht="12.5" x14ac:dyDescent="0.2">
      <c r="A22" s="281" t="s">
        <v>10</v>
      </c>
      <c r="B22" s="285" t="s">
        <v>579</v>
      </c>
      <c r="C22" s="439">
        <v>0</v>
      </c>
      <c r="D22" s="439">
        <v>0</v>
      </c>
      <c r="E22" s="439">
        <v>0</v>
      </c>
      <c r="F22" s="439">
        <v>0</v>
      </c>
      <c r="G22" s="439">
        <v>0</v>
      </c>
      <c r="H22" s="439">
        <v>0</v>
      </c>
      <c r="I22" s="439">
        <v>0</v>
      </c>
      <c r="J22" s="439">
        <v>0</v>
      </c>
      <c r="K22" s="439">
        <v>0</v>
      </c>
      <c r="L22" s="439">
        <v>0</v>
      </c>
      <c r="M22" s="439">
        <v>0</v>
      </c>
      <c r="N22" s="439">
        <v>0</v>
      </c>
      <c r="O22" s="439">
        <v>0</v>
      </c>
      <c r="P22" s="439">
        <v>0</v>
      </c>
      <c r="Q22" s="439">
        <v>0</v>
      </c>
      <c r="R22" s="439">
        <v>0</v>
      </c>
      <c r="S22" s="439">
        <v>0</v>
      </c>
      <c r="T22" s="439">
        <v>1</v>
      </c>
      <c r="U22" s="439">
        <v>0</v>
      </c>
      <c r="V22" s="439">
        <v>0</v>
      </c>
      <c r="W22" s="439">
        <v>0</v>
      </c>
      <c r="X22" s="439">
        <v>0</v>
      </c>
      <c r="Y22" s="439">
        <v>0</v>
      </c>
      <c r="Z22" s="439">
        <v>0</v>
      </c>
      <c r="AA22" s="439">
        <v>0</v>
      </c>
      <c r="AB22" s="439">
        <v>0</v>
      </c>
      <c r="AC22" s="439">
        <v>0</v>
      </c>
      <c r="AD22" s="439">
        <v>0</v>
      </c>
      <c r="AE22" s="439">
        <v>0</v>
      </c>
      <c r="AF22" s="439">
        <v>0</v>
      </c>
      <c r="AG22" s="439">
        <v>0</v>
      </c>
      <c r="AH22" s="439">
        <v>0</v>
      </c>
      <c r="AI22" s="439">
        <v>0</v>
      </c>
      <c r="AJ22" s="439">
        <v>0</v>
      </c>
      <c r="AK22" s="439">
        <v>0</v>
      </c>
      <c r="AL22" s="439">
        <v>0</v>
      </c>
      <c r="AM22" s="439">
        <v>0</v>
      </c>
      <c r="AN22" s="439">
        <v>0</v>
      </c>
      <c r="AO22" s="439">
        <v>0</v>
      </c>
      <c r="AP22" s="318">
        <v>1</v>
      </c>
    </row>
    <row r="23" spans="1:42" ht="12.5" x14ac:dyDescent="0.2">
      <c r="A23" s="281" t="s">
        <v>11</v>
      </c>
      <c r="B23" s="283" t="s">
        <v>35</v>
      </c>
      <c r="C23" s="439">
        <v>0</v>
      </c>
      <c r="D23" s="439">
        <v>0</v>
      </c>
      <c r="E23" s="439">
        <v>8.5653159194623542E-8</v>
      </c>
      <c r="F23" s="439">
        <v>0</v>
      </c>
      <c r="G23" s="439">
        <v>4.250168692322423E-7</v>
      </c>
      <c r="H23" s="439">
        <v>4.8096124980490393E-7</v>
      </c>
      <c r="I23" s="439">
        <v>5.0716023114401248E-7</v>
      </c>
      <c r="J23" s="439">
        <v>7.5079901758829266E-7</v>
      </c>
      <c r="K23" s="439">
        <v>2.4485670085902074E-8</v>
      </c>
      <c r="L23" s="439">
        <v>3.8369579533738579E-7</v>
      </c>
      <c r="M23" s="439">
        <v>1.0097959937295734E-6</v>
      </c>
      <c r="N23" s="439">
        <v>0</v>
      </c>
      <c r="O23" s="439">
        <v>6.7745757142326756E-8</v>
      </c>
      <c r="P23" s="439">
        <v>5.5983514006943054E-8</v>
      </c>
      <c r="Q23" s="439">
        <v>0</v>
      </c>
      <c r="R23" s="439">
        <v>1.4269117287854597E-4</v>
      </c>
      <c r="S23" s="439">
        <v>8.4396326080559455E-5</v>
      </c>
      <c r="T23" s="439">
        <v>0</v>
      </c>
      <c r="U23" s="439">
        <v>1.0005150443490718</v>
      </c>
      <c r="V23" s="439">
        <v>0</v>
      </c>
      <c r="W23" s="439">
        <v>1.3938499110166498E-4</v>
      </c>
      <c r="X23" s="439">
        <v>1.1849549317716254E-5</v>
      </c>
      <c r="Y23" s="439">
        <v>3.7669160452856284E-5</v>
      </c>
      <c r="Z23" s="439">
        <v>1.5790208853841344E-6</v>
      </c>
      <c r="AA23" s="439">
        <v>4.6316350181624969E-6</v>
      </c>
      <c r="AB23" s="439">
        <v>1.0127865707925887E-6</v>
      </c>
      <c r="AC23" s="439">
        <v>2.458726933649543E-6</v>
      </c>
      <c r="AD23" s="439">
        <v>1.6842573334765389E-6</v>
      </c>
      <c r="AE23" s="439">
        <v>7.5930919679169839E-7</v>
      </c>
      <c r="AF23" s="439">
        <v>1.8801822173376743E-6</v>
      </c>
      <c r="AG23" s="439">
        <v>4.7800940272948105E-6</v>
      </c>
      <c r="AH23" s="439">
        <v>9.4056494822112211E-6</v>
      </c>
      <c r="AI23" s="439">
        <v>3.4492849749999089E-6</v>
      </c>
      <c r="AJ23" s="439">
        <v>1.2767751416862711E-6</v>
      </c>
      <c r="AK23" s="439">
        <v>1.2411064071226748E-6</v>
      </c>
      <c r="AL23" s="439">
        <v>2.9271236654940536E-5</v>
      </c>
      <c r="AM23" s="439">
        <v>8.1556403746959905E-7</v>
      </c>
      <c r="AN23" s="439">
        <v>4.5659113006363511E-7</v>
      </c>
      <c r="AO23" s="439">
        <v>1.0553479370774687E-5</v>
      </c>
      <c r="AP23" s="318">
        <v>1.0009995290661715</v>
      </c>
    </row>
    <row r="24" spans="1:42" ht="12.5" x14ac:dyDescent="0.2">
      <c r="A24" s="281" t="s">
        <v>12</v>
      </c>
      <c r="B24" s="283" t="s">
        <v>420</v>
      </c>
      <c r="C24" s="439">
        <v>0</v>
      </c>
      <c r="D24" s="439">
        <v>0</v>
      </c>
      <c r="E24" s="439">
        <v>3.4380866796853828E-9</v>
      </c>
      <c r="F24" s="439">
        <v>0</v>
      </c>
      <c r="G24" s="439">
        <v>8.5931596678899546E-9</v>
      </c>
      <c r="H24" s="439">
        <v>9.6886430156500672E-9</v>
      </c>
      <c r="I24" s="439">
        <v>1.0224459221206129E-8</v>
      </c>
      <c r="J24" s="439">
        <v>1.2976811166116639E-8</v>
      </c>
      <c r="K24" s="439">
        <v>7.4444997740536816E-10</v>
      </c>
      <c r="L24" s="439">
        <v>7.3861244158545988E-9</v>
      </c>
      <c r="M24" s="439">
        <v>1.7166970544766799E-8</v>
      </c>
      <c r="N24" s="439">
        <v>0</v>
      </c>
      <c r="O24" s="439">
        <v>1.8363405346558133E-9</v>
      </c>
      <c r="P24" s="439">
        <v>3.3455510329317685E-9</v>
      </c>
      <c r="Q24" s="439">
        <v>0</v>
      </c>
      <c r="R24" s="439">
        <v>8.8073530171050503E-9</v>
      </c>
      <c r="S24" s="439">
        <v>8.0922876286935253E-9</v>
      </c>
      <c r="T24" s="439">
        <v>0</v>
      </c>
      <c r="U24" s="439">
        <v>1.057997403507123E-8</v>
      </c>
      <c r="V24" s="439">
        <v>1</v>
      </c>
      <c r="W24" s="439">
        <v>4.1929973919078574E-6</v>
      </c>
      <c r="X24" s="439">
        <v>1.0578559841402006E-8</v>
      </c>
      <c r="Y24" s="439">
        <v>6.6862989487944123E-7</v>
      </c>
      <c r="Z24" s="439">
        <v>2.724175865034366E-8</v>
      </c>
      <c r="AA24" s="439">
        <v>5.3444927544256745E-8</v>
      </c>
      <c r="AB24" s="439">
        <v>1.6480109623023505E-8</v>
      </c>
      <c r="AC24" s="439">
        <v>1.470845677125903E-7</v>
      </c>
      <c r="AD24" s="439">
        <v>5.6294445674874904E-8</v>
      </c>
      <c r="AE24" s="439">
        <v>3.4764838507181619E-8</v>
      </c>
      <c r="AF24" s="439">
        <v>1.8673921338700484E-8</v>
      </c>
      <c r="AG24" s="439">
        <v>3.8505114640313547E-8</v>
      </c>
      <c r="AH24" s="439">
        <v>6.6788300573418144E-7</v>
      </c>
      <c r="AI24" s="439">
        <v>5.6332397565292414E-8</v>
      </c>
      <c r="AJ24" s="439">
        <v>1.4400306080637584E-8</v>
      </c>
      <c r="AK24" s="439">
        <v>2.0280157703139395E-8</v>
      </c>
      <c r="AL24" s="439">
        <v>4.5852167963916387E-7</v>
      </c>
      <c r="AM24" s="439">
        <v>4.7985320679143088E-8</v>
      </c>
      <c r="AN24" s="439">
        <v>1.9274399521597935E-8</v>
      </c>
      <c r="AO24" s="439">
        <v>1.3565998577250454E-7</v>
      </c>
      <c r="AP24" s="318">
        <v>1.0000066522530087</v>
      </c>
    </row>
    <row r="25" spans="1:42" ht="12.5" x14ac:dyDescent="0.2">
      <c r="A25" s="281" t="s">
        <v>13</v>
      </c>
      <c r="B25" s="283" t="s">
        <v>192</v>
      </c>
      <c r="C25" s="439">
        <v>0</v>
      </c>
      <c r="D25" s="439">
        <v>0</v>
      </c>
      <c r="E25" s="439">
        <v>6.0038669928991232E-5</v>
      </c>
      <c r="F25" s="439">
        <v>0</v>
      </c>
      <c r="G25" s="439">
        <v>7.0295450404015498E-7</v>
      </c>
      <c r="H25" s="439">
        <v>5.0874333695287063E-7</v>
      </c>
      <c r="I25" s="439">
        <v>3.8438148137784613E-7</v>
      </c>
      <c r="J25" s="439">
        <v>7.2062093375282451E-7</v>
      </c>
      <c r="K25" s="439">
        <v>1.1074895149723169E-7</v>
      </c>
      <c r="L25" s="439">
        <v>4.0403966155406818E-7</v>
      </c>
      <c r="M25" s="439">
        <v>9.687380021863476E-7</v>
      </c>
      <c r="N25" s="439">
        <v>0</v>
      </c>
      <c r="O25" s="439">
        <v>9.2352795842587378E-8</v>
      </c>
      <c r="P25" s="439">
        <v>2.996539158757495E-8</v>
      </c>
      <c r="Q25" s="439">
        <v>0</v>
      </c>
      <c r="R25" s="439">
        <v>4.8307592098042177E-7</v>
      </c>
      <c r="S25" s="439">
        <v>4.8354088552648485E-7</v>
      </c>
      <c r="T25" s="439">
        <v>0</v>
      </c>
      <c r="U25" s="439">
        <v>6.3851836392770481E-7</v>
      </c>
      <c r="V25" s="439">
        <v>0</v>
      </c>
      <c r="W25" s="439">
        <v>1.0005446442716053</v>
      </c>
      <c r="X25" s="439">
        <v>8.9145203562478752E-7</v>
      </c>
      <c r="Y25" s="439">
        <v>1.4521210586693866E-6</v>
      </c>
      <c r="Z25" s="439">
        <v>8.4044649581309565E-7</v>
      </c>
      <c r="AA25" s="439">
        <v>2.2034545705926849E-6</v>
      </c>
      <c r="AB25" s="439">
        <v>1.0536279245176818E-6</v>
      </c>
      <c r="AC25" s="439">
        <v>1.3121865941515905E-6</v>
      </c>
      <c r="AD25" s="439">
        <v>1.7716261541960326E-6</v>
      </c>
      <c r="AE25" s="439">
        <v>4.0967363852166218E-7</v>
      </c>
      <c r="AF25" s="439">
        <v>1.5095488053695989E-5</v>
      </c>
      <c r="AG25" s="439">
        <v>2.3193965585277996E-6</v>
      </c>
      <c r="AH25" s="439">
        <v>7.5452078505985674E-6</v>
      </c>
      <c r="AI25" s="439">
        <v>1.1995469950612041E-6</v>
      </c>
      <c r="AJ25" s="439">
        <v>7.4854935928759767E-7</v>
      </c>
      <c r="AK25" s="439">
        <v>1.2490094828938909E-6</v>
      </c>
      <c r="AL25" s="439">
        <v>3.2285775895607292E-5</v>
      </c>
      <c r="AM25" s="439">
        <v>6.1158059463998094E-7</v>
      </c>
      <c r="AN25" s="439">
        <v>5.0946161467157911E-7</v>
      </c>
      <c r="AO25" s="439">
        <v>2.1384865281102127E-6</v>
      </c>
      <c r="AP25" s="318">
        <v>1.0006817092266407</v>
      </c>
    </row>
    <row r="26" spans="1:42" ht="12.5" x14ac:dyDescent="0.2">
      <c r="A26" s="281" t="s">
        <v>14</v>
      </c>
      <c r="B26" s="283" t="s">
        <v>50</v>
      </c>
      <c r="C26" s="439">
        <v>0</v>
      </c>
      <c r="D26" s="439">
        <v>0</v>
      </c>
      <c r="E26" s="439">
        <v>3.3265322780867987E-5</v>
      </c>
      <c r="F26" s="439">
        <v>0</v>
      </c>
      <c r="G26" s="439">
        <v>9.9600850926793408E-4</v>
      </c>
      <c r="H26" s="439">
        <v>9.899780078893982E-4</v>
      </c>
      <c r="I26" s="439">
        <v>1.4905546937860367E-3</v>
      </c>
      <c r="J26" s="439">
        <v>3.6984625639125741E-4</v>
      </c>
      <c r="K26" s="439">
        <v>6.6026667642651006E-6</v>
      </c>
      <c r="L26" s="439">
        <v>1.7595897427068497E-5</v>
      </c>
      <c r="M26" s="439">
        <v>1.1286024716997912E-3</v>
      </c>
      <c r="N26" s="439">
        <v>0</v>
      </c>
      <c r="O26" s="439">
        <v>2.2642636037879943E-3</v>
      </c>
      <c r="P26" s="439">
        <v>1.8167814459682321E-5</v>
      </c>
      <c r="Q26" s="439">
        <v>0</v>
      </c>
      <c r="R26" s="439">
        <v>1.9908911420888014E-5</v>
      </c>
      <c r="S26" s="439">
        <v>4.8223004717830434E-4</v>
      </c>
      <c r="T26" s="439">
        <v>0</v>
      </c>
      <c r="U26" s="439">
        <v>3.1138671143361324E-5</v>
      </c>
      <c r="V26" s="439">
        <v>0</v>
      </c>
      <c r="W26" s="439">
        <v>1.2637613055589403E-5</v>
      </c>
      <c r="X26" s="439">
        <v>1.004724863441389</v>
      </c>
      <c r="Y26" s="439">
        <v>3.6108364401283313E-4</v>
      </c>
      <c r="Z26" s="439">
        <v>1.2009736511240611E-3</v>
      </c>
      <c r="AA26" s="439">
        <v>4.5249880376955668E-4</v>
      </c>
      <c r="AB26" s="439">
        <v>5.1337858332696875E-4</v>
      </c>
      <c r="AC26" s="439">
        <v>6.4374447131555562E-4</v>
      </c>
      <c r="AD26" s="439">
        <v>1.6270816197411838E-3</v>
      </c>
      <c r="AE26" s="439">
        <v>8.38808775928576E-5</v>
      </c>
      <c r="AF26" s="439">
        <v>4.014490157607245E-4</v>
      </c>
      <c r="AG26" s="439">
        <v>1.311285982539959E-3</v>
      </c>
      <c r="AH26" s="439">
        <v>8.9063074640743976E-4</v>
      </c>
      <c r="AI26" s="439">
        <v>1.7307670312758821E-3</v>
      </c>
      <c r="AJ26" s="439">
        <v>3.6020470760348447E-4</v>
      </c>
      <c r="AK26" s="439">
        <v>4.7422129024371562E-3</v>
      </c>
      <c r="AL26" s="439">
        <v>6.2549884135554268E-4</v>
      </c>
      <c r="AM26" s="439">
        <v>5.1440019944591652E-4</v>
      </c>
      <c r="AN26" s="439">
        <v>6.2587939846102418E-3</v>
      </c>
      <c r="AO26" s="439">
        <v>3.7452146405335782E-3</v>
      </c>
      <c r="AP26" s="318">
        <v>1.0343035489907606</v>
      </c>
    </row>
    <row r="27" spans="1:42" ht="12.5" x14ac:dyDescent="0.2">
      <c r="A27" s="281" t="s">
        <v>15</v>
      </c>
      <c r="B27" s="283" t="s">
        <v>36</v>
      </c>
      <c r="C27" s="439">
        <v>0</v>
      </c>
      <c r="D27" s="439">
        <v>0</v>
      </c>
      <c r="E27" s="439">
        <v>1.1450329219151813E-4</v>
      </c>
      <c r="F27" s="439">
        <v>0</v>
      </c>
      <c r="G27" s="439">
        <v>8.5823420677817654E-4</v>
      </c>
      <c r="H27" s="439">
        <v>2.0268804406869389E-4</v>
      </c>
      <c r="I27" s="439">
        <v>5.6146731305583364E-3</v>
      </c>
      <c r="J27" s="439">
        <v>3.5822447452992473E-3</v>
      </c>
      <c r="K27" s="439">
        <v>8.6801445932307463E-5</v>
      </c>
      <c r="L27" s="439">
        <v>1.0665258678978699E-4</v>
      </c>
      <c r="M27" s="439">
        <v>6.1919494584876614E-3</v>
      </c>
      <c r="N27" s="439">
        <v>0</v>
      </c>
      <c r="O27" s="439">
        <v>1.4925599639360385E-4</v>
      </c>
      <c r="P27" s="439">
        <v>8.1405383954927338E-5</v>
      </c>
      <c r="Q27" s="439">
        <v>0</v>
      </c>
      <c r="R27" s="439">
        <v>7.7520348557805248E-5</v>
      </c>
      <c r="S27" s="439">
        <v>1.2947449084757981E-4</v>
      </c>
      <c r="T27" s="439">
        <v>0</v>
      </c>
      <c r="U27" s="439">
        <v>1.1676729252313998E-4</v>
      </c>
      <c r="V27" s="439">
        <v>0</v>
      </c>
      <c r="W27" s="439">
        <v>7.8827152042510807E-5</v>
      </c>
      <c r="X27" s="439">
        <v>1.2308946118894536E-3</v>
      </c>
      <c r="Y27" s="439">
        <v>1.0009282547271903</v>
      </c>
      <c r="Z27" s="439">
        <v>2.5487494216738089E-2</v>
      </c>
      <c r="AA27" s="439">
        <v>3.3513976086910598E-2</v>
      </c>
      <c r="AB27" s="439">
        <v>3.4978332025329562E-3</v>
      </c>
      <c r="AC27" s="439">
        <v>3.571735103572473E-3</v>
      </c>
      <c r="AD27" s="439">
        <v>3.0772619778662567E-3</v>
      </c>
      <c r="AE27" s="439">
        <v>9.3776050105044435E-3</v>
      </c>
      <c r="AF27" s="439">
        <v>6.6324263429860704E-3</v>
      </c>
      <c r="AG27" s="439">
        <v>7.7065062437416511E-3</v>
      </c>
      <c r="AH27" s="439">
        <v>8.6154378902086708E-3</v>
      </c>
      <c r="AI27" s="439">
        <v>6.3303575780492291E-3</v>
      </c>
      <c r="AJ27" s="439">
        <v>2.7155731574826786E-3</v>
      </c>
      <c r="AK27" s="439">
        <v>2.4531119157137201E-3</v>
      </c>
      <c r="AL27" s="439">
        <v>1.6248767113926788E-3</v>
      </c>
      <c r="AM27" s="439">
        <v>2.5401582527040142E-3</v>
      </c>
      <c r="AN27" s="439">
        <v>6.5535309174219805E-4</v>
      </c>
      <c r="AO27" s="439">
        <v>2.1767063721250478E-3</v>
      </c>
      <c r="AP27" s="318">
        <v>1.1373498536956506</v>
      </c>
    </row>
    <row r="28" spans="1:42" ht="12.5" x14ac:dyDescent="0.2">
      <c r="A28" s="281" t="s">
        <v>16</v>
      </c>
      <c r="B28" s="283" t="s">
        <v>193</v>
      </c>
      <c r="C28" s="439">
        <v>0</v>
      </c>
      <c r="D28" s="439">
        <v>0</v>
      </c>
      <c r="E28" s="439">
        <v>3.299423053211275E-5</v>
      </c>
      <c r="F28" s="439">
        <v>0</v>
      </c>
      <c r="G28" s="439">
        <v>9.3297198722225153E-4</v>
      </c>
      <c r="H28" s="439">
        <v>2.4974688053630741E-3</v>
      </c>
      <c r="I28" s="439">
        <v>3.3589850789048315E-3</v>
      </c>
      <c r="J28" s="439">
        <v>1.8399390535829808E-3</v>
      </c>
      <c r="K28" s="439">
        <v>1.0589142655324478E-3</v>
      </c>
      <c r="L28" s="439">
        <v>1.678410461772431E-3</v>
      </c>
      <c r="M28" s="439">
        <v>3.3906899899743118E-3</v>
      </c>
      <c r="N28" s="439">
        <v>0</v>
      </c>
      <c r="O28" s="439">
        <v>2.9509853583603142E-3</v>
      </c>
      <c r="P28" s="439">
        <v>3.755229345002171E-5</v>
      </c>
      <c r="Q28" s="439">
        <v>0</v>
      </c>
      <c r="R28" s="439">
        <v>2.8873146525524362E-5</v>
      </c>
      <c r="S28" s="439">
        <v>6.2208684612990084E-4</v>
      </c>
      <c r="T28" s="439">
        <v>0</v>
      </c>
      <c r="U28" s="439">
        <v>4.5727223657582967E-4</v>
      </c>
      <c r="V28" s="439">
        <v>0</v>
      </c>
      <c r="W28" s="439">
        <v>6.702949857822065E-4</v>
      </c>
      <c r="X28" s="439">
        <v>9.6750147686549561E-4</v>
      </c>
      <c r="Y28" s="439">
        <v>2.5820745348671144E-4</v>
      </c>
      <c r="Z28" s="439">
        <v>1.0023929922964472</v>
      </c>
      <c r="AA28" s="439">
        <v>2.9130106458938681E-3</v>
      </c>
      <c r="AB28" s="439">
        <v>4.577922106810922E-3</v>
      </c>
      <c r="AC28" s="439">
        <v>1.4494854209453319E-3</v>
      </c>
      <c r="AD28" s="439">
        <v>3.6171391397791657E-4</v>
      </c>
      <c r="AE28" s="439">
        <v>2.4544730001881593E-4</v>
      </c>
      <c r="AF28" s="439">
        <v>1.10970014678486E-3</v>
      </c>
      <c r="AG28" s="439">
        <v>3.0596716884430906E-4</v>
      </c>
      <c r="AH28" s="439">
        <v>8.3470985876370099E-4</v>
      </c>
      <c r="AI28" s="439">
        <v>1.2805718280942738E-3</v>
      </c>
      <c r="AJ28" s="439">
        <v>7.2739027627868327E-4</v>
      </c>
      <c r="AK28" s="439">
        <v>3.3754302762484207E-4</v>
      </c>
      <c r="AL28" s="439">
        <v>3.6138090738619961E-4</v>
      </c>
      <c r="AM28" s="439">
        <v>2.3114168740638232E-3</v>
      </c>
      <c r="AN28" s="439">
        <v>2.4303089890739105E-4</v>
      </c>
      <c r="AO28" s="439">
        <v>4.9007608009583989E-4</v>
      </c>
      <c r="AP28" s="318">
        <v>1.0402354303409029</v>
      </c>
    </row>
    <row r="29" spans="1:42" ht="12.5" x14ac:dyDescent="0.2">
      <c r="A29" s="281" t="s">
        <v>17</v>
      </c>
      <c r="B29" s="283" t="s">
        <v>273</v>
      </c>
      <c r="C29" s="439">
        <v>0</v>
      </c>
      <c r="D29" s="439">
        <v>0</v>
      </c>
      <c r="E29" s="439">
        <v>7.6921634418400969E-5</v>
      </c>
      <c r="F29" s="439">
        <v>0</v>
      </c>
      <c r="G29" s="439">
        <v>2.1374542722089021E-3</v>
      </c>
      <c r="H29" s="439">
        <v>9.9072485133904555E-5</v>
      </c>
      <c r="I29" s="439">
        <v>3.017366257383039E-3</v>
      </c>
      <c r="J29" s="439">
        <v>2.7475848732995546E-3</v>
      </c>
      <c r="K29" s="439">
        <v>3.4142680913954777E-5</v>
      </c>
      <c r="L29" s="439">
        <v>5.0754381884488471E-5</v>
      </c>
      <c r="M29" s="439">
        <v>1.2860150473409618E-4</v>
      </c>
      <c r="N29" s="439">
        <v>0</v>
      </c>
      <c r="O29" s="439">
        <v>5.3055400330479249E-5</v>
      </c>
      <c r="P29" s="439">
        <v>6.1215036476264977E-5</v>
      </c>
      <c r="Q29" s="439">
        <v>0</v>
      </c>
      <c r="R29" s="439">
        <v>5.7215349175043609E-5</v>
      </c>
      <c r="S29" s="439">
        <v>6.8829048819047533E-5</v>
      </c>
      <c r="T29" s="439">
        <v>0</v>
      </c>
      <c r="U29" s="439">
        <v>6.8009311398662395E-5</v>
      </c>
      <c r="V29" s="439">
        <v>0</v>
      </c>
      <c r="W29" s="439">
        <v>3.994679578889729E-5</v>
      </c>
      <c r="X29" s="439">
        <v>1.1335493534513992E-3</v>
      </c>
      <c r="Y29" s="439">
        <v>9.9063926743663791E-4</v>
      </c>
      <c r="Z29" s="439">
        <v>1.8658502873527395E-3</v>
      </c>
      <c r="AA29" s="439">
        <v>1.1017278191417588</v>
      </c>
      <c r="AB29" s="439">
        <v>1.0684141023185951E-2</v>
      </c>
      <c r="AC29" s="439">
        <v>2.6899342130005839E-3</v>
      </c>
      <c r="AD29" s="439">
        <v>1.6548961945016735E-3</v>
      </c>
      <c r="AE29" s="439">
        <v>5.1409571589297132E-4</v>
      </c>
      <c r="AF29" s="439">
        <v>3.0971460869570295E-3</v>
      </c>
      <c r="AG29" s="439">
        <v>2.4659229607316041E-4</v>
      </c>
      <c r="AH29" s="439">
        <v>4.6711356359258743E-3</v>
      </c>
      <c r="AI29" s="439">
        <v>1.0558108690768701E-2</v>
      </c>
      <c r="AJ29" s="439">
        <v>5.2115923910146227E-3</v>
      </c>
      <c r="AK29" s="439">
        <v>2.3471347028485566E-3</v>
      </c>
      <c r="AL29" s="439">
        <v>1.1448916127183568E-3</v>
      </c>
      <c r="AM29" s="439">
        <v>1.1105559718220744E-2</v>
      </c>
      <c r="AN29" s="439">
        <v>4.4275654420989664E-4</v>
      </c>
      <c r="AO29" s="439">
        <v>3.2080306325230688E-3</v>
      </c>
      <c r="AP29" s="318">
        <v>1.1687260119072826</v>
      </c>
    </row>
    <row r="30" spans="1:42" ht="12.5" x14ac:dyDescent="0.2">
      <c r="A30" s="281" t="s">
        <v>18</v>
      </c>
      <c r="B30" s="283" t="s">
        <v>580</v>
      </c>
      <c r="C30" s="439">
        <v>0</v>
      </c>
      <c r="D30" s="439">
        <v>0</v>
      </c>
      <c r="E30" s="439">
        <v>5.9833169869704831E-5</v>
      </c>
      <c r="F30" s="439">
        <v>0</v>
      </c>
      <c r="G30" s="439">
        <v>7.311437192533824E-4</v>
      </c>
      <c r="H30" s="439">
        <v>5.903022371446325E-5</v>
      </c>
      <c r="I30" s="439">
        <v>7.7433925704622632E-5</v>
      </c>
      <c r="J30" s="439">
        <v>1.3711295237048234E-3</v>
      </c>
      <c r="K30" s="439">
        <v>3.4814935428842346E-5</v>
      </c>
      <c r="L30" s="439">
        <v>1.5538746422661763E-5</v>
      </c>
      <c r="M30" s="439">
        <v>1.7037185536300506E-3</v>
      </c>
      <c r="N30" s="439">
        <v>0</v>
      </c>
      <c r="O30" s="439">
        <v>3.5527888094018641E-5</v>
      </c>
      <c r="P30" s="439">
        <v>1.8623126824177575E-5</v>
      </c>
      <c r="Q30" s="439">
        <v>0</v>
      </c>
      <c r="R30" s="439">
        <v>1.5046578054277574E-5</v>
      </c>
      <c r="S30" s="439">
        <v>4.2697417156618257E-5</v>
      </c>
      <c r="T30" s="439">
        <v>0</v>
      </c>
      <c r="U30" s="439">
        <v>2.9941972948150923E-5</v>
      </c>
      <c r="V30" s="439">
        <v>0</v>
      </c>
      <c r="W30" s="439">
        <v>2.0733362202315073E-5</v>
      </c>
      <c r="X30" s="439">
        <v>1.4283498533006352E-4</v>
      </c>
      <c r="Y30" s="439">
        <v>1.1380908039258007E-3</v>
      </c>
      <c r="Z30" s="439">
        <v>1.8238887160134554E-3</v>
      </c>
      <c r="AA30" s="439">
        <v>1.3997441534998444E-3</v>
      </c>
      <c r="AB30" s="439">
        <v>1.0001163577588497</v>
      </c>
      <c r="AC30" s="439">
        <v>8.1701153612737955E-4</v>
      </c>
      <c r="AD30" s="439">
        <v>1.9232158866982494E-3</v>
      </c>
      <c r="AE30" s="439">
        <v>1.0319517678328662E-4</v>
      </c>
      <c r="AF30" s="439">
        <v>4.2780043056144376E-3</v>
      </c>
      <c r="AG30" s="439">
        <v>1.9823663687910118E-3</v>
      </c>
      <c r="AH30" s="439">
        <v>1.515578809340061E-2</v>
      </c>
      <c r="AI30" s="439">
        <v>2.8039669734832399E-3</v>
      </c>
      <c r="AJ30" s="439">
        <v>2.1552065764003044E-3</v>
      </c>
      <c r="AK30" s="439">
        <v>9.7817112916902108E-5</v>
      </c>
      <c r="AL30" s="439">
        <v>1.8437624457837108E-4</v>
      </c>
      <c r="AM30" s="439">
        <v>9.1303780192215477E-3</v>
      </c>
      <c r="AN30" s="439">
        <v>2.000375290570685E-4</v>
      </c>
      <c r="AO30" s="439">
        <v>9.2796973004854698E-3</v>
      </c>
      <c r="AP30" s="318">
        <v>1.0476674933836996</v>
      </c>
    </row>
    <row r="31" spans="1:42" ht="12.5" x14ac:dyDescent="0.2">
      <c r="A31" s="281" t="s">
        <v>19</v>
      </c>
      <c r="B31" s="283" t="s">
        <v>581</v>
      </c>
      <c r="C31" s="439">
        <v>0</v>
      </c>
      <c r="D31" s="439">
        <v>0</v>
      </c>
      <c r="E31" s="439">
        <v>1.6437053860115371E-2</v>
      </c>
      <c r="F31" s="439">
        <v>0</v>
      </c>
      <c r="G31" s="439">
        <v>1.9261726570374935E-2</v>
      </c>
      <c r="H31" s="439">
        <v>1.8945875874019483E-2</v>
      </c>
      <c r="I31" s="439">
        <v>1.9488373772385846E-2</v>
      </c>
      <c r="J31" s="439">
        <v>9.4659827549204625E-3</v>
      </c>
      <c r="K31" s="439">
        <v>4.025442249769055E-3</v>
      </c>
      <c r="L31" s="439">
        <v>1.2743135085450321E-2</v>
      </c>
      <c r="M31" s="439">
        <v>9.0685013599965166E-3</v>
      </c>
      <c r="N31" s="439">
        <v>0</v>
      </c>
      <c r="O31" s="439">
        <v>1.1271835874425934E-2</v>
      </c>
      <c r="P31" s="439">
        <v>2.281289440217462E-2</v>
      </c>
      <c r="Q31" s="439">
        <v>0</v>
      </c>
      <c r="R31" s="439">
        <v>1.5278581745998604E-2</v>
      </c>
      <c r="S31" s="439">
        <v>1.2462313064979823E-2</v>
      </c>
      <c r="T31" s="439">
        <v>0</v>
      </c>
      <c r="U31" s="439">
        <v>1.3072426195671069E-2</v>
      </c>
      <c r="V31" s="439">
        <v>0</v>
      </c>
      <c r="W31" s="439">
        <v>9.9642606484702245E-3</v>
      </c>
      <c r="X31" s="439">
        <v>1.7356801680745767E-2</v>
      </c>
      <c r="Y31" s="439">
        <v>1.384467658411175E-2</v>
      </c>
      <c r="Z31" s="439">
        <v>6.6451153302894816E-3</v>
      </c>
      <c r="AA31" s="439">
        <v>5.556016114586935E-3</v>
      </c>
      <c r="AB31" s="439">
        <v>3.9806983541196576E-3</v>
      </c>
      <c r="AC31" s="439">
        <v>1.0030372234324518</v>
      </c>
      <c r="AD31" s="439">
        <v>1.8880521987448644E-3</v>
      </c>
      <c r="AE31" s="439">
        <v>5.3041084986999191E-4</v>
      </c>
      <c r="AF31" s="439">
        <v>2.6338969016298621E-3</v>
      </c>
      <c r="AG31" s="439">
        <v>2.9872681570210454E-3</v>
      </c>
      <c r="AH31" s="439">
        <v>2.8595453555821156E-3</v>
      </c>
      <c r="AI31" s="439">
        <v>5.1835219471827775E-3</v>
      </c>
      <c r="AJ31" s="439">
        <v>1.4772133148230938E-2</v>
      </c>
      <c r="AK31" s="439">
        <v>9.9694853662265319E-3</v>
      </c>
      <c r="AL31" s="439">
        <v>5.0922030513252843E-3</v>
      </c>
      <c r="AM31" s="439">
        <v>2.2926446813322746E-2</v>
      </c>
      <c r="AN31" s="439">
        <v>0.12791636294988129</v>
      </c>
      <c r="AO31" s="439">
        <v>1.4920898585631209E-2</v>
      </c>
      <c r="AP31" s="318">
        <v>1.4414782616940749</v>
      </c>
    </row>
    <row r="32" spans="1:42" ht="12.5" x14ac:dyDescent="0.2">
      <c r="A32" s="281" t="s">
        <v>20</v>
      </c>
      <c r="B32" s="283" t="s">
        <v>37</v>
      </c>
      <c r="C32" s="439">
        <v>0</v>
      </c>
      <c r="D32" s="439">
        <v>0</v>
      </c>
      <c r="E32" s="439">
        <v>9.8532902436401452E-3</v>
      </c>
      <c r="F32" s="439">
        <v>0</v>
      </c>
      <c r="G32" s="439">
        <v>2.4751316197517484E-3</v>
      </c>
      <c r="H32" s="439">
        <v>1.1361463458040873E-2</v>
      </c>
      <c r="I32" s="439">
        <v>6.0983907021764676E-3</v>
      </c>
      <c r="J32" s="439">
        <v>3.6355740990142195E-3</v>
      </c>
      <c r="K32" s="439">
        <v>1.2393426395833419E-4</v>
      </c>
      <c r="L32" s="439">
        <v>1.8903498874889917E-4</v>
      </c>
      <c r="M32" s="439">
        <v>6.8508697488924393E-3</v>
      </c>
      <c r="N32" s="439">
        <v>0</v>
      </c>
      <c r="O32" s="439">
        <v>2.1485856194415623E-4</v>
      </c>
      <c r="P32" s="439">
        <v>2.4883325007001689E-4</v>
      </c>
      <c r="Q32" s="439">
        <v>0</v>
      </c>
      <c r="R32" s="439">
        <v>2.1761162623950024E-4</v>
      </c>
      <c r="S32" s="439">
        <v>5.5113359718520633E-3</v>
      </c>
      <c r="T32" s="439">
        <v>0</v>
      </c>
      <c r="U32" s="439">
        <v>4.0370302344127241E-3</v>
      </c>
      <c r="V32" s="439">
        <v>0</v>
      </c>
      <c r="W32" s="439">
        <v>1.5762187631513299E-4</v>
      </c>
      <c r="X32" s="439">
        <v>1.1464125748634634E-2</v>
      </c>
      <c r="Y32" s="439">
        <v>7.3663299417870672E-3</v>
      </c>
      <c r="Z32" s="439">
        <v>4.9474914085887141E-3</v>
      </c>
      <c r="AA32" s="439">
        <v>1.4715076518909371E-2</v>
      </c>
      <c r="AB32" s="439">
        <v>1.438388455521598E-2</v>
      </c>
      <c r="AC32" s="439">
        <v>1.0934379946008771E-2</v>
      </c>
      <c r="AD32" s="439">
        <v>1.0267596309975444</v>
      </c>
      <c r="AE32" s="439">
        <v>4.2793979505644883E-2</v>
      </c>
      <c r="AF32" s="439">
        <v>1.0843679520827694E-2</v>
      </c>
      <c r="AG32" s="439">
        <v>3.6510978891788099E-3</v>
      </c>
      <c r="AH32" s="439">
        <v>1.2007128442615865E-2</v>
      </c>
      <c r="AI32" s="439">
        <v>4.7337009451248373E-3</v>
      </c>
      <c r="AJ32" s="439">
        <v>5.1080747123213154E-3</v>
      </c>
      <c r="AK32" s="439">
        <v>1.5421046876447696E-2</v>
      </c>
      <c r="AL32" s="439">
        <v>3.5733027195342447E-3</v>
      </c>
      <c r="AM32" s="439">
        <v>3.69685927225691E-3</v>
      </c>
      <c r="AN32" s="439">
        <v>1.7533308998338524E-3</v>
      </c>
      <c r="AO32" s="439">
        <v>4.866838040258027E-3</v>
      </c>
      <c r="AP32" s="318">
        <v>1.2451281005455317</v>
      </c>
    </row>
    <row r="33" spans="1:42" ht="12.5" x14ac:dyDescent="0.2">
      <c r="A33" s="281" t="s">
        <v>21</v>
      </c>
      <c r="B33" s="283" t="s">
        <v>38</v>
      </c>
      <c r="C33" s="439">
        <v>0</v>
      </c>
      <c r="D33" s="439">
        <v>0</v>
      </c>
      <c r="E33" s="439">
        <v>6.8637374884950757E-4</v>
      </c>
      <c r="F33" s="439">
        <v>0</v>
      </c>
      <c r="G33" s="439">
        <v>2.6022952978328878E-3</v>
      </c>
      <c r="H33" s="439">
        <v>8.4065202337227514E-4</v>
      </c>
      <c r="I33" s="439">
        <v>8.2531956379361415E-4</v>
      </c>
      <c r="J33" s="439">
        <v>2.3707105356328031E-3</v>
      </c>
      <c r="K33" s="439">
        <v>2.1194803796698706E-4</v>
      </c>
      <c r="L33" s="439">
        <v>4.4111834512886949E-4</v>
      </c>
      <c r="M33" s="439">
        <v>3.6661445745230768E-3</v>
      </c>
      <c r="N33" s="439">
        <v>0</v>
      </c>
      <c r="O33" s="439">
        <v>3.9939831507773547E-4</v>
      </c>
      <c r="P33" s="439">
        <v>6.3782671322774116E-4</v>
      </c>
      <c r="Q33" s="439">
        <v>0</v>
      </c>
      <c r="R33" s="439">
        <v>5.1866261645094956E-4</v>
      </c>
      <c r="S33" s="439">
        <v>5.73583198331088E-4</v>
      </c>
      <c r="T33" s="439">
        <v>0</v>
      </c>
      <c r="U33" s="439">
        <v>5.7374361451799707E-4</v>
      </c>
      <c r="V33" s="439">
        <v>0</v>
      </c>
      <c r="W33" s="439">
        <v>3.4376411632760351E-4</v>
      </c>
      <c r="X33" s="439">
        <v>1.9546222756938727E-3</v>
      </c>
      <c r="Y33" s="439">
        <v>4.2614325264662793E-3</v>
      </c>
      <c r="Z33" s="439">
        <v>5.4015891220043737E-3</v>
      </c>
      <c r="AA33" s="439">
        <v>1.4637927895917381E-3</v>
      </c>
      <c r="AB33" s="439">
        <v>1.6947343007526069E-3</v>
      </c>
      <c r="AC33" s="439">
        <v>2.803816929060151E-2</v>
      </c>
      <c r="AD33" s="439">
        <v>1.5428654428003315E-2</v>
      </c>
      <c r="AE33" s="439">
        <v>1.0232782160836122</v>
      </c>
      <c r="AF33" s="439">
        <v>1.3631957998920634E-2</v>
      </c>
      <c r="AG33" s="439">
        <v>1.9462594155160273E-2</v>
      </c>
      <c r="AH33" s="439">
        <v>2.3095288372299142E-3</v>
      </c>
      <c r="AI33" s="439">
        <v>6.9636452249725068E-3</v>
      </c>
      <c r="AJ33" s="439">
        <v>2.0358553858763725E-2</v>
      </c>
      <c r="AK33" s="439">
        <v>1.6400429814603559E-2</v>
      </c>
      <c r="AL33" s="439">
        <v>6.5221851341783835E-3</v>
      </c>
      <c r="AM33" s="439">
        <v>1.2345086241293378E-2</v>
      </c>
      <c r="AN33" s="439">
        <v>3.8868460904561216E-3</v>
      </c>
      <c r="AO33" s="439">
        <v>2.4479093039999757E-2</v>
      </c>
      <c r="AP33" s="318">
        <v>1.1980935788733376</v>
      </c>
    </row>
    <row r="34" spans="1:42" ht="12.5" x14ac:dyDescent="0.2">
      <c r="A34" s="281" t="s">
        <v>22</v>
      </c>
      <c r="B34" s="283" t="s">
        <v>582</v>
      </c>
      <c r="C34" s="439">
        <v>0</v>
      </c>
      <c r="D34" s="439">
        <v>0</v>
      </c>
      <c r="E34" s="439">
        <v>3.7471456828359361E-3</v>
      </c>
      <c r="F34" s="439">
        <v>0</v>
      </c>
      <c r="G34" s="439">
        <v>5.7547709167309283E-3</v>
      </c>
      <c r="H34" s="439">
        <v>2.2994668276593066E-3</v>
      </c>
      <c r="I34" s="439">
        <v>7.6427707723621249E-3</v>
      </c>
      <c r="J34" s="439">
        <v>4.5853503713047129E-3</v>
      </c>
      <c r="K34" s="439">
        <v>7.0431337340273962E-3</v>
      </c>
      <c r="L34" s="439">
        <v>9.6837813906761562E-5</v>
      </c>
      <c r="M34" s="439">
        <v>1.028235686773012E-2</v>
      </c>
      <c r="N34" s="439">
        <v>0</v>
      </c>
      <c r="O34" s="439">
        <v>5.04434126013153E-3</v>
      </c>
      <c r="P34" s="439">
        <v>1.0846081226821645E-4</v>
      </c>
      <c r="Q34" s="439">
        <v>0</v>
      </c>
      <c r="R34" s="439">
        <v>9.6581028525135639E-5</v>
      </c>
      <c r="S34" s="439">
        <v>3.1031702896700615E-3</v>
      </c>
      <c r="T34" s="439">
        <v>0</v>
      </c>
      <c r="U34" s="439">
        <v>1.55147899214871E-3</v>
      </c>
      <c r="V34" s="439">
        <v>0</v>
      </c>
      <c r="W34" s="439">
        <v>2.2435175307835772E-3</v>
      </c>
      <c r="X34" s="439">
        <v>2.3330503058181365E-2</v>
      </c>
      <c r="Y34" s="439">
        <v>5.5808621050323507E-3</v>
      </c>
      <c r="Z34" s="439">
        <v>1.131379420735255E-2</v>
      </c>
      <c r="AA34" s="439">
        <v>3.3377419500298551E-3</v>
      </c>
      <c r="AB34" s="439">
        <v>9.3335995480453345E-3</v>
      </c>
      <c r="AC34" s="439">
        <v>4.4256749853368053E-3</v>
      </c>
      <c r="AD34" s="439">
        <v>6.1004158156062003E-3</v>
      </c>
      <c r="AE34" s="439">
        <v>4.4089479700335995E-4</v>
      </c>
      <c r="AF34" s="439">
        <v>1.0118096678749506</v>
      </c>
      <c r="AG34" s="439">
        <v>3.0318249240530158E-3</v>
      </c>
      <c r="AH34" s="439">
        <v>5.1040081755327604E-3</v>
      </c>
      <c r="AI34" s="439">
        <v>4.0704963886622498E-3</v>
      </c>
      <c r="AJ34" s="439">
        <v>2.6963402549490833E-3</v>
      </c>
      <c r="AK34" s="439">
        <v>5.7630983679942405E-3</v>
      </c>
      <c r="AL34" s="439">
        <v>1.8598621179508842E-3</v>
      </c>
      <c r="AM34" s="439">
        <v>4.8682455534922358E-3</v>
      </c>
      <c r="AN34" s="439">
        <v>2.3140235555721575E-2</v>
      </c>
      <c r="AO34" s="439">
        <v>1.6649679821694824E-2</v>
      </c>
      <c r="AP34" s="318">
        <v>1.179806648579979</v>
      </c>
    </row>
    <row r="35" spans="1:42" ht="12.5" x14ac:dyDescent="0.2">
      <c r="A35" s="281" t="s">
        <v>23</v>
      </c>
      <c r="B35" s="283" t="s">
        <v>194</v>
      </c>
      <c r="C35" s="439">
        <v>0</v>
      </c>
      <c r="D35" s="439">
        <v>0</v>
      </c>
      <c r="E35" s="439">
        <v>1.1675220555421597E-4</v>
      </c>
      <c r="F35" s="439">
        <v>0</v>
      </c>
      <c r="G35" s="439">
        <v>4.3682104560255889E-4</v>
      </c>
      <c r="H35" s="439">
        <v>1.6672135439872496E-4</v>
      </c>
      <c r="I35" s="439">
        <v>3.6312637666645125E-4</v>
      </c>
      <c r="J35" s="439">
        <v>1.035976758169007E-3</v>
      </c>
      <c r="K35" s="439">
        <v>2.2812070692678275E-5</v>
      </c>
      <c r="L35" s="439">
        <v>7.8346466820779852E-5</v>
      </c>
      <c r="M35" s="439">
        <v>4.0460302783334486E-4</v>
      </c>
      <c r="N35" s="439">
        <v>0</v>
      </c>
      <c r="O35" s="439">
        <v>4.6751921782433261E-5</v>
      </c>
      <c r="P35" s="439">
        <v>7.7849988982988649E-5</v>
      </c>
      <c r="Q35" s="439">
        <v>0</v>
      </c>
      <c r="R35" s="439">
        <v>9.3006553333731574E-5</v>
      </c>
      <c r="S35" s="439">
        <v>5.2312258305490687E-4</v>
      </c>
      <c r="T35" s="439">
        <v>0</v>
      </c>
      <c r="U35" s="439">
        <v>7.1113017485057762E-4</v>
      </c>
      <c r="V35" s="439">
        <v>0</v>
      </c>
      <c r="W35" s="439">
        <v>5.0690926416741881E-5</v>
      </c>
      <c r="X35" s="439">
        <v>4.1012660877302306E-4</v>
      </c>
      <c r="Y35" s="439">
        <v>9.3405270705865934E-4</v>
      </c>
      <c r="Z35" s="439">
        <v>5.4871299144378398E-4</v>
      </c>
      <c r="AA35" s="439">
        <v>4.0376451195042106E-3</v>
      </c>
      <c r="AB35" s="439">
        <v>1.0314600861523538E-3</v>
      </c>
      <c r="AC35" s="439">
        <v>3.4223382059631528E-3</v>
      </c>
      <c r="AD35" s="439">
        <v>5.1857239586323434E-3</v>
      </c>
      <c r="AE35" s="439">
        <v>4.4916438335843609E-4</v>
      </c>
      <c r="AF35" s="439">
        <v>1.2393604217876685E-3</v>
      </c>
      <c r="AG35" s="439">
        <v>1.0209087333620828</v>
      </c>
      <c r="AH35" s="439">
        <v>2.7877020477351817E-3</v>
      </c>
      <c r="AI35" s="439">
        <v>2.5972481246646461E-3</v>
      </c>
      <c r="AJ35" s="439">
        <v>1.1375878925019233E-3</v>
      </c>
      <c r="AK35" s="439">
        <v>6.2749789783101495E-3</v>
      </c>
      <c r="AL35" s="439">
        <v>2.8605053204586455E-3</v>
      </c>
      <c r="AM35" s="439">
        <v>1.6622701808453905E-3</v>
      </c>
      <c r="AN35" s="439">
        <v>4.6841750078564841E-4</v>
      </c>
      <c r="AO35" s="439">
        <v>5.4964995756753314E-3</v>
      </c>
      <c r="AP35" s="318">
        <v>1.0600837393442168</v>
      </c>
    </row>
    <row r="36" spans="1:42" ht="12.5" x14ac:dyDescent="0.2">
      <c r="A36" s="281" t="s">
        <v>24</v>
      </c>
      <c r="B36" s="283" t="s">
        <v>39</v>
      </c>
      <c r="C36" s="439">
        <v>0</v>
      </c>
      <c r="D36" s="439">
        <v>0</v>
      </c>
      <c r="E36" s="439">
        <v>2.5905279879644155E-4</v>
      </c>
      <c r="F36" s="439">
        <v>0</v>
      </c>
      <c r="G36" s="439">
        <v>9.4193060231452907E-5</v>
      </c>
      <c r="H36" s="439">
        <v>1.5186902630071972E-4</v>
      </c>
      <c r="I36" s="439">
        <v>4.4669569847838752E-5</v>
      </c>
      <c r="J36" s="439">
        <v>3.1683870710651069E-5</v>
      </c>
      <c r="K36" s="439">
        <v>1.8280788734326899E-6</v>
      </c>
      <c r="L36" s="439">
        <v>2.6835745207859669E-6</v>
      </c>
      <c r="M36" s="439">
        <v>1.3357316685701695E-4</v>
      </c>
      <c r="N36" s="439">
        <v>0</v>
      </c>
      <c r="O36" s="439">
        <v>2.6548085785910477E-6</v>
      </c>
      <c r="P36" s="439">
        <v>3.1677279519584974E-6</v>
      </c>
      <c r="Q36" s="439">
        <v>0</v>
      </c>
      <c r="R36" s="439">
        <v>3.1526798122215461E-6</v>
      </c>
      <c r="S36" s="439">
        <v>7.3979801862677499E-5</v>
      </c>
      <c r="T36" s="439">
        <v>0</v>
      </c>
      <c r="U36" s="439">
        <v>4.0505793115292319E-6</v>
      </c>
      <c r="V36" s="439">
        <v>0</v>
      </c>
      <c r="W36" s="439">
        <v>2.2335972840438483E-6</v>
      </c>
      <c r="X36" s="439">
        <v>5.9878972481622477E-5</v>
      </c>
      <c r="Y36" s="439">
        <v>2.3000799783489534E-4</v>
      </c>
      <c r="Z36" s="439">
        <v>3.4293305640609052E-5</v>
      </c>
      <c r="AA36" s="439">
        <v>1.7405090354974924E-4</v>
      </c>
      <c r="AB36" s="439">
        <v>3.6279030742004557E-4</v>
      </c>
      <c r="AC36" s="439">
        <v>1.3920373041289847E-4</v>
      </c>
      <c r="AD36" s="439">
        <v>1.3412978442953191E-4</v>
      </c>
      <c r="AE36" s="439">
        <v>3.6819576286284387E-5</v>
      </c>
      <c r="AF36" s="439">
        <v>1.7847382880629298E-4</v>
      </c>
      <c r="AG36" s="439">
        <v>1.303935495658552E-4</v>
      </c>
      <c r="AH36" s="439">
        <v>1.0000685410586267</v>
      </c>
      <c r="AI36" s="439">
        <v>2.1256740884714173E-4</v>
      </c>
      <c r="AJ36" s="439">
        <v>7.2903359886005291E-5</v>
      </c>
      <c r="AK36" s="439">
        <v>1.516614300623281E-4</v>
      </c>
      <c r="AL36" s="439">
        <v>7.2619045636816812E-5</v>
      </c>
      <c r="AM36" s="439">
        <v>7.7066347903390284E-5</v>
      </c>
      <c r="AN36" s="439">
        <v>2.2414040701320341E-5</v>
      </c>
      <c r="AO36" s="439">
        <v>0.18848511038965055</v>
      </c>
      <c r="AP36" s="318">
        <v>1.0029666069890308</v>
      </c>
    </row>
    <row r="37" spans="1:42" ht="12.5" x14ac:dyDescent="0.2">
      <c r="A37" s="281" t="s">
        <v>25</v>
      </c>
      <c r="B37" s="283" t="s">
        <v>40</v>
      </c>
      <c r="C37" s="439">
        <v>0</v>
      </c>
      <c r="D37" s="439">
        <v>0</v>
      </c>
      <c r="E37" s="439">
        <v>7.5626003574853496E-6</v>
      </c>
      <c r="F37" s="439">
        <v>0</v>
      </c>
      <c r="G37" s="439">
        <v>1.0983879860087156E-5</v>
      </c>
      <c r="H37" s="439">
        <v>7.6945828570228436E-6</v>
      </c>
      <c r="I37" s="439">
        <v>1.402901867375649E-5</v>
      </c>
      <c r="J37" s="439">
        <v>2.2004816265694887E-4</v>
      </c>
      <c r="K37" s="439">
        <v>9.7687309433367806E-6</v>
      </c>
      <c r="L37" s="439">
        <v>2.3199295552564919E-6</v>
      </c>
      <c r="M37" s="439">
        <v>1.9573355321047342E-5</v>
      </c>
      <c r="N37" s="439">
        <v>0</v>
      </c>
      <c r="O37" s="439">
        <v>7.4263508959009305E-6</v>
      </c>
      <c r="P37" s="439">
        <v>1.2553040164664744E-6</v>
      </c>
      <c r="Q37" s="439">
        <v>0</v>
      </c>
      <c r="R37" s="439">
        <v>2.7439038809247073E-6</v>
      </c>
      <c r="S37" s="439">
        <v>7.8723730930952437E-6</v>
      </c>
      <c r="T37" s="439">
        <v>0</v>
      </c>
      <c r="U37" s="439">
        <v>6.469476183790038E-6</v>
      </c>
      <c r="V37" s="439">
        <v>0</v>
      </c>
      <c r="W37" s="439">
        <v>4.1503711752623331E-6</v>
      </c>
      <c r="X37" s="439">
        <v>3.6551601875038791E-5</v>
      </c>
      <c r="Y37" s="439">
        <v>1.0531465712424314E-4</v>
      </c>
      <c r="Z37" s="439">
        <v>2.1901984664484734E-5</v>
      </c>
      <c r="AA37" s="439">
        <v>2.3171071994528675E-5</v>
      </c>
      <c r="AB37" s="439">
        <v>2.0166992168448331E-5</v>
      </c>
      <c r="AC37" s="439">
        <v>5.4725259829483696E-5</v>
      </c>
      <c r="AD37" s="439">
        <v>1.8212394439280199E-4</v>
      </c>
      <c r="AE37" s="439">
        <v>1.0280261167167391E-5</v>
      </c>
      <c r="AF37" s="439">
        <v>1.3744780540347035E-3</v>
      </c>
      <c r="AG37" s="439">
        <v>1.1894461953566554E-3</v>
      </c>
      <c r="AH37" s="439">
        <v>1.3383369065475664E-4</v>
      </c>
      <c r="AI37" s="439">
        <v>1.0000141676003425</v>
      </c>
      <c r="AJ37" s="439">
        <v>8.3119760705460728E-5</v>
      </c>
      <c r="AK37" s="439">
        <v>2.2692049518639656E-5</v>
      </c>
      <c r="AL37" s="439">
        <v>1.3316667654329138E-4</v>
      </c>
      <c r="AM37" s="439">
        <v>1.0877623334350332E-4</v>
      </c>
      <c r="AN37" s="439">
        <v>3.7692081090585518E-5</v>
      </c>
      <c r="AO37" s="439">
        <v>5.5186947412462457E-5</v>
      </c>
      <c r="AP37" s="318">
        <v>1.0038735061542765</v>
      </c>
    </row>
    <row r="38" spans="1:42" ht="12.5" x14ac:dyDescent="0.2">
      <c r="A38" s="281" t="s">
        <v>26</v>
      </c>
      <c r="B38" s="283" t="s">
        <v>583</v>
      </c>
      <c r="C38" s="439">
        <v>0</v>
      </c>
      <c r="D38" s="439">
        <v>0</v>
      </c>
      <c r="E38" s="439">
        <v>4.0735295039627072E-6</v>
      </c>
      <c r="F38" s="439">
        <v>0</v>
      </c>
      <c r="G38" s="439">
        <v>3.2015828363340295E-6</v>
      </c>
      <c r="H38" s="439">
        <v>4.2486926449576695E-6</v>
      </c>
      <c r="I38" s="439">
        <v>3.6060881771882673E-6</v>
      </c>
      <c r="J38" s="439">
        <v>3.6982180025137796E-6</v>
      </c>
      <c r="K38" s="439">
        <v>9.5713732911150586E-7</v>
      </c>
      <c r="L38" s="439">
        <v>9.0941747797659458E-7</v>
      </c>
      <c r="M38" s="439">
        <v>5.1917059392056912E-6</v>
      </c>
      <c r="N38" s="439">
        <v>0</v>
      </c>
      <c r="O38" s="439">
        <v>7.5942529893236755E-7</v>
      </c>
      <c r="P38" s="439">
        <v>1.7721425132846815E-7</v>
      </c>
      <c r="Q38" s="439">
        <v>0</v>
      </c>
      <c r="R38" s="439">
        <v>1.0826857200897026E-6</v>
      </c>
      <c r="S38" s="439">
        <v>2.9084004449532283E-6</v>
      </c>
      <c r="T38" s="439">
        <v>0</v>
      </c>
      <c r="U38" s="439">
        <v>2.397713938112734E-6</v>
      </c>
      <c r="V38" s="439">
        <v>0</v>
      </c>
      <c r="W38" s="439">
        <v>6.8466647635872431E-7</v>
      </c>
      <c r="X38" s="439">
        <v>6.6169657918224144E-6</v>
      </c>
      <c r="Y38" s="439">
        <v>6.8788000562307016E-6</v>
      </c>
      <c r="Z38" s="439">
        <v>4.4415179091460575E-6</v>
      </c>
      <c r="AA38" s="439">
        <v>2.473067178699926E-4</v>
      </c>
      <c r="AB38" s="439">
        <v>1.0657260553739671E-5</v>
      </c>
      <c r="AC38" s="439">
        <v>7.7455625849019425E-6</v>
      </c>
      <c r="AD38" s="439">
        <v>1.7182765786108233E-4</v>
      </c>
      <c r="AE38" s="439">
        <v>8.2705959049176387E-6</v>
      </c>
      <c r="AF38" s="439">
        <v>1.3295418704919678E-4</v>
      </c>
      <c r="AG38" s="439">
        <v>4.0645879945189667E-4</v>
      </c>
      <c r="AH38" s="439">
        <v>4.722733437084514E-5</v>
      </c>
      <c r="AI38" s="439">
        <v>8.2078069138609798E-6</v>
      </c>
      <c r="AJ38" s="439">
        <v>1.0145591893621098</v>
      </c>
      <c r="AK38" s="439">
        <v>9.6187997610662189E-6</v>
      </c>
      <c r="AL38" s="439">
        <v>6.7254484962953168E-5</v>
      </c>
      <c r="AM38" s="439">
        <v>3.8710385202311746E-5</v>
      </c>
      <c r="AN38" s="439">
        <v>3.9961451887052097E-6</v>
      </c>
      <c r="AO38" s="439">
        <v>1.3767104181194056E-3</v>
      </c>
      <c r="AP38" s="318">
        <v>1.0157712588615835</v>
      </c>
    </row>
    <row r="39" spans="1:42" ht="12.5" x14ac:dyDescent="0.2">
      <c r="A39" s="281" t="s">
        <v>51</v>
      </c>
      <c r="B39" s="283" t="s">
        <v>584</v>
      </c>
      <c r="C39" s="439">
        <v>0</v>
      </c>
      <c r="D39" s="439">
        <v>0</v>
      </c>
      <c r="E39" s="439">
        <v>1.9398613697650471E-5</v>
      </c>
      <c r="F39" s="439">
        <v>0</v>
      </c>
      <c r="G39" s="439">
        <v>3.0094045953978315E-4</v>
      </c>
      <c r="H39" s="439">
        <v>3.4408959429258385E-5</v>
      </c>
      <c r="I39" s="439">
        <v>3.9853890673360457E-5</v>
      </c>
      <c r="J39" s="439">
        <v>7.0230844750645541E-4</v>
      </c>
      <c r="K39" s="439">
        <v>6.0256090955518564E-6</v>
      </c>
      <c r="L39" s="439">
        <v>1.5233769054863088E-5</v>
      </c>
      <c r="M39" s="439">
        <v>4.533371875341635E-5</v>
      </c>
      <c r="N39" s="439">
        <v>0</v>
      </c>
      <c r="O39" s="439">
        <v>9.2182257248095566E-6</v>
      </c>
      <c r="P39" s="439">
        <v>4.8010631407288746E-6</v>
      </c>
      <c r="Q39" s="439">
        <v>0</v>
      </c>
      <c r="R39" s="439">
        <v>1.5447327561782975E-5</v>
      </c>
      <c r="S39" s="439">
        <v>2.3056766789214064E-5</v>
      </c>
      <c r="T39" s="439">
        <v>0</v>
      </c>
      <c r="U39" s="439">
        <v>2.4595834209203201E-5</v>
      </c>
      <c r="V39" s="439">
        <v>0</v>
      </c>
      <c r="W39" s="439">
        <v>8.1920151527647212E-6</v>
      </c>
      <c r="X39" s="439">
        <v>4.6885379410994514E-5</v>
      </c>
      <c r="Y39" s="439">
        <v>3.4036917212355736E-4</v>
      </c>
      <c r="Z39" s="439">
        <v>1.4296554725368163E-3</v>
      </c>
      <c r="AA39" s="439">
        <v>4.6511162293029337E-3</v>
      </c>
      <c r="AB39" s="439">
        <v>9.4245639309995888E-4</v>
      </c>
      <c r="AC39" s="439">
        <v>2.1062243426146212E-4</v>
      </c>
      <c r="AD39" s="439">
        <v>1.2155157446128155E-3</v>
      </c>
      <c r="AE39" s="439">
        <v>1.4366904562294471E-4</v>
      </c>
      <c r="AF39" s="439">
        <v>5.3298608792369463E-4</v>
      </c>
      <c r="AG39" s="439">
        <v>5.7619737190668543E-4</v>
      </c>
      <c r="AH39" s="439">
        <v>8.9442163049007037E-5</v>
      </c>
      <c r="AI39" s="439">
        <v>9.6129364869222797E-4</v>
      </c>
      <c r="AJ39" s="439">
        <v>5.0751383297347591E-4</v>
      </c>
      <c r="AK39" s="439">
        <v>1.0000691675486069</v>
      </c>
      <c r="AL39" s="439">
        <v>8.5394052124521894E-4</v>
      </c>
      <c r="AM39" s="439">
        <v>8.9813181100091479E-4</v>
      </c>
      <c r="AN39" s="439">
        <v>3.9201096002034311E-5</v>
      </c>
      <c r="AO39" s="439">
        <v>1.7498073012113871E-3</v>
      </c>
      <c r="AP39" s="318">
        <v>1.0147569786527004</v>
      </c>
    </row>
    <row r="40" spans="1:42" ht="12.5" x14ac:dyDescent="0.2">
      <c r="A40" s="281" t="s">
        <v>195</v>
      </c>
      <c r="B40" s="283" t="s">
        <v>41</v>
      </c>
      <c r="C40" s="439">
        <v>0</v>
      </c>
      <c r="D40" s="439">
        <v>0</v>
      </c>
      <c r="E40" s="439">
        <v>1.3557790998775347E-3</v>
      </c>
      <c r="F40" s="439">
        <v>0</v>
      </c>
      <c r="G40" s="439">
        <v>1.2701964979519446E-2</v>
      </c>
      <c r="H40" s="439">
        <v>1.5750712188911054E-2</v>
      </c>
      <c r="I40" s="439">
        <v>9.1758875481832529E-3</v>
      </c>
      <c r="J40" s="439">
        <v>2.1732671083985484E-2</v>
      </c>
      <c r="K40" s="439">
        <v>4.0299683859649224E-4</v>
      </c>
      <c r="L40" s="439">
        <v>1.3336036061629279E-2</v>
      </c>
      <c r="M40" s="439">
        <v>2.7288731661013504E-2</v>
      </c>
      <c r="N40" s="439">
        <v>0</v>
      </c>
      <c r="O40" s="439">
        <v>7.1578158215978487E-4</v>
      </c>
      <c r="P40" s="439">
        <v>9.414731259653322E-4</v>
      </c>
      <c r="Q40" s="439">
        <v>0</v>
      </c>
      <c r="R40" s="439">
        <v>1.5953678788177699E-2</v>
      </c>
      <c r="S40" s="439">
        <v>1.4560258591831609E-2</v>
      </c>
      <c r="T40" s="439">
        <v>0</v>
      </c>
      <c r="U40" s="439">
        <v>2.0427253430731658E-2</v>
      </c>
      <c r="V40" s="439">
        <v>0</v>
      </c>
      <c r="W40" s="439">
        <v>5.5159273734202256E-3</v>
      </c>
      <c r="X40" s="439">
        <v>1.6814991426387819E-2</v>
      </c>
      <c r="Y40" s="439">
        <v>4.5458689087479E-2</v>
      </c>
      <c r="Z40" s="439">
        <v>2.258172775913218E-2</v>
      </c>
      <c r="AA40" s="439">
        <v>7.1393420672752783E-2</v>
      </c>
      <c r="AB40" s="439">
        <v>3.0494619805712799E-2</v>
      </c>
      <c r="AC40" s="439">
        <v>4.1377456004356904E-2</v>
      </c>
      <c r="AD40" s="439">
        <v>5.5816454015014269E-2</v>
      </c>
      <c r="AE40" s="439">
        <v>1.3355928968610657E-2</v>
      </c>
      <c r="AF40" s="439">
        <v>3.0933600337878928E-2</v>
      </c>
      <c r="AG40" s="439">
        <v>7.537047617186983E-2</v>
      </c>
      <c r="AH40" s="439">
        <v>4.4629839857271827E-2</v>
      </c>
      <c r="AI40" s="439">
        <v>3.4293508185513528E-2</v>
      </c>
      <c r="AJ40" s="439">
        <v>2.3446431420428647E-2</v>
      </c>
      <c r="AK40" s="439">
        <v>3.865439453904454E-2</v>
      </c>
      <c r="AL40" s="439">
        <v>1.0684038046521347</v>
      </c>
      <c r="AM40" s="439">
        <v>1.7023189936818652E-2</v>
      </c>
      <c r="AN40" s="439">
        <v>6.1309981486036514E-3</v>
      </c>
      <c r="AO40" s="439">
        <v>2.4860556853056957E-2</v>
      </c>
      <c r="AP40" s="318">
        <v>1.7960386833430133</v>
      </c>
    </row>
    <row r="41" spans="1:42" ht="12.5" x14ac:dyDescent="0.2">
      <c r="A41" s="286">
        <v>37</v>
      </c>
      <c r="B41" s="283" t="s">
        <v>42</v>
      </c>
      <c r="C41" s="439">
        <v>0</v>
      </c>
      <c r="D41" s="439">
        <v>0</v>
      </c>
      <c r="E41" s="439">
        <v>7.3432180867986106E-6</v>
      </c>
      <c r="F41" s="439">
        <v>0</v>
      </c>
      <c r="G41" s="439">
        <v>1.5416935284993705E-5</v>
      </c>
      <c r="H41" s="439">
        <v>1.2921891297131759E-5</v>
      </c>
      <c r="I41" s="439">
        <v>1.4333999540234675E-5</v>
      </c>
      <c r="J41" s="439">
        <v>2.1233094162471784E-5</v>
      </c>
      <c r="K41" s="439">
        <v>3.3151934995139396E-6</v>
      </c>
      <c r="L41" s="439">
        <v>8.5542633491063834E-6</v>
      </c>
      <c r="M41" s="439">
        <v>1.8963157922710138E-5</v>
      </c>
      <c r="N41" s="439">
        <v>0</v>
      </c>
      <c r="O41" s="439">
        <v>5.0177518920209988E-6</v>
      </c>
      <c r="P41" s="439">
        <v>7.074242247910715E-6</v>
      </c>
      <c r="Q41" s="439">
        <v>0</v>
      </c>
      <c r="R41" s="439">
        <v>1.0223027046835092E-5</v>
      </c>
      <c r="S41" s="439">
        <v>1.3606824857141051E-5</v>
      </c>
      <c r="T41" s="439">
        <v>0</v>
      </c>
      <c r="U41" s="439">
        <v>1.6762589989438279E-5</v>
      </c>
      <c r="V41" s="439">
        <v>0</v>
      </c>
      <c r="W41" s="439">
        <v>5.540777780059996E-6</v>
      </c>
      <c r="X41" s="439">
        <v>2.0827359100692754E-5</v>
      </c>
      <c r="Y41" s="439">
        <v>1.0710581154832237E-4</v>
      </c>
      <c r="Z41" s="439">
        <v>2.114331886510981E-5</v>
      </c>
      <c r="AA41" s="439">
        <v>1.6809965685434818E-4</v>
      </c>
      <c r="AB41" s="439">
        <v>2.5128226131656702E-5</v>
      </c>
      <c r="AC41" s="439">
        <v>3.1093557881969728E-4</v>
      </c>
      <c r="AD41" s="439">
        <v>1.1407808752372118E-4</v>
      </c>
      <c r="AE41" s="439">
        <v>1.668241879687064E-4</v>
      </c>
      <c r="AF41" s="439">
        <v>2.9618293434435962E-4</v>
      </c>
      <c r="AG41" s="439">
        <v>8.3509972446590107E-3</v>
      </c>
      <c r="AH41" s="439">
        <v>1.7584502298742091E-4</v>
      </c>
      <c r="AI41" s="439">
        <v>9.7853706304523985E-4</v>
      </c>
      <c r="AJ41" s="439">
        <v>3.9418078624416132E-3</v>
      </c>
      <c r="AK41" s="439">
        <v>8.7717723957645149E-4</v>
      </c>
      <c r="AL41" s="439">
        <v>3.8395258165514426E-4</v>
      </c>
      <c r="AM41" s="439">
        <v>1.0042713273771089</v>
      </c>
      <c r="AN41" s="439">
        <v>4.6350172232659797E-5</v>
      </c>
      <c r="AO41" s="439">
        <v>9.7802013039288802E-5</v>
      </c>
      <c r="AP41" s="318">
        <v>1.0204166266918195</v>
      </c>
    </row>
    <row r="42" spans="1:42" ht="12.5" x14ac:dyDescent="0.2">
      <c r="A42" s="287">
        <v>38</v>
      </c>
      <c r="B42" s="272" t="s">
        <v>585</v>
      </c>
      <c r="C42" s="439">
        <v>0</v>
      </c>
      <c r="D42" s="439">
        <v>0</v>
      </c>
      <c r="E42" s="439">
        <v>2.8140098363533357E-5</v>
      </c>
      <c r="F42" s="439">
        <v>0</v>
      </c>
      <c r="G42" s="439">
        <v>6.4771839996545272E-4</v>
      </c>
      <c r="H42" s="439">
        <v>3.8678839449611248E-5</v>
      </c>
      <c r="I42" s="439">
        <v>3.4921317378471018E-5</v>
      </c>
      <c r="J42" s="439">
        <v>3.3411320871197189E-4</v>
      </c>
      <c r="K42" s="439">
        <v>8.3563356053909618E-6</v>
      </c>
      <c r="L42" s="439">
        <v>1.7460444262207299E-5</v>
      </c>
      <c r="M42" s="439">
        <v>4.2402891051481411E-5</v>
      </c>
      <c r="N42" s="439">
        <v>0</v>
      </c>
      <c r="O42" s="439">
        <v>1.2421568227895113E-5</v>
      </c>
      <c r="P42" s="439">
        <v>1.7257096995112847E-5</v>
      </c>
      <c r="Q42" s="439">
        <v>0</v>
      </c>
      <c r="R42" s="439">
        <v>2.0863421518997038E-5</v>
      </c>
      <c r="S42" s="439">
        <v>2.6929571525462904E-5</v>
      </c>
      <c r="T42" s="439">
        <v>0</v>
      </c>
      <c r="U42" s="439">
        <v>2.8012908524553311E-5</v>
      </c>
      <c r="V42" s="439">
        <v>0</v>
      </c>
      <c r="W42" s="439">
        <v>1.226350623881314E-5</v>
      </c>
      <c r="X42" s="439">
        <v>5.4127532391515163E-5</v>
      </c>
      <c r="Y42" s="439">
        <v>3.1165065455314515E-4</v>
      </c>
      <c r="Z42" s="439">
        <v>4.4900829928371219E-5</v>
      </c>
      <c r="AA42" s="439">
        <v>4.2399846538823145E-4</v>
      </c>
      <c r="AB42" s="439">
        <v>1.0119679815742727E-3</v>
      </c>
      <c r="AC42" s="439">
        <v>7.584921689169819E-4</v>
      </c>
      <c r="AD42" s="439">
        <v>1.2871904628080884E-3</v>
      </c>
      <c r="AE42" s="439">
        <v>1.7604693892145715E-4</v>
      </c>
      <c r="AF42" s="439">
        <v>7.6235845907899041E-4</v>
      </c>
      <c r="AG42" s="439">
        <v>6.3185931936699262E-4</v>
      </c>
      <c r="AH42" s="439">
        <v>1.0123146316678511E-3</v>
      </c>
      <c r="AI42" s="439">
        <v>1.3709609842193602E-3</v>
      </c>
      <c r="AJ42" s="439">
        <v>6.4292557632486655E-4</v>
      </c>
      <c r="AK42" s="439">
        <v>2.0683602997891432E-3</v>
      </c>
      <c r="AL42" s="439">
        <v>6.52642168803181E-4</v>
      </c>
      <c r="AM42" s="439">
        <v>6.0951836117455736E-4</v>
      </c>
      <c r="AN42" s="439">
        <v>1.0001139651980444</v>
      </c>
      <c r="AO42" s="439">
        <v>2.4181498256683519E-4</v>
      </c>
      <c r="AP42" s="318">
        <v>1.0132028196407703</v>
      </c>
    </row>
    <row r="43" spans="1:42" ht="12.5" x14ac:dyDescent="0.2">
      <c r="A43" s="287">
        <v>39</v>
      </c>
      <c r="B43" s="272" t="s">
        <v>586</v>
      </c>
      <c r="C43" s="439">
        <v>0</v>
      </c>
      <c r="D43" s="439">
        <v>0</v>
      </c>
      <c r="E43" s="439">
        <v>1.3745658711647919E-3</v>
      </c>
      <c r="F43" s="439">
        <v>0</v>
      </c>
      <c r="G43" s="439">
        <v>4.9979991143219913E-4</v>
      </c>
      <c r="H43" s="439">
        <v>8.058356497589209E-4</v>
      </c>
      <c r="I43" s="439">
        <v>2.3702220735587911E-4</v>
      </c>
      <c r="J43" s="439">
        <v>1.6811849764835263E-4</v>
      </c>
      <c r="K43" s="439">
        <v>9.7000103488265171E-6</v>
      </c>
      <c r="L43" s="439">
        <v>1.4239375008252069E-5</v>
      </c>
      <c r="M43" s="439">
        <v>7.0875557924131435E-4</v>
      </c>
      <c r="N43" s="439">
        <v>0</v>
      </c>
      <c r="O43" s="439">
        <v>1.4086739396605561E-5</v>
      </c>
      <c r="P43" s="439">
        <v>1.6808352398147131E-5</v>
      </c>
      <c r="Q43" s="439">
        <v>0</v>
      </c>
      <c r="R43" s="439">
        <v>1.672850512607351E-5</v>
      </c>
      <c r="S43" s="439">
        <v>3.9254588743461533E-4</v>
      </c>
      <c r="T43" s="439">
        <v>0</v>
      </c>
      <c r="U43" s="439">
        <v>2.1492869816277561E-5</v>
      </c>
      <c r="V43" s="439">
        <v>0</v>
      </c>
      <c r="W43" s="439">
        <v>1.185174069084491E-5</v>
      </c>
      <c r="X43" s="439">
        <v>3.1772516010656823E-4</v>
      </c>
      <c r="Y43" s="439">
        <v>1.2204506007565876E-3</v>
      </c>
      <c r="Z43" s="439">
        <v>1.8196447890935416E-4</v>
      </c>
      <c r="AA43" s="439">
        <v>9.2353540659050612E-4</v>
      </c>
      <c r="AB43" s="439">
        <v>1.9250097944737113E-3</v>
      </c>
      <c r="AC43" s="439">
        <v>7.3863203892558381E-4</v>
      </c>
      <c r="AD43" s="439">
        <v>7.1170906023833259E-4</v>
      </c>
      <c r="AE43" s="439">
        <v>1.9536918029457024E-4</v>
      </c>
      <c r="AF43" s="439">
        <v>9.4700398958441178E-4</v>
      </c>
      <c r="AG43" s="439">
        <v>6.9188414055351742E-4</v>
      </c>
      <c r="AH43" s="439">
        <v>3.636872498563193E-4</v>
      </c>
      <c r="AI43" s="439">
        <v>1.1279087000052419E-3</v>
      </c>
      <c r="AJ43" s="439">
        <v>3.8683415449717088E-4</v>
      </c>
      <c r="AK43" s="439">
        <v>8.0473411869806753E-4</v>
      </c>
      <c r="AL43" s="439">
        <v>3.8532554827698718E-4</v>
      </c>
      <c r="AM43" s="439">
        <v>4.089234786710505E-4</v>
      </c>
      <c r="AN43" s="439">
        <v>1.1893164453761813E-4</v>
      </c>
      <c r="AO43" s="439">
        <v>1.0001250755369213</v>
      </c>
      <c r="AP43" s="318">
        <v>1.5741179941796697E-2</v>
      </c>
    </row>
    <row r="44" spans="1:42" ht="12.5" x14ac:dyDescent="0.2">
      <c r="A44" s="319">
        <v>40</v>
      </c>
      <c r="B44" s="320" t="s">
        <v>43</v>
      </c>
      <c r="C44" s="321">
        <v>1</v>
      </c>
      <c r="D44" s="322">
        <v>1.0149452009299234</v>
      </c>
      <c r="E44" s="322">
        <v>1.0395211107782965</v>
      </c>
      <c r="F44" s="322">
        <v>1</v>
      </c>
      <c r="G44" s="322">
        <v>1.0568947439800107</v>
      </c>
      <c r="H44" s="322">
        <v>1.0539571828693521</v>
      </c>
      <c r="I44" s="322">
        <v>1.0711709087999832</v>
      </c>
      <c r="J44" s="322">
        <v>1.0557889484706988</v>
      </c>
      <c r="K44" s="322">
        <v>1.0133576401991549</v>
      </c>
      <c r="L44" s="322">
        <v>1.0293835264146729</v>
      </c>
      <c r="M44" s="322">
        <v>1.0782810652653714</v>
      </c>
      <c r="N44" s="322">
        <v>1</v>
      </c>
      <c r="O44" s="322">
        <v>1.0304958875073233</v>
      </c>
      <c r="P44" s="322">
        <v>1.0266625358670118</v>
      </c>
      <c r="Q44" s="322">
        <v>1</v>
      </c>
      <c r="R44" s="322">
        <v>1.0331679538299188</v>
      </c>
      <c r="S44" s="322">
        <v>1.0443113060653599</v>
      </c>
      <c r="T44" s="322">
        <v>1</v>
      </c>
      <c r="U44" s="322">
        <v>1.0437159974307044</v>
      </c>
      <c r="V44" s="322">
        <v>1</v>
      </c>
      <c r="W44" s="322">
        <v>1.0210775113661423</v>
      </c>
      <c r="X44" s="322">
        <v>1.084301482271715</v>
      </c>
      <c r="Y44" s="322">
        <v>1.0888252895494606</v>
      </c>
      <c r="Z44" s="322">
        <v>1.0861473946153362</v>
      </c>
      <c r="AA44" s="322">
        <v>1.2471560762343792</v>
      </c>
      <c r="AB44" s="322">
        <v>1.083071048548647</v>
      </c>
      <c r="AC44" s="322">
        <v>1.1023542311015557</v>
      </c>
      <c r="AD44" s="322">
        <v>1.123191046253605</v>
      </c>
      <c r="AE44" s="322">
        <v>1.0918170808707903</v>
      </c>
      <c r="AF44" s="322">
        <v>1.0903355242993378</v>
      </c>
      <c r="AG44" s="322">
        <v>1.1486895445088177</v>
      </c>
      <c r="AH44" s="322">
        <v>1.1017786587005787</v>
      </c>
      <c r="AI44" s="322">
        <v>1.0847021185836485</v>
      </c>
      <c r="AJ44" s="322">
        <v>1.0994839627710125</v>
      </c>
      <c r="AK44" s="322">
        <v>1.1065927249020124</v>
      </c>
      <c r="AL44" s="322">
        <v>1.0949407906111619</v>
      </c>
      <c r="AM44" s="322">
        <v>1.0968509634070347</v>
      </c>
      <c r="AN44" s="322">
        <v>1.180214128859155</v>
      </c>
      <c r="AO44" s="322">
        <v>0.30706502463278262</v>
      </c>
      <c r="AP44" s="323">
        <v>40.523183585862178</v>
      </c>
    </row>
    <row r="45" spans="1:42" ht="13" x14ac:dyDescent="0.2">
      <c r="A45" s="56" t="s">
        <v>587</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C46" activePane="bottomRight" state="frozen"/>
      <selection pane="topRight" activeCell="C1" sqref="C1"/>
      <selection pane="bottomLeft" activeCell="A5" sqref="A5"/>
      <selection pane="bottomRight" activeCell="G76" sqref="G76"/>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424</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350</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425</v>
      </c>
      <c r="AR2" s="327"/>
    </row>
    <row r="3" spans="1:44" x14ac:dyDescent="0.2">
      <c r="A3" s="462" t="s">
        <v>426</v>
      </c>
      <c r="B3" s="463"/>
      <c r="C3" s="330" t="s">
        <v>427</v>
      </c>
      <c r="D3" s="331" t="s">
        <v>133</v>
      </c>
      <c r="E3" s="332" t="s">
        <v>428</v>
      </c>
      <c r="F3" s="331" t="s">
        <v>429</v>
      </c>
      <c r="G3" s="333" t="s">
        <v>430</v>
      </c>
      <c r="H3" s="332" t="s">
        <v>431</v>
      </c>
      <c r="I3" s="332" t="s">
        <v>432</v>
      </c>
      <c r="J3" s="450" t="s">
        <v>433</v>
      </c>
      <c r="K3" s="333" t="s">
        <v>434</v>
      </c>
      <c r="L3" s="332" t="s">
        <v>435</v>
      </c>
      <c r="M3" s="332" t="s">
        <v>436</v>
      </c>
      <c r="N3" s="331" t="s">
        <v>437</v>
      </c>
      <c r="O3" s="333" t="s">
        <v>438</v>
      </c>
      <c r="P3" s="331" t="s">
        <v>439</v>
      </c>
      <c r="Q3" s="333" t="s">
        <v>440</v>
      </c>
      <c r="R3" s="332" t="s">
        <v>441</v>
      </c>
      <c r="S3" s="332" t="s">
        <v>442</v>
      </c>
      <c r="T3" s="331" t="s">
        <v>443</v>
      </c>
      <c r="U3" s="333" t="s">
        <v>444</v>
      </c>
      <c r="V3" s="332" t="s">
        <v>445</v>
      </c>
      <c r="W3" s="332" t="s">
        <v>446</v>
      </c>
      <c r="X3" s="331" t="s">
        <v>447</v>
      </c>
      <c r="Y3" s="333" t="s">
        <v>448</v>
      </c>
      <c r="Z3" s="332" t="s">
        <v>449</v>
      </c>
      <c r="AA3" s="332" t="s">
        <v>450</v>
      </c>
      <c r="AB3" s="331" t="s">
        <v>451</v>
      </c>
      <c r="AC3" s="333" t="s">
        <v>452</v>
      </c>
      <c r="AD3" s="332" t="s">
        <v>453</v>
      </c>
      <c r="AE3" s="332" t="s">
        <v>454</v>
      </c>
      <c r="AF3" s="331" t="s">
        <v>455</v>
      </c>
      <c r="AG3" s="333" t="s">
        <v>456</v>
      </c>
      <c r="AH3" s="332" t="s">
        <v>457</v>
      </c>
      <c r="AI3" s="332" t="s">
        <v>458</v>
      </c>
      <c r="AJ3" s="331" t="s">
        <v>459</v>
      </c>
      <c r="AK3" s="333" t="s">
        <v>460</v>
      </c>
      <c r="AL3" s="332" t="s">
        <v>461</v>
      </c>
      <c r="AM3" s="332" t="s">
        <v>462</v>
      </c>
      <c r="AN3" s="331" t="s">
        <v>463</v>
      </c>
      <c r="AO3" s="333" t="s">
        <v>464</v>
      </c>
      <c r="AP3" s="332" t="s">
        <v>465</v>
      </c>
      <c r="AQ3" s="332" t="s">
        <v>466</v>
      </c>
      <c r="AR3" s="334" t="s">
        <v>467</v>
      </c>
    </row>
    <row r="4" spans="1:44" x14ac:dyDescent="0.2">
      <c r="A4" s="335"/>
      <c r="B4" s="336"/>
      <c r="C4" s="337" t="s">
        <v>468</v>
      </c>
      <c r="D4" s="338" t="s">
        <v>468</v>
      </c>
      <c r="E4" s="339" t="s">
        <v>468</v>
      </c>
      <c r="F4" s="338" t="s">
        <v>468</v>
      </c>
      <c r="G4" s="340" t="s">
        <v>468</v>
      </c>
      <c r="H4" s="339" t="s">
        <v>468</v>
      </c>
      <c r="I4" s="339" t="s">
        <v>468</v>
      </c>
      <c r="J4" s="451" t="s">
        <v>468</v>
      </c>
      <c r="K4" s="340" t="s">
        <v>468</v>
      </c>
      <c r="L4" s="339" t="s">
        <v>468</v>
      </c>
      <c r="M4" s="339" t="s">
        <v>468</v>
      </c>
      <c r="N4" s="338" t="s">
        <v>468</v>
      </c>
      <c r="O4" s="340" t="s">
        <v>468</v>
      </c>
      <c r="P4" s="338" t="s">
        <v>468</v>
      </c>
      <c r="Q4" s="340" t="s">
        <v>468</v>
      </c>
      <c r="R4" s="339" t="s">
        <v>468</v>
      </c>
      <c r="S4" s="339" t="s">
        <v>468</v>
      </c>
      <c r="T4" s="338" t="s">
        <v>468</v>
      </c>
      <c r="U4" s="340" t="s">
        <v>468</v>
      </c>
      <c r="V4" s="339" t="s">
        <v>468</v>
      </c>
      <c r="W4" s="339" t="s">
        <v>468</v>
      </c>
      <c r="X4" s="338" t="s">
        <v>468</v>
      </c>
      <c r="Y4" s="340" t="s">
        <v>468</v>
      </c>
      <c r="Z4" s="339" t="s">
        <v>468</v>
      </c>
      <c r="AA4" s="339" t="s">
        <v>468</v>
      </c>
      <c r="AB4" s="338" t="s">
        <v>468</v>
      </c>
      <c r="AC4" s="340" t="s">
        <v>468</v>
      </c>
      <c r="AD4" s="339" t="s">
        <v>468</v>
      </c>
      <c r="AE4" s="339" t="s">
        <v>468</v>
      </c>
      <c r="AF4" s="338" t="s">
        <v>468</v>
      </c>
      <c r="AG4" s="340" t="s">
        <v>468</v>
      </c>
      <c r="AH4" s="339" t="s">
        <v>468</v>
      </c>
      <c r="AI4" s="339" t="s">
        <v>468</v>
      </c>
      <c r="AJ4" s="338" t="s">
        <v>468</v>
      </c>
      <c r="AK4" s="340" t="s">
        <v>468</v>
      </c>
      <c r="AL4" s="339" t="s">
        <v>468</v>
      </c>
      <c r="AM4" s="339" t="s">
        <v>468</v>
      </c>
      <c r="AN4" s="338" t="s">
        <v>468</v>
      </c>
      <c r="AO4" s="340" t="s">
        <v>468</v>
      </c>
      <c r="AP4" s="339" t="s">
        <v>468</v>
      </c>
      <c r="AQ4" s="339" t="s">
        <v>468</v>
      </c>
      <c r="AR4" s="341" t="s">
        <v>468</v>
      </c>
    </row>
    <row r="5" spans="1:44" x14ac:dyDescent="0.2">
      <c r="A5" s="342" t="s">
        <v>264</v>
      </c>
      <c r="B5" s="343" t="s">
        <v>469</v>
      </c>
      <c r="C5" s="344">
        <v>52217</v>
      </c>
      <c r="D5" s="345">
        <v>5496</v>
      </c>
      <c r="E5" s="346">
        <v>2250</v>
      </c>
      <c r="F5" s="345">
        <v>682</v>
      </c>
      <c r="G5" s="347">
        <v>797</v>
      </c>
      <c r="H5" s="346">
        <v>732</v>
      </c>
      <c r="I5" s="346">
        <v>2451</v>
      </c>
      <c r="J5" s="452">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419</v>
      </c>
      <c r="C6" s="344">
        <v>1559</v>
      </c>
      <c r="D6" s="345">
        <f t="shared" ref="D6:D40" si="0">C6-SUM(E6:AR6)</f>
        <v>89</v>
      </c>
      <c r="E6" s="346">
        <v>98</v>
      </c>
      <c r="F6" s="345">
        <v>2</v>
      </c>
      <c r="G6" s="347">
        <v>25</v>
      </c>
      <c r="H6" s="346">
        <v>8</v>
      </c>
      <c r="I6" s="346">
        <v>15</v>
      </c>
      <c r="J6" s="452">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452">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452">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452">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452">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452">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452">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452">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470</v>
      </c>
      <c r="C14" s="344">
        <v>24915</v>
      </c>
      <c r="D14" s="345">
        <f t="shared" si="0"/>
        <v>6656</v>
      </c>
      <c r="E14" s="346">
        <v>2168</v>
      </c>
      <c r="F14" s="345">
        <v>1733</v>
      </c>
      <c r="G14" s="347">
        <v>961</v>
      </c>
      <c r="H14" s="346">
        <v>293</v>
      </c>
      <c r="I14" s="346">
        <v>25</v>
      </c>
      <c r="J14" s="452">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452">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452">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452">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452">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452">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452">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452">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452">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452">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452">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452">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452">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452">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452">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452">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452">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452">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452">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452">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471</v>
      </c>
      <c r="C34" s="344">
        <v>146857</v>
      </c>
      <c r="D34" s="345">
        <f t="shared" si="0"/>
        <v>58372</v>
      </c>
      <c r="E34" s="346">
        <v>16419</v>
      </c>
      <c r="F34" s="345">
        <v>13991</v>
      </c>
      <c r="G34" s="347">
        <v>4784</v>
      </c>
      <c r="H34" s="346">
        <v>10779</v>
      </c>
      <c r="I34" s="346">
        <v>684</v>
      </c>
      <c r="J34" s="452">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452">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452">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452">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421</v>
      </c>
      <c r="C38" s="344">
        <v>297763</v>
      </c>
      <c r="D38" s="345">
        <f t="shared" si="0"/>
        <v>88946</v>
      </c>
      <c r="E38" s="346">
        <v>29406</v>
      </c>
      <c r="F38" s="345">
        <v>23893</v>
      </c>
      <c r="G38" s="347">
        <v>15856</v>
      </c>
      <c r="H38" s="346">
        <v>23984</v>
      </c>
      <c r="I38" s="346">
        <v>3407</v>
      </c>
      <c r="J38" s="452">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472</v>
      </c>
      <c r="C39" s="344">
        <v>24412</v>
      </c>
      <c r="D39" s="345">
        <f t="shared" si="0"/>
        <v>7105</v>
      </c>
      <c r="E39" s="346">
        <v>2880</v>
      </c>
      <c r="F39" s="345">
        <v>943</v>
      </c>
      <c r="G39" s="347">
        <v>900</v>
      </c>
      <c r="H39" s="346">
        <v>1300</v>
      </c>
      <c r="I39" s="346">
        <v>340</v>
      </c>
      <c r="J39" s="452">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452">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452">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452">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473</v>
      </c>
    </row>
    <row r="43" spans="1:45" x14ac:dyDescent="0.2">
      <c r="A43" s="342" t="s">
        <v>203</v>
      </c>
      <c r="B43" s="343" t="s">
        <v>284</v>
      </c>
      <c r="C43" s="344">
        <v>434</v>
      </c>
      <c r="D43" s="345">
        <f>C43-SUM(E43:AR43)</f>
        <v>110</v>
      </c>
      <c r="E43" s="346">
        <v>42</v>
      </c>
      <c r="F43" s="345">
        <v>18</v>
      </c>
      <c r="G43" s="347">
        <v>21</v>
      </c>
      <c r="H43" s="346">
        <v>53</v>
      </c>
      <c r="I43" s="346">
        <v>2</v>
      </c>
      <c r="J43" s="452">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474</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453">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475</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476</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477</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425</v>
      </c>
      <c r="AR48" s="327"/>
    </row>
    <row r="49" spans="1:44" ht="13.5" customHeight="1" x14ac:dyDescent="0.2">
      <c r="A49" s="462" t="s">
        <v>426</v>
      </c>
      <c r="B49" s="464"/>
      <c r="C49" s="330" t="s">
        <v>427</v>
      </c>
      <c r="D49" s="332" t="s">
        <v>133</v>
      </c>
      <c r="E49" s="332" t="s">
        <v>428</v>
      </c>
      <c r="F49" s="331" t="s">
        <v>429</v>
      </c>
      <c r="G49" s="333" t="s">
        <v>430</v>
      </c>
      <c r="H49" s="332" t="s">
        <v>431</v>
      </c>
      <c r="I49" s="332" t="s">
        <v>432</v>
      </c>
      <c r="J49" s="450" t="s">
        <v>433</v>
      </c>
      <c r="K49" s="333" t="s">
        <v>434</v>
      </c>
      <c r="L49" s="332" t="s">
        <v>435</v>
      </c>
      <c r="M49" s="332" t="s">
        <v>436</v>
      </c>
      <c r="N49" s="331" t="s">
        <v>437</v>
      </c>
      <c r="O49" s="333" t="s">
        <v>438</v>
      </c>
      <c r="P49" s="332" t="s">
        <v>439</v>
      </c>
      <c r="Q49" s="332" t="s">
        <v>440</v>
      </c>
      <c r="R49" s="331" t="s">
        <v>441</v>
      </c>
      <c r="S49" s="333" t="s">
        <v>442</v>
      </c>
      <c r="T49" s="332" t="s">
        <v>443</v>
      </c>
      <c r="U49" s="332" t="s">
        <v>444</v>
      </c>
      <c r="V49" s="331" t="s">
        <v>445</v>
      </c>
      <c r="W49" s="333" t="s">
        <v>446</v>
      </c>
      <c r="X49" s="332" t="s">
        <v>447</v>
      </c>
      <c r="Y49" s="332" t="s">
        <v>448</v>
      </c>
      <c r="Z49" s="331" t="s">
        <v>449</v>
      </c>
      <c r="AA49" s="333" t="s">
        <v>450</v>
      </c>
      <c r="AB49" s="332" t="s">
        <v>451</v>
      </c>
      <c r="AC49" s="332" t="s">
        <v>452</v>
      </c>
      <c r="AD49" s="331" t="s">
        <v>453</v>
      </c>
      <c r="AE49" s="333" t="s">
        <v>454</v>
      </c>
      <c r="AF49" s="332" t="s">
        <v>455</v>
      </c>
      <c r="AG49" s="332" t="s">
        <v>456</v>
      </c>
      <c r="AH49" s="331" t="s">
        <v>457</v>
      </c>
      <c r="AI49" s="333" t="s">
        <v>458</v>
      </c>
      <c r="AJ49" s="332" t="s">
        <v>459</v>
      </c>
      <c r="AK49" s="332" t="s">
        <v>460</v>
      </c>
      <c r="AL49" s="331" t="s">
        <v>461</v>
      </c>
      <c r="AM49" s="333" t="s">
        <v>462</v>
      </c>
      <c r="AN49" s="332" t="s">
        <v>463</v>
      </c>
      <c r="AO49" s="332" t="s">
        <v>464</v>
      </c>
      <c r="AP49" s="331" t="s">
        <v>465</v>
      </c>
      <c r="AQ49" s="333" t="s">
        <v>466</v>
      </c>
      <c r="AR49" s="334" t="s">
        <v>467</v>
      </c>
    </row>
    <row r="50" spans="1:44" ht="24" x14ac:dyDescent="0.2">
      <c r="A50" s="335"/>
      <c r="B50" s="358"/>
      <c r="C50" s="359" t="s">
        <v>478</v>
      </c>
      <c r="D50" s="360" t="s">
        <v>478</v>
      </c>
      <c r="E50" s="360" t="s">
        <v>478</v>
      </c>
      <c r="F50" s="361" t="s">
        <v>478</v>
      </c>
      <c r="G50" s="362" t="s">
        <v>478</v>
      </c>
      <c r="H50" s="360" t="s">
        <v>478</v>
      </c>
      <c r="I50" s="360" t="s">
        <v>478</v>
      </c>
      <c r="J50" s="454" t="s">
        <v>478</v>
      </c>
      <c r="K50" s="362" t="s">
        <v>478</v>
      </c>
      <c r="L50" s="360" t="s">
        <v>478</v>
      </c>
      <c r="M50" s="360" t="s">
        <v>478</v>
      </c>
      <c r="N50" s="361" t="s">
        <v>478</v>
      </c>
      <c r="O50" s="362" t="s">
        <v>478</v>
      </c>
      <c r="P50" s="360" t="s">
        <v>478</v>
      </c>
      <c r="Q50" s="360" t="s">
        <v>478</v>
      </c>
      <c r="R50" s="361" t="s">
        <v>478</v>
      </c>
      <c r="S50" s="362" t="s">
        <v>478</v>
      </c>
      <c r="T50" s="360" t="s">
        <v>478</v>
      </c>
      <c r="U50" s="360" t="s">
        <v>478</v>
      </c>
      <c r="V50" s="361" t="s">
        <v>478</v>
      </c>
      <c r="W50" s="362" t="s">
        <v>478</v>
      </c>
      <c r="X50" s="360" t="s">
        <v>478</v>
      </c>
      <c r="Y50" s="360" t="s">
        <v>478</v>
      </c>
      <c r="Z50" s="361" t="s">
        <v>478</v>
      </c>
      <c r="AA50" s="362" t="s">
        <v>478</v>
      </c>
      <c r="AB50" s="360" t="s">
        <v>478</v>
      </c>
      <c r="AC50" s="360" t="s">
        <v>478</v>
      </c>
      <c r="AD50" s="361" t="s">
        <v>478</v>
      </c>
      <c r="AE50" s="362" t="s">
        <v>478</v>
      </c>
      <c r="AF50" s="360" t="s">
        <v>478</v>
      </c>
      <c r="AG50" s="360" t="s">
        <v>478</v>
      </c>
      <c r="AH50" s="361" t="s">
        <v>478</v>
      </c>
      <c r="AI50" s="362" t="s">
        <v>478</v>
      </c>
      <c r="AJ50" s="360" t="s">
        <v>478</v>
      </c>
      <c r="AK50" s="360" t="s">
        <v>478</v>
      </c>
      <c r="AL50" s="361" t="s">
        <v>478</v>
      </c>
      <c r="AM50" s="362" t="s">
        <v>478</v>
      </c>
      <c r="AN50" s="360" t="s">
        <v>478</v>
      </c>
      <c r="AO50" s="360" t="s">
        <v>478</v>
      </c>
      <c r="AP50" s="361" t="s">
        <v>478</v>
      </c>
      <c r="AQ50" s="362" t="s">
        <v>478</v>
      </c>
      <c r="AR50" s="363" t="s">
        <v>478</v>
      </c>
    </row>
    <row r="51" spans="1:44" x14ac:dyDescent="0.2">
      <c r="A51" s="342" t="s">
        <v>264</v>
      </c>
      <c r="B51" s="326" t="s">
        <v>469</v>
      </c>
      <c r="C51" s="344">
        <v>32013</v>
      </c>
      <c r="D51" s="346">
        <v>5496</v>
      </c>
      <c r="E51" s="346">
        <v>920</v>
      </c>
      <c r="F51" s="345">
        <v>619</v>
      </c>
      <c r="G51" s="347">
        <v>541</v>
      </c>
      <c r="H51" s="346">
        <v>642</v>
      </c>
      <c r="I51" s="346">
        <v>875</v>
      </c>
      <c r="J51" s="452">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419</v>
      </c>
      <c r="C52" s="344">
        <v>924</v>
      </c>
      <c r="D52" s="346">
        <f t="shared" ref="D52:D86" si="2">C52-SUM(E52:AR52)</f>
        <v>52</v>
      </c>
      <c r="E52" s="346">
        <v>56</v>
      </c>
      <c r="F52" s="345">
        <v>0</v>
      </c>
      <c r="G52" s="347">
        <v>0</v>
      </c>
      <c r="H52" s="346">
        <v>7</v>
      </c>
      <c r="I52" s="346">
        <v>0</v>
      </c>
      <c r="J52" s="452">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452">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452">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452">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452">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452">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452">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452">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470</v>
      </c>
      <c r="C60" s="344">
        <v>23900</v>
      </c>
      <c r="D60" s="346">
        <f t="shared" si="2"/>
        <v>6083</v>
      </c>
      <c r="E60" s="346">
        <v>2050</v>
      </c>
      <c r="F60" s="345">
        <v>1659</v>
      </c>
      <c r="G60" s="347">
        <v>965</v>
      </c>
      <c r="H60" s="346">
        <v>280</v>
      </c>
      <c r="I60" s="346">
        <v>24</v>
      </c>
      <c r="J60" s="452">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452">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452">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452">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452">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452">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452">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452">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452">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452">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452">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452">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452">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452">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452">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452">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452">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452">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452">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452">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471</v>
      </c>
      <c r="C80" s="344">
        <v>136212</v>
      </c>
      <c r="D80" s="346">
        <f t="shared" si="2"/>
        <v>54185</v>
      </c>
      <c r="E80" s="346">
        <v>14874</v>
      </c>
      <c r="F80" s="345">
        <v>13132</v>
      </c>
      <c r="G80" s="347">
        <v>4586</v>
      </c>
      <c r="H80" s="346">
        <v>10185</v>
      </c>
      <c r="I80" s="346">
        <v>632</v>
      </c>
      <c r="J80" s="452">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452">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452">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452">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421</v>
      </c>
      <c r="C84" s="344">
        <v>281131</v>
      </c>
      <c r="D84" s="346">
        <f t="shared" si="2"/>
        <v>83885</v>
      </c>
      <c r="E84" s="346">
        <v>28334</v>
      </c>
      <c r="F84" s="345">
        <v>22023</v>
      </c>
      <c r="G84" s="347">
        <v>14967</v>
      </c>
      <c r="H84" s="346">
        <v>22311</v>
      </c>
      <c r="I84" s="346">
        <v>3211</v>
      </c>
      <c r="J84" s="452">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472</v>
      </c>
      <c r="C85" s="344">
        <v>20319</v>
      </c>
      <c r="D85" s="346">
        <f t="shared" si="2"/>
        <v>6081</v>
      </c>
      <c r="E85" s="346">
        <v>2395</v>
      </c>
      <c r="F85" s="345">
        <v>689</v>
      </c>
      <c r="G85" s="347">
        <v>799</v>
      </c>
      <c r="H85" s="346">
        <v>1199</v>
      </c>
      <c r="I85" s="346">
        <v>286</v>
      </c>
      <c r="J85" s="452">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452">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452">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452">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452">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474</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453">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473</v>
      </c>
    </row>
    <row r="91" spans="1:45" x14ac:dyDescent="0.2">
      <c r="D91" s="357" t="s">
        <v>475</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306</v>
      </c>
      <c r="S2" s="3" t="s">
        <v>153</v>
      </c>
      <c r="U2" s="64" t="s">
        <v>210</v>
      </c>
      <c r="W2" s="3" t="s">
        <v>130</v>
      </c>
      <c r="Y2" s="3" t="s">
        <v>154</v>
      </c>
    </row>
    <row r="3" spans="1:25" ht="44" x14ac:dyDescent="0.2">
      <c r="B3" s="65"/>
      <c r="C3" s="66" t="s">
        <v>228</v>
      </c>
      <c r="D3" s="66" t="s">
        <v>307</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v>
      </c>
      <c r="E5" s="77">
        <f>$C$5*D5</f>
        <v>0</v>
      </c>
      <c r="F5" s="76">
        <f>分析係数表!C8</f>
        <v>0</v>
      </c>
      <c r="G5" s="77">
        <f t="shared" ref="G5:G38" si="0">E5*F5</f>
        <v>0</v>
      </c>
      <c r="H5" s="77">
        <f t="array" ref="H5:H43">MMULT(逆行列係数!C5:AO43,'1'!G5:G43)</f>
        <v>0</v>
      </c>
      <c r="I5" s="77">
        <f t="shared" ref="I5:I38" si="1">C5+H5</f>
        <v>100</v>
      </c>
      <c r="J5" s="76" t="e">
        <f>分析係数表!G8</f>
        <v>#DIV/0!</v>
      </c>
      <c r="K5" s="78" t="e">
        <f t="shared" ref="K5:K38" si="2">I5*J5</f>
        <v>#DIV/0!</v>
      </c>
      <c r="L5" s="79" t="s">
        <v>178</v>
      </c>
      <c r="M5" s="80" t="s">
        <v>178</v>
      </c>
      <c r="N5" s="81">
        <f>分析係数表!H8</f>
        <v>9.9662803258108775E-3</v>
      </c>
      <c r="O5" s="82" t="e">
        <f t="shared" ref="O5:O43" si="3">$M$44*N5</f>
        <v>#DIV/0!</v>
      </c>
      <c r="P5" s="76">
        <f>分析係数表!C8</f>
        <v>0</v>
      </c>
      <c r="Q5" s="82" t="e">
        <f t="shared" ref="Q5:Q38" si="4">O5*P5</f>
        <v>#DIV/0!</v>
      </c>
      <c r="R5" s="83" t="e">
        <f t="array" ref="R5:R43">MMULT(逆行列係数!C5:AO43,'1'!Q5:Q43)</f>
        <v>#DIV/0!</v>
      </c>
      <c r="S5" s="84" t="e">
        <f t="shared" ref="S5:S38" si="5">I5+R5</f>
        <v>#DIV/0!</v>
      </c>
      <c r="T5" s="85" t="e">
        <f>分析係数表!F8</f>
        <v>#DIV/0!</v>
      </c>
      <c r="U5" s="86" t="e">
        <f t="shared" ref="U5:U43" si="6">S5*T5</f>
        <v>#DIV/0!</v>
      </c>
      <c r="V5" s="87" t="e">
        <f>分析係数表!D8</f>
        <v>#DIV/0!</v>
      </c>
      <c r="W5" s="167" t="e">
        <f t="shared" ref="W5:W43" si="7">ROUND(S5*V5,0)</f>
        <v>#DIV/0!</v>
      </c>
      <c r="X5" s="76" t="e">
        <f>分析係数表!E8</f>
        <v>#DIV/0!</v>
      </c>
      <c r="Y5" s="166" t="e">
        <f t="shared" ref="Y5:Y43" si="8">ROUND(S5*X5,0)</f>
        <v>#DIV/0!</v>
      </c>
    </row>
    <row r="6" spans="1:25" x14ac:dyDescent="0.2">
      <c r="A6" s="6" t="s">
        <v>220</v>
      </c>
      <c r="B6" s="5" t="s">
        <v>266</v>
      </c>
      <c r="C6" s="90"/>
      <c r="D6" s="76">
        <f>投入係数表!C6</f>
        <v>0</v>
      </c>
      <c r="E6" s="77">
        <f t="shared" ref="E6:E38" si="9">$C$5*D6</f>
        <v>0</v>
      </c>
      <c r="F6" s="76">
        <f>分析係数表!C9</f>
        <v>7.8534031413612593E-2</v>
      </c>
      <c r="G6" s="77">
        <f t="shared" si="0"/>
        <v>0</v>
      </c>
      <c r="H6" s="77">
        <v>0</v>
      </c>
      <c r="I6" s="77">
        <f t="shared" si="1"/>
        <v>0</v>
      </c>
      <c r="J6" s="76">
        <f>分析係数表!G9</f>
        <v>0.3125</v>
      </c>
      <c r="K6" s="78">
        <f t="shared" si="2"/>
        <v>0</v>
      </c>
      <c r="L6" s="79"/>
      <c r="M6" s="80"/>
      <c r="N6" s="81">
        <f>分析係数表!H9</f>
        <v>5.1820278515750449E-4</v>
      </c>
      <c r="O6" s="82" t="e">
        <f t="shared" si="3"/>
        <v>#DIV/0!</v>
      </c>
      <c r="P6" s="76">
        <f>分析係数表!C9</f>
        <v>7.8534031413612593E-2</v>
      </c>
      <c r="Q6" s="82" t="e">
        <f t="shared" si="4"/>
        <v>#DIV/0!</v>
      </c>
      <c r="R6" s="83" t="e">
        <v>#DIV/0!</v>
      </c>
      <c r="S6" s="84" t="e">
        <f t="shared" si="5"/>
        <v>#DIV/0!</v>
      </c>
      <c r="T6" s="85">
        <f>分析係数表!F9</f>
        <v>0.8125</v>
      </c>
      <c r="U6" s="86" t="e">
        <f t="shared" si="6"/>
        <v>#DIV/0!</v>
      </c>
      <c r="V6" s="87">
        <f>分析係数表!D9</f>
        <v>0</v>
      </c>
      <c r="W6" s="167" t="e">
        <f t="shared" si="7"/>
        <v>#DIV/0!</v>
      </c>
      <c r="X6" s="76">
        <f>分析係数表!E9</f>
        <v>0</v>
      </c>
      <c r="Y6" s="166" t="e">
        <f t="shared" si="8"/>
        <v>#DIV/0!</v>
      </c>
    </row>
    <row r="7" spans="1:25" x14ac:dyDescent="0.2">
      <c r="A7" s="6" t="s">
        <v>221</v>
      </c>
      <c r="B7" s="5" t="s">
        <v>267</v>
      </c>
      <c r="C7" s="90"/>
      <c r="D7" s="76">
        <f>投入係数表!C7</f>
        <v>0</v>
      </c>
      <c r="E7" s="77">
        <f t="shared" si="9"/>
        <v>0</v>
      </c>
      <c r="F7" s="76">
        <f>分析係数表!C10</f>
        <v>9.7664543524416114E-2</v>
      </c>
      <c r="G7" s="77">
        <f t="shared" si="0"/>
        <v>0</v>
      </c>
      <c r="H7" s="77">
        <v>0</v>
      </c>
      <c r="I7" s="77">
        <f t="shared" si="1"/>
        <v>0</v>
      </c>
      <c r="J7" s="76">
        <f>分析係数表!G10</f>
        <v>0.17857142857142858</v>
      </c>
      <c r="K7" s="78">
        <f t="shared" si="2"/>
        <v>0</v>
      </c>
      <c r="L7" s="79"/>
      <c r="M7" s="80"/>
      <c r="N7" s="81">
        <f>分析係数表!H10</f>
        <v>9.8896447026537823E-4</v>
      </c>
      <c r="O7" s="82" t="e">
        <f t="shared" si="3"/>
        <v>#DIV/0!</v>
      </c>
      <c r="P7" s="76">
        <f>分析係数表!C10</f>
        <v>9.7664543524416114E-2</v>
      </c>
      <c r="Q7" s="82" t="e">
        <f t="shared" si="4"/>
        <v>#DIV/0!</v>
      </c>
      <c r="R7" s="83" t="e">
        <v>#DIV/0!</v>
      </c>
      <c r="S7" s="84" t="e">
        <f t="shared" si="5"/>
        <v>#DIV/0!</v>
      </c>
      <c r="T7" s="85">
        <f>分析係数表!F10</f>
        <v>0.5178571428571429</v>
      </c>
      <c r="U7" s="86" t="e">
        <f t="shared" si="6"/>
        <v>#DIV/0!</v>
      </c>
      <c r="V7" s="87">
        <f>分析係数表!D10</f>
        <v>0.16071428571428573</v>
      </c>
      <c r="W7" s="167" t="e">
        <f t="shared" si="7"/>
        <v>#DIV/0!</v>
      </c>
      <c r="X7" s="76">
        <f>分析係数表!E10</f>
        <v>0</v>
      </c>
      <c r="Y7" s="166" t="e">
        <f t="shared" si="8"/>
        <v>#DIV/0!</v>
      </c>
    </row>
    <row r="8" spans="1:25" x14ac:dyDescent="0.2">
      <c r="A8" s="6" t="s">
        <v>222</v>
      </c>
      <c r="B8" s="5" t="s">
        <v>27</v>
      </c>
      <c r="C8" s="90"/>
      <c r="D8" s="76">
        <f>投入係数表!C8</f>
        <v>0</v>
      </c>
      <c r="E8" s="77">
        <f t="shared" si="9"/>
        <v>0</v>
      </c>
      <c r="F8" s="76">
        <f>分析係数表!C11</f>
        <v>0</v>
      </c>
      <c r="G8" s="77">
        <f t="shared" si="0"/>
        <v>0</v>
      </c>
      <c r="H8" s="77">
        <v>0</v>
      </c>
      <c r="I8" s="77">
        <f t="shared" si="1"/>
        <v>0</v>
      </c>
      <c r="J8" s="76">
        <f>分析係数表!G11</f>
        <v>1</v>
      </c>
      <c r="K8" s="78">
        <f t="shared" si="2"/>
        <v>0</v>
      </c>
      <c r="L8" s="79"/>
      <c r="M8" s="80"/>
      <c r="N8" s="81">
        <f>分析係数表!H11</f>
        <v>-1.824657694216565E-5</v>
      </c>
      <c r="O8" s="82" t="e">
        <f t="shared" si="3"/>
        <v>#DIV/0!</v>
      </c>
      <c r="P8" s="76">
        <f>分析係数表!C11</f>
        <v>0</v>
      </c>
      <c r="Q8" s="82" t="e">
        <f t="shared" si="4"/>
        <v>#DIV/0!</v>
      </c>
      <c r="R8" s="83" t="e">
        <v>#DIV/0!</v>
      </c>
      <c r="S8" s="84" t="e">
        <f t="shared" si="5"/>
        <v>#DIV/0!</v>
      </c>
      <c r="T8" s="85">
        <f>分析係数表!F11</f>
        <v>1</v>
      </c>
      <c r="U8" s="86" t="e">
        <f t="shared" si="6"/>
        <v>#DIV/0!</v>
      </c>
      <c r="V8" s="87">
        <f>分析係数表!D11</f>
        <v>0</v>
      </c>
      <c r="W8" s="167" t="e">
        <f t="shared" si="7"/>
        <v>#DIV/0!</v>
      </c>
      <c r="X8" s="76">
        <f>分析係数表!E11</f>
        <v>0</v>
      </c>
      <c r="Y8" s="166" t="e">
        <f t="shared" si="8"/>
        <v>#DIV/0!</v>
      </c>
    </row>
    <row r="9" spans="1:25" x14ac:dyDescent="0.2">
      <c r="A9" s="6" t="s">
        <v>223</v>
      </c>
      <c r="B9" s="5" t="s">
        <v>191</v>
      </c>
      <c r="C9" s="90"/>
      <c r="D9" s="76">
        <f>投入係数表!C9</f>
        <v>0</v>
      </c>
      <c r="E9" s="77">
        <f t="shared" si="9"/>
        <v>0</v>
      </c>
      <c r="F9" s="76">
        <f>分析係数表!C12</f>
        <v>9.4611575134895265E-3</v>
      </c>
      <c r="G9" s="77">
        <f t="shared" si="0"/>
        <v>0</v>
      </c>
      <c r="H9" s="77">
        <v>0</v>
      </c>
      <c r="I9" s="77">
        <f t="shared" si="1"/>
        <v>0</v>
      </c>
      <c r="J9" s="76">
        <f>分析係数表!G12</f>
        <v>0.14399999999999999</v>
      </c>
      <c r="K9" s="78">
        <f t="shared" si="2"/>
        <v>0</v>
      </c>
      <c r="L9" s="79"/>
      <c r="M9" s="80"/>
      <c r="N9" s="81">
        <f>分析係数表!H12</f>
        <v>8.1401629054389399E-2</v>
      </c>
      <c r="O9" s="82" t="e">
        <f t="shared" si="3"/>
        <v>#DIV/0!</v>
      </c>
      <c r="P9" s="76">
        <f>分析係数表!C12</f>
        <v>9.4611575134895265E-3</v>
      </c>
      <c r="Q9" s="82" t="e">
        <f t="shared" si="4"/>
        <v>#DIV/0!</v>
      </c>
      <c r="R9" s="83" t="e">
        <v>#DIV/0!</v>
      </c>
      <c r="S9" s="84" t="e">
        <f t="shared" si="5"/>
        <v>#DIV/0!</v>
      </c>
      <c r="T9" s="85">
        <f>分析係数表!F12</f>
        <v>0.28492307692307695</v>
      </c>
      <c r="U9" s="86" t="e">
        <f t="shared" si="6"/>
        <v>#DIV/0!</v>
      </c>
      <c r="V9" s="87">
        <f>分析係数表!D12</f>
        <v>0.13476923076923078</v>
      </c>
      <c r="W9" s="167" t="e">
        <f t="shared" si="7"/>
        <v>#DIV/0!</v>
      </c>
      <c r="X9" s="76">
        <f>分析係数表!E12</f>
        <v>0.11630769230769231</v>
      </c>
      <c r="Y9" s="166" t="e">
        <f t="shared" si="8"/>
        <v>#DIV/0!</v>
      </c>
    </row>
    <row r="10" spans="1:25" x14ac:dyDescent="0.2">
      <c r="A10" s="6" t="s">
        <v>224</v>
      </c>
      <c r="B10" s="5" t="s">
        <v>28</v>
      </c>
      <c r="C10" s="90"/>
      <c r="D10" s="76">
        <f>投入係数表!C10</f>
        <v>0</v>
      </c>
      <c r="E10" s="77">
        <f t="shared" si="9"/>
        <v>0</v>
      </c>
      <c r="F10" s="76">
        <f>分析係数表!C13</f>
        <v>0</v>
      </c>
      <c r="G10" s="77">
        <f t="shared" si="0"/>
        <v>0</v>
      </c>
      <c r="H10" s="77">
        <v>0</v>
      </c>
      <c r="I10" s="77">
        <f t="shared" si="1"/>
        <v>0</v>
      </c>
      <c r="J10" s="76">
        <f>分析係数表!G13</f>
        <v>0.24742268041237114</v>
      </c>
      <c r="K10" s="78">
        <f t="shared" si="2"/>
        <v>0</v>
      </c>
      <c r="L10" s="79"/>
      <c r="M10" s="80"/>
      <c r="N10" s="81">
        <f>分析係数表!H13</f>
        <v>1.2633929874755496E-2</v>
      </c>
      <c r="O10" s="82" t="e">
        <f t="shared" si="3"/>
        <v>#DIV/0!</v>
      </c>
      <c r="P10" s="76">
        <f>分析係数表!C13</f>
        <v>0</v>
      </c>
      <c r="Q10" s="82" t="e">
        <f t="shared" si="4"/>
        <v>#DIV/0!</v>
      </c>
      <c r="R10" s="83" t="e">
        <v>#DIV/0!</v>
      </c>
      <c r="S10" s="84" t="e">
        <f t="shared" si="5"/>
        <v>#DIV/0!</v>
      </c>
      <c r="T10" s="85">
        <f>分析係数表!F13</f>
        <v>0.38144329896907214</v>
      </c>
      <c r="U10" s="86" t="e">
        <f t="shared" si="6"/>
        <v>#DIV/0!</v>
      </c>
      <c r="V10" s="87">
        <f>分析係数表!D13</f>
        <v>0.71134020618556704</v>
      </c>
      <c r="W10" s="167" t="e">
        <f t="shared" si="7"/>
        <v>#DIV/0!</v>
      </c>
      <c r="X10" s="76">
        <f>分析係数表!E13</f>
        <v>0.67010309278350511</v>
      </c>
      <c r="Y10" s="166" t="e">
        <f t="shared" si="8"/>
        <v>#DIV/0!</v>
      </c>
    </row>
    <row r="11" spans="1:25" x14ac:dyDescent="0.2">
      <c r="A11" s="6" t="s">
        <v>225</v>
      </c>
      <c r="B11" s="5" t="s">
        <v>268</v>
      </c>
      <c r="C11" s="90"/>
      <c r="D11" s="76">
        <f>投入係数表!C11</f>
        <v>0</v>
      </c>
      <c r="E11" s="77">
        <f t="shared" si="9"/>
        <v>0</v>
      </c>
      <c r="F11" s="76">
        <f>分析係数表!C14</f>
        <v>3.724489795918362E-2</v>
      </c>
      <c r="G11" s="77">
        <f t="shared" si="0"/>
        <v>0</v>
      </c>
      <c r="H11" s="77">
        <v>0</v>
      </c>
      <c r="I11" s="77">
        <f t="shared" si="1"/>
        <v>0</v>
      </c>
      <c r="J11" s="76">
        <f>分析係数表!G14</f>
        <v>0.16710182767624021</v>
      </c>
      <c r="K11" s="78">
        <f t="shared" si="2"/>
        <v>0</v>
      </c>
      <c r="L11" s="79"/>
      <c r="M11" s="80"/>
      <c r="N11" s="81">
        <f>分析係数表!H14</f>
        <v>1.010860362595977E-3</v>
      </c>
      <c r="O11" s="82" t="e">
        <f t="shared" si="3"/>
        <v>#DIV/0!</v>
      </c>
      <c r="P11" s="76">
        <f>分析係数表!C14</f>
        <v>3.724489795918362E-2</v>
      </c>
      <c r="Q11" s="82" t="e">
        <f t="shared" si="4"/>
        <v>#DIV/0!</v>
      </c>
      <c r="R11" s="83" t="e">
        <v>#DIV/0!</v>
      </c>
      <c r="S11" s="84" t="e">
        <f t="shared" si="5"/>
        <v>#DIV/0!</v>
      </c>
      <c r="T11" s="85">
        <f>分析係数表!F14</f>
        <v>0.30809399477806787</v>
      </c>
      <c r="U11" s="86" t="e">
        <f t="shared" si="6"/>
        <v>#DIV/0!</v>
      </c>
      <c r="V11" s="87">
        <f>分析係数表!D14</f>
        <v>3.6553524804177548E-2</v>
      </c>
      <c r="W11" s="167" t="e">
        <f t="shared" si="7"/>
        <v>#DIV/0!</v>
      </c>
      <c r="X11" s="76">
        <f>分析係数表!E14</f>
        <v>1.5665796344647518E-2</v>
      </c>
      <c r="Y11" s="166" t="e">
        <f t="shared" si="8"/>
        <v>#DIV/0!</v>
      </c>
    </row>
    <row r="12" spans="1:25" x14ac:dyDescent="0.2">
      <c r="A12" s="6" t="s">
        <v>226</v>
      </c>
      <c r="B12" s="5" t="s">
        <v>29</v>
      </c>
      <c r="C12" s="90"/>
      <c r="D12" s="76">
        <f>投入係数表!C12</f>
        <v>0</v>
      </c>
      <c r="E12" s="77">
        <f t="shared" si="9"/>
        <v>0</v>
      </c>
      <c r="F12" s="76">
        <f>分析係数表!C15</f>
        <v>0</v>
      </c>
      <c r="G12" s="77">
        <f t="shared" si="0"/>
        <v>0</v>
      </c>
      <c r="H12" s="77">
        <v>0</v>
      </c>
      <c r="I12" s="77">
        <f t="shared" si="1"/>
        <v>0</v>
      </c>
      <c r="J12" s="76">
        <f>分析係数表!G15</f>
        <v>9.5754290876242099E-2</v>
      </c>
      <c r="K12" s="78">
        <f t="shared" si="2"/>
        <v>0</v>
      </c>
      <c r="L12" s="79"/>
      <c r="M12" s="80"/>
      <c r="N12" s="81">
        <f>分析係数表!H15</f>
        <v>7.4737979155110506E-3</v>
      </c>
      <c r="O12" s="82" t="e">
        <f t="shared" si="3"/>
        <v>#DIV/0!</v>
      </c>
      <c r="P12" s="76">
        <f>分析係数表!C15</f>
        <v>0</v>
      </c>
      <c r="Q12" s="82" t="e">
        <f t="shared" si="4"/>
        <v>#DIV/0!</v>
      </c>
      <c r="R12" s="83" t="e">
        <v>#DIV/0!</v>
      </c>
      <c r="S12" s="84" t="e">
        <f t="shared" si="5"/>
        <v>#DIV/0!</v>
      </c>
      <c r="T12" s="85">
        <f>分析係数表!F15</f>
        <v>0.30442637759710928</v>
      </c>
      <c r="U12" s="86" t="e">
        <f t="shared" si="6"/>
        <v>#DIV/0!</v>
      </c>
      <c r="V12" s="87">
        <f>分析係数表!D15</f>
        <v>7.1364046973803066E-2</v>
      </c>
      <c r="W12" s="167" t="e">
        <f t="shared" si="7"/>
        <v>#DIV/0!</v>
      </c>
      <c r="X12" s="76">
        <f>分析係数表!E15</f>
        <v>6.1728395061728392E-2</v>
      </c>
      <c r="Y12" s="166" t="e">
        <f t="shared" si="8"/>
        <v>#DIV/0!</v>
      </c>
    </row>
    <row r="13" spans="1:25" x14ac:dyDescent="0.2">
      <c r="A13" s="6" t="s">
        <v>227</v>
      </c>
      <c r="B13" s="5" t="s">
        <v>30</v>
      </c>
      <c r="C13" s="90"/>
      <c r="D13" s="76">
        <f>投入係数表!C13</f>
        <v>0</v>
      </c>
      <c r="E13" s="77">
        <f t="shared" si="9"/>
        <v>0</v>
      </c>
      <c r="F13" s="76">
        <f>分析係数表!C16</f>
        <v>5.1379638439581488E-3</v>
      </c>
      <c r="G13" s="77">
        <f t="shared" si="0"/>
        <v>0</v>
      </c>
      <c r="H13" s="77">
        <v>0</v>
      </c>
      <c r="I13" s="77">
        <f t="shared" si="1"/>
        <v>0</v>
      </c>
      <c r="J13" s="76">
        <f>分析係数表!G16</f>
        <v>3.5087719298245612E-2</v>
      </c>
      <c r="K13" s="78">
        <f t="shared" si="2"/>
        <v>0</v>
      </c>
      <c r="L13" s="79"/>
      <c r="M13" s="80"/>
      <c r="N13" s="81">
        <f>分析係数表!H16</f>
        <v>1.4841765684757539E-2</v>
      </c>
      <c r="O13" s="82" t="e">
        <f t="shared" si="3"/>
        <v>#DIV/0!</v>
      </c>
      <c r="P13" s="76">
        <f>分析係数表!C16</f>
        <v>5.1379638439581488E-3</v>
      </c>
      <c r="Q13" s="82" t="e">
        <f t="shared" si="4"/>
        <v>#DIV/0!</v>
      </c>
      <c r="R13" s="83" t="e">
        <v>#DIV/0!</v>
      </c>
      <c r="S13" s="84" t="e">
        <f t="shared" si="5"/>
        <v>#DIV/0!</v>
      </c>
      <c r="T13" s="85">
        <f>分析係数表!F16</f>
        <v>0.2982456140350877</v>
      </c>
      <c r="U13" s="86" t="e">
        <f t="shared" si="6"/>
        <v>#DIV/0!</v>
      </c>
      <c r="V13" s="87">
        <f>分析係数表!D16</f>
        <v>0</v>
      </c>
      <c r="W13" s="167" t="e">
        <f t="shared" si="7"/>
        <v>#DIV/0!</v>
      </c>
      <c r="X13" s="76">
        <f>分析係数表!E16</f>
        <v>0</v>
      </c>
      <c r="Y13" s="166" t="e">
        <f t="shared" si="8"/>
        <v>#DIV/0!</v>
      </c>
    </row>
    <row r="14" spans="1:25" x14ac:dyDescent="0.2">
      <c r="A14" s="6" t="s">
        <v>2</v>
      </c>
      <c r="B14" s="5" t="s">
        <v>364</v>
      </c>
      <c r="C14" s="90"/>
      <c r="D14" s="76">
        <f>投入係数表!C14</f>
        <v>0</v>
      </c>
      <c r="E14" s="77">
        <f t="shared" si="9"/>
        <v>0</v>
      </c>
      <c r="F14" s="76">
        <f>分析係数表!C17</f>
        <v>2.2792022792023081E-3</v>
      </c>
      <c r="G14" s="77">
        <f t="shared" si="0"/>
        <v>0</v>
      </c>
      <c r="H14" s="77">
        <v>0</v>
      </c>
      <c r="I14" s="77">
        <f t="shared" si="1"/>
        <v>0</v>
      </c>
      <c r="J14" s="76">
        <f>分析係数表!G17</f>
        <v>0.25</v>
      </c>
      <c r="K14" s="78">
        <f t="shared" si="2"/>
        <v>0</v>
      </c>
      <c r="L14" s="79"/>
      <c r="M14" s="80"/>
      <c r="N14" s="81">
        <f>分析係数表!H17</f>
        <v>2.6238577642834202E-3</v>
      </c>
      <c r="O14" s="82" t="e">
        <f t="shared" si="3"/>
        <v>#DIV/0!</v>
      </c>
      <c r="P14" s="76">
        <f>分析係数表!C17</f>
        <v>2.2792022792023081E-3</v>
      </c>
      <c r="Q14" s="82" t="e">
        <f t="shared" si="4"/>
        <v>#DIV/0!</v>
      </c>
      <c r="R14" s="83" t="e">
        <v>#DIV/0!</v>
      </c>
      <c r="S14" s="84" t="e">
        <f t="shared" si="5"/>
        <v>#DIV/0!</v>
      </c>
      <c r="T14" s="85">
        <f>分析係数表!F17</f>
        <v>0.3888888888888889</v>
      </c>
      <c r="U14" s="86" t="e">
        <f t="shared" si="6"/>
        <v>#DIV/0!</v>
      </c>
      <c r="V14" s="87">
        <f>分析係数表!D17</f>
        <v>0.80555555555555558</v>
      </c>
      <c r="W14" s="167" t="e">
        <f t="shared" si="7"/>
        <v>#DIV/0!</v>
      </c>
      <c r="X14" s="76">
        <f>分析係数表!E17</f>
        <v>0.63888888888888884</v>
      </c>
      <c r="Y14" s="166" t="e">
        <f t="shared" si="8"/>
        <v>#DIV/0!</v>
      </c>
    </row>
    <row r="15" spans="1:25" x14ac:dyDescent="0.2">
      <c r="A15" s="6" t="s">
        <v>3</v>
      </c>
      <c r="B15" s="5" t="s">
        <v>31</v>
      </c>
      <c r="C15" s="90"/>
      <c r="D15" s="76">
        <f>投入係数表!C15</f>
        <v>0</v>
      </c>
      <c r="E15" s="77">
        <f t="shared" si="9"/>
        <v>0</v>
      </c>
      <c r="F15" s="76">
        <f>分析係数表!C18</f>
        <v>7.5999999999999956E-2</v>
      </c>
      <c r="G15" s="77">
        <f t="shared" si="0"/>
        <v>0</v>
      </c>
      <c r="H15" s="77">
        <v>0</v>
      </c>
      <c r="I15" s="77">
        <f t="shared" si="1"/>
        <v>0</v>
      </c>
      <c r="J15" s="76">
        <f>分析係数表!G18</f>
        <v>0.21407624633431085</v>
      </c>
      <c r="K15" s="78">
        <f t="shared" si="2"/>
        <v>0</v>
      </c>
      <c r="L15" s="79"/>
      <c r="M15" s="80"/>
      <c r="N15" s="81">
        <f>分析係数表!H18</f>
        <v>3.9412606195077802E-4</v>
      </c>
      <c r="O15" s="82" t="e">
        <f t="shared" si="3"/>
        <v>#DIV/0!</v>
      </c>
      <c r="P15" s="76">
        <f>分析係数表!C18</f>
        <v>7.5999999999999956E-2</v>
      </c>
      <c r="Q15" s="82" t="e">
        <f t="shared" si="4"/>
        <v>#DIV/0!</v>
      </c>
      <c r="R15" s="83" t="e">
        <v>#DIV/0!</v>
      </c>
      <c r="S15" s="84" t="e">
        <f t="shared" si="5"/>
        <v>#DIV/0!</v>
      </c>
      <c r="T15" s="85">
        <f>分析係数表!F18</f>
        <v>0.45454545454545453</v>
      </c>
      <c r="U15" s="86" t="e">
        <f t="shared" si="6"/>
        <v>#DIV/0!</v>
      </c>
      <c r="V15" s="87">
        <f>分析係数表!D18</f>
        <v>3.519061583577713E-2</v>
      </c>
      <c r="W15" s="167" t="e">
        <f t="shared" si="7"/>
        <v>#DIV/0!</v>
      </c>
      <c r="X15" s="76">
        <f>分析係数表!E18</f>
        <v>2.6392961876832845E-2</v>
      </c>
      <c r="Y15" s="166" t="e">
        <f t="shared" si="8"/>
        <v>#DIV/0!</v>
      </c>
    </row>
    <row r="16" spans="1:25" x14ac:dyDescent="0.2">
      <c r="A16" s="6" t="s">
        <v>4</v>
      </c>
      <c r="B16" s="5" t="s">
        <v>32</v>
      </c>
      <c r="C16" s="90"/>
      <c r="D16" s="76">
        <f>投入係数表!C16</f>
        <v>0</v>
      </c>
      <c r="E16" s="77">
        <f t="shared" si="9"/>
        <v>0</v>
      </c>
      <c r="F16" s="76">
        <f>分析係数表!C19</f>
        <v>0</v>
      </c>
      <c r="G16" s="77">
        <f t="shared" si="0"/>
        <v>0</v>
      </c>
      <c r="H16" s="77">
        <v>0</v>
      </c>
      <c r="I16" s="77">
        <f t="shared" si="1"/>
        <v>0</v>
      </c>
      <c r="J16" s="76">
        <f>分析係数表!G19</f>
        <v>0</v>
      </c>
      <c r="K16" s="78">
        <f t="shared" si="2"/>
        <v>0</v>
      </c>
      <c r="L16" s="79"/>
      <c r="M16" s="80"/>
      <c r="N16" s="81">
        <f>分析係数表!H19</f>
        <v>-1.0218083087612764E-4</v>
      </c>
      <c r="O16" s="82" t="e">
        <f t="shared" si="3"/>
        <v>#DIV/0!</v>
      </c>
      <c r="P16" s="76">
        <f>分析係数表!C19</f>
        <v>0</v>
      </c>
      <c r="Q16" s="82" t="e">
        <f t="shared" si="4"/>
        <v>#DIV/0!</v>
      </c>
      <c r="R16" s="83" t="e">
        <v>#DIV/0!</v>
      </c>
      <c r="S16" s="84" t="e">
        <f t="shared" si="5"/>
        <v>#DIV/0!</v>
      </c>
      <c r="T16" s="85">
        <f>分析係数表!F19</f>
        <v>0</v>
      </c>
      <c r="U16" s="86" t="e">
        <f t="shared" si="6"/>
        <v>#DIV/0!</v>
      </c>
      <c r="V16" s="87">
        <f>分析係数表!D19</f>
        <v>0</v>
      </c>
      <c r="W16" s="167" t="e">
        <f t="shared" si="7"/>
        <v>#DIV/0!</v>
      </c>
      <c r="X16" s="76">
        <f>分析係数表!E19</f>
        <v>0</v>
      </c>
      <c r="Y16" s="166" t="e">
        <f t="shared" si="8"/>
        <v>#DIV/0!</v>
      </c>
    </row>
    <row r="17" spans="1:25" x14ac:dyDescent="0.2">
      <c r="A17" s="6" t="s">
        <v>5</v>
      </c>
      <c r="B17" s="5" t="s">
        <v>33</v>
      </c>
      <c r="C17" s="90"/>
      <c r="D17" s="76">
        <f>投入係数表!C17</f>
        <v>0</v>
      </c>
      <c r="E17" s="77">
        <f t="shared" si="9"/>
        <v>0</v>
      </c>
      <c r="F17" s="76">
        <f>分析係数表!C20</f>
        <v>1.5625E-2</v>
      </c>
      <c r="G17" s="77">
        <f t="shared" si="0"/>
        <v>0</v>
      </c>
      <c r="H17" s="77">
        <v>0</v>
      </c>
      <c r="I17" s="77">
        <f t="shared" si="1"/>
        <v>0</v>
      </c>
      <c r="J17" s="76">
        <f>分析係数表!G20</f>
        <v>9.7560975609756101E-2</v>
      </c>
      <c r="K17" s="78">
        <f t="shared" si="2"/>
        <v>0</v>
      </c>
      <c r="L17" s="79"/>
      <c r="M17" s="80"/>
      <c r="N17" s="81">
        <f>分析係数表!H20</f>
        <v>4.9265757743847255E-4</v>
      </c>
      <c r="O17" s="82" t="e">
        <f t="shared" si="3"/>
        <v>#DIV/0!</v>
      </c>
      <c r="P17" s="76">
        <f>分析係数表!C20</f>
        <v>1.5625E-2</v>
      </c>
      <c r="Q17" s="82" t="e">
        <f t="shared" si="4"/>
        <v>#DIV/0!</v>
      </c>
      <c r="R17" s="83" t="e">
        <v>#DIV/0!</v>
      </c>
      <c r="S17" s="84" t="e">
        <f t="shared" si="5"/>
        <v>#DIV/0!</v>
      </c>
      <c r="T17" s="85">
        <f>分析係数表!F20</f>
        <v>0.21951219512195122</v>
      </c>
      <c r="U17" s="86" t="e">
        <f t="shared" si="6"/>
        <v>#DIV/0!</v>
      </c>
      <c r="V17" s="87">
        <f>分析係数表!D20</f>
        <v>0.21951219512195122</v>
      </c>
      <c r="W17" s="167" t="e">
        <f t="shared" si="7"/>
        <v>#DIV/0!</v>
      </c>
      <c r="X17" s="76">
        <f>分析係数表!E20</f>
        <v>9.7560975609756101E-2</v>
      </c>
      <c r="Y17" s="166" t="e">
        <f t="shared" si="8"/>
        <v>#DIV/0!</v>
      </c>
    </row>
    <row r="18" spans="1:25" x14ac:dyDescent="0.2">
      <c r="A18" s="6" t="s">
        <v>6</v>
      </c>
      <c r="B18" s="5" t="s">
        <v>34</v>
      </c>
      <c r="C18" s="90"/>
      <c r="D18" s="76">
        <f>投入係数表!C18</f>
        <v>0</v>
      </c>
      <c r="E18" s="77">
        <f t="shared" si="9"/>
        <v>0</v>
      </c>
      <c r="F18" s="76">
        <f>分析係数表!C21</f>
        <v>0</v>
      </c>
      <c r="G18" s="77">
        <f t="shared" si="0"/>
        <v>0</v>
      </c>
      <c r="H18" s="77">
        <v>0</v>
      </c>
      <c r="I18" s="77">
        <f t="shared" si="1"/>
        <v>0</v>
      </c>
      <c r="J18" s="76">
        <f>分析係数表!G21</f>
        <v>0.3</v>
      </c>
      <c r="K18" s="78">
        <f t="shared" si="2"/>
        <v>0</v>
      </c>
      <c r="L18" s="79"/>
      <c r="M18" s="80"/>
      <c r="N18" s="81">
        <f>分析係数表!H21</f>
        <v>8.1379733162058798E-4</v>
      </c>
      <c r="O18" s="82" t="e">
        <f t="shared" si="3"/>
        <v>#DIV/0!</v>
      </c>
      <c r="P18" s="76">
        <f>分析係数表!C21</f>
        <v>0</v>
      </c>
      <c r="Q18" s="82" t="e">
        <f t="shared" si="4"/>
        <v>#DIV/0!</v>
      </c>
      <c r="R18" s="83" t="e">
        <v>#DIV/0!</v>
      </c>
      <c r="S18" s="84" t="e">
        <f t="shared" si="5"/>
        <v>#DIV/0!</v>
      </c>
      <c r="T18" s="85">
        <f>分析係数表!F21</f>
        <v>0.4</v>
      </c>
      <c r="U18" s="86" t="e">
        <f t="shared" si="6"/>
        <v>#DIV/0!</v>
      </c>
      <c r="V18" s="87">
        <f>分析係数表!D21</f>
        <v>0.6</v>
      </c>
      <c r="W18" s="167" t="e">
        <f t="shared" si="7"/>
        <v>#DIV/0!</v>
      </c>
      <c r="X18" s="76">
        <f>分析係数表!E21</f>
        <v>0.4</v>
      </c>
      <c r="Y18" s="166" t="e">
        <f t="shared" si="8"/>
        <v>#DIV/0!</v>
      </c>
    </row>
    <row r="19" spans="1:25" x14ac:dyDescent="0.2">
      <c r="A19" s="6" t="s">
        <v>7</v>
      </c>
      <c r="B19" s="5" t="s">
        <v>269</v>
      </c>
      <c r="C19" s="90"/>
      <c r="D19" s="76">
        <f>投入係数表!C19</f>
        <v>0</v>
      </c>
      <c r="E19" s="77">
        <f t="shared" si="9"/>
        <v>0</v>
      </c>
      <c r="F19" s="76">
        <f>分析係数表!C22</f>
        <v>0</v>
      </c>
      <c r="G19" s="77">
        <f t="shared" si="0"/>
        <v>0</v>
      </c>
      <c r="H19" s="77">
        <v>0</v>
      </c>
      <c r="I19" s="77">
        <f t="shared" si="1"/>
        <v>0</v>
      </c>
      <c r="J19" s="76">
        <f>分析係数表!G22</f>
        <v>0.2</v>
      </c>
      <c r="K19" s="78">
        <f t="shared" si="2"/>
        <v>0</v>
      </c>
      <c r="L19" s="79"/>
      <c r="M19" s="80"/>
      <c r="N19" s="81">
        <f>分析係数表!H22</f>
        <v>4.0142469272764429E-5</v>
      </c>
      <c r="O19" s="82" t="e">
        <f t="shared" si="3"/>
        <v>#DIV/0!</v>
      </c>
      <c r="P19" s="76">
        <f>分析係数表!C22</f>
        <v>0</v>
      </c>
      <c r="Q19" s="82" t="e">
        <f t="shared" si="4"/>
        <v>#DIV/0!</v>
      </c>
      <c r="R19" s="83" t="e">
        <v>#DIV/0!</v>
      </c>
      <c r="S19" s="84" t="e">
        <f t="shared" si="5"/>
        <v>#DIV/0!</v>
      </c>
      <c r="T19" s="85">
        <f>分析係数表!F22</f>
        <v>0.6</v>
      </c>
      <c r="U19" s="86" t="e">
        <f t="shared" si="6"/>
        <v>#DIV/0!</v>
      </c>
      <c r="V19" s="87">
        <f>分析係数表!D22</f>
        <v>4.2</v>
      </c>
      <c r="W19" s="167" t="e">
        <f t="shared" si="7"/>
        <v>#DIV/0!</v>
      </c>
      <c r="X19" s="76">
        <f>分析係数表!E22</f>
        <v>3.4</v>
      </c>
      <c r="Y19" s="166" t="e">
        <f t="shared" si="8"/>
        <v>#DIV/0!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0.23333333333333334</v>
      </c>
      <c r="K20" s="78">
        <f t="shared" si="2"/>
        <v>0</v>
      </c>
      <c r="L20" s="79"/>
      <c r="M20" s="80"/>
      <c r="N20" s="81">
        <f>分析係数表!H23</f>
        <v>2.1895892330598778E-5</v>
      </c>
      <c r="O20" s="82" t="e">
        <f t="shared" si="3"/>
        <v>#DIV/0!</v>
      </c>
      <c r="P20" s="76">
        <f>分析係数表!C23</f>
        <v>0</v>
      </c>
      <c r="Q20" s="82" t="e">
        <f t="shared" si="4"/>
        <v>#DIV/0!</v>
      </c>
      <c r="R20" s="83" t="e">
        <v>#DIV/0!</v>
      </c>
      <c r="S20" s="84" t="e">
        <f t="shared" si="5"/>
        <v>#DIV/0!</v>
      </c>
      <c r="T20" s="85">
        <f>分析係数表!F23</f>
        <v>0.43333333333333335</v>
      </c>
      <c r="U20" s="86" t="e">
        <f t="shared" si="6"/>
        <v>#DIV/0!</v>
      </c>
      <c r="V20" s="87">
        <f>分析係数表!D23</f>
        <v>0.8</v>
      </c>
      <c r="W20" s="167" t="e">
        <f t="shared" si="7"/>
        <v>#DIV/0!</v>
      </c>
      <c r="X20" s="76">
        <f>分析係数表!E23</f>
        <v>0.4</v>
      </c>
      <c r="Y20" s="166" t="e">
        <f t="shared" si="8"/>
        <v>#DIV/0!</v>
      </c>
    </row>
    <row r="21" spans="1:25" x14ac:dyDescent="0.2">
      <c r="A21" s="6" t="s">
        <v>9</v>
      </c>
      <c r="B21" s="5" t="s">
        <v>271</v>
      </c>
      <c r="C21" s="90"/>
      <c r="D21" s="76">
        <f>投入係数表!C21</f>
        <v>0</v>
      </c>
      <c r="E21" s="77">
        <f t="shared" si="9"/>
        <v>0</v>
      </c>
      <c r="F21" s="76">
        <f>分析係数表!C24</f>
        <v>4.0407358738501986E-2</v>
      </c>
      <c r="G21" s="77">
        <f t="shared" si="0"/>
        <v>0</v>
      </c>
      <c r="H21" s="77">
        <v>0</v>
      </c>
      <c r="I21" s="77">
        <f t="shared" si="1"/>
        <v>0</v>
      </c>
      <c r="J21" s="76">
        <f>分析係数表!G24</f>
        <v>0.2107843137254902</v>
      </c>
      <c r="K21" s="78">
        <f t="shared" si="2"/>
        <v>0</v>
      </c>
      <c r="L21" s="79"/>
      <c r="M21" s="80"/>
      <c r="N21" s="81">
        <f>分析係数表!H24</f>
        <v>3.0289317723994981E-4</v>
      </c>
      <c r="O21" s="82" t="e">
        <f t="shared" si="3"/>
        <v>#DIV/0!</v>
      </c>
      <c r="P21" s="76">
        <f>分析係数表!C24</f>
        <v>4.0407358738501986E-2</v>
      </c>
      <c r="Q21" s="82" t="e">
        <f t="shared" si="4"/>
        <v>#DIV/0!</v>
      </c>
      <c r="R21" s="83" t="e">
        <v>#DIV/0!</v>
      </c>
      <c r="S21" s="84" t="e">
        <f t="shared" si="5"/>
        <v>#DIV/0!</v>
      </c>
      <c r="T21" s="85">
        <f>分析係数表!F24</f>
        <v>0.39705882352941174</v>
      </c>
      <c r="U21" s="86" t="e">
        <f t="shared" si="6"/>
        <v>#DIV/0!</v>
      </c>
      <c r="V21" s="87">
        <f>分析係数表!D24</f>
        <v>0.3235294117647059</v>
      </c>
      <c r="W21" s="167" t="e">
        <f t="shared" si="7"/>
        <v>#DIV/0!</v>
      </c>
      <c r="X21" s="76">
        <f>分析係数表!E24</f>
        <v>0.25490196078431371</v>
      </c>
      <c r="Y21" s="166" t="e">
        <f t="shared" si="8"/>
        <v>#DIV/0!</v>
      </c>
    </row>
    <row r="22" spans="1:25" x14ac:dyDescent="0.2">
      <c r="A22" s="6" t="s">
        <v>10</v>
      </c>
      <c r="B22" s="5" t="s">
        <v>272</v>
      </c>
      <c r="C22" s="90"/>
      <c r="D22" s="76">
        <f>投入係数表!C22</f>
        <v>0</v>
      </c>
      <c r="E22" s="77">
        <f t="shared" si="9"/>
        <v>0</v>
      </c>
      <c r="F22" s="76">
        <f>分析係数表!C25</f>
        <v>0</v>
      </c>
      <c r="G22" s="77">
        <f t="shared" si="0"/>
        <v>0</v>
      </c>
      <c r="H22" s="77">
        <v>0</v>
      </c>
      <c r="I22" s="77">
        <f t="shared" si="1"/>
        <v>0</v>
      </c>
      <c r="J22" s="76">
        <f>分析係数表!G25</f>
        <v>0.2857142857142857</v>
      </c>
      <c r="K22" s="78">
        <f t="shared" si="2"/>
        <v>0</v>
      </c>
      <c r="L22" s="79"/>
      <c r="M22" s="80"/>
      <c r="N22" s="81">
        <f>分析係数表!H25</f>
        <v>4.5616442355414126E-4</v>
      </c>
      <c r="O22" s="82" t="e">
        <f t="shared" si="3"/>
        <v>#DIV/0!</v>
      </c>
      <c r="P22" s="76">
        <f>分析係数表!C25</f>
        <v>0</v>
      </c>
      <c r="Q22" s="82" t="e">
        <f t="shared" si="4"/>
        <v>#DIV/0!</v>
      </c>
      <c r="R22" s="83" t="e">
        <v>#DIV/0!</v>
      </c>
      <c r="S22" s="84" t="e">
        <f t="shared" si="5"/>
        <v>#DIV/0!</v>
      </c>
      <c r="T22" s="85">
        <f>分析係数表!F25</f>
        <v>0.5714285714285714</v>
      </c>
      <c r="U22" s="86" t="e">
        <f t="shared" si="6"/>
        <v>#DIV/0!</v>
      </c>
      <c r="V22" s="87">
        <f>分析係数表!D25</f>
        <v>1.8571428571428572</v>
      </c>
      <c r="W22" s="167" t="e">
        <f t="shared" si="7"/>
        <v>#DIV/0!</v>
      </c>
      <c r="X22" s="76">
        <f>分析係数表!E25</f>
        <v>1</v>
      </c>
      <c r="Y22" s="166" t="e">
        <f t="shared" si="8"/>
        <v>#DIV/0!</v>
      </c>
    </row>
    <row r="23" spans="1:25" x14ac:dyDescent="0.2">
      <c r="A23" s="6" t="s">
        <v>11</v>
      </c>
      <c r="B23" s="5" t="s">
        <v>35</v>
      </c>
      <c r="C23" s="90"/>
      <c r="D23" s="76">
        <f>投入係数表!C23</f>
        <v>0</v>
      </c>
      <c r="E23" s="77">
        <f t="shared" si="9"/>
        <v>0</v>
      </c>
      <c r="F23" s="76">
        <f>分析係数表!C26</f>
        <v>4.2648253452477469E-3</v>
      </c>
      <c r="G23" s="77">
        <f t="shared" si="0"/>
        <v>0</v>
      </c>
      <c r="H23" s="77">
        <v>0</v>
      </c>
      <c r="I23" s="77">
        <f t="shared" si="1"/>
        <v>0</v>
      </c>
      <c r="J23" s="76">
        <f>分析係数表!G26</f>
        <v>0.19858156028368795</v>
      </c>
      <c r="K23" s="78">
        <f t="shared" si="2"/>
        <v>0</v>
      </c>
      <c r="L23" s="79"/>
      <c r="M23" s="80"/>
      <c r="N23" s="81">
        <f>分析係数表!H26</f>
        <v>9.3568446559425447E-3</v>
      </c>
      <c r="O23" s="82" t="e">
        <f t="shared" si="3"/>
        <v>#DIV/0!</v>
      </c>
      <c r="P23" s="76">
        <f>分析係数表!C26</f>
        <v>4.2648253452477469E-3</v>
      </c>
      <c r="Q23" s="82" t="e">
        <f t="shared" si="4"/>
        <v>#DIV/0!</v>
      </c>
      <c r="R23" s="83" t="e">
        <v>#DIV/0!</v>
      </c>
      <c r="S23" s="84" t="e">
        <f t="shared" si="5"/>
        <v>#DIV/0!</v>
      </c>
      <c r="T23" s="85">
        <f>分析係数表!F26</f>
        <v>0.3475177304964539</v>
      </c>
      <c r="U23" s="86" t="e">
        <f t="shared" si="6"/>
        <v>#DIV/0!</v>
      </c>
      <c r="V23" s="87">
        <f>分析係数表!D26</f>
        <v>0.27659574468085107</v>
      </c>
      <c r="W23" s="167" t="e">
        <f t="shared" si="7"/>
        <v>#DIV/0!</v>
      </c>
      <c r="X23" s="76">
        <f>分析係数表!E26</f>
        <v>0.21985815602836881</v>
      </c>
      <c r="Y23" s="166" t="e">
        <f t="shared" si="8"/>
        <v>#DIV/0!</v>
      </c>
    </row>
    <row r="24" spans="1:25" x14ac:dyDescent="0.2">
      <c r="A24" s="6" t="s">
        <v>12</v>
      </c>
      <c r="B24" s="5" t="s">
        <v>366</v>
      </c>
      <c r="C24" s="90"/>
      <c r="D24" s="76">
        <f>投入係数表!C24</f>
        <v>0</v>
      </c>
      <c r="E24" s="77">
        <f t="shared" si="9"/>
        <v>0</v>
      </c>
      <c r="F24" s="76">
        <f>分析係数表!C27</f>
        <v>3.8520801232666546E-4</v>
      </c>
      <c r="G24" s="77">
        <f t="shared" si="0"/>
        <v>0</v>
      </c>
      <c r="H24" s="77">
        <v>0</v>
      </c>
      <c r="I24" s="77">
        <f t="shared" si="1"/>
        <v>0</v>
      </c>
      <c r="J24" s="76">
        <f>分析係数表!G27</f>
        <v>0.2857142857142857</v>
      </c>
      <c r="K24" s="78">
        <f t="shared" si="2"/>
        <v>0</v>
      </c>
      <c r="L24" s="79"/>
      <c r="M24" s="80"/>
      <c r="N24" s="81">
        <f>分析係数表!H27</f>
        <v>9.8166583948851201E-3</v>
      </c>
      <c r="O24" s="82" t="e">
        <f t="shared" si="3"/>
        <v>#DIV/0!</v>
      </c>
      <c r="P24" s="76">
        <f>分析係数表!C27</f>
        <v>3.8520801232666546E-4</v>
      </c>
      <c r="Q24" s="82" t="e">
        <f t="shared" si="4"/>
        <v>#DIV/0!</v>
      </c>
      <c r="R24" s="83" t="e">
        <v>#DIV/0!</v>
      </c>
      <c r="S24" s="84" t="e">
        <f t="shared" si="5"/>
        <v>#DIV/0!</v>
      </c>
      <c r="T24" s="85">
        <f>分析係数表!F27</f>
        <v>0.5714285714285714</v>
      </c>
      <c r="U24" s="86" t="e">
        <f t="shared" si="6"/>
        <v>#DIV/0!</v>
      </c>
      <c r="V24" s="87">
        <f>分析係数表!D27</f>
        <v>0</v>
      </c>
      <c r="W24" s="167" t="e">
        <f t="shared" si="7"/>
        <v>#DIV/0!</v>
      </c>
      <c r="X24" s="76">
        <f>分析係数表!E27</f>
        <v>0</v>
      </c>
      <c r="Y24" s="166" t="e">
        <f t="shared" si="8"/>
        <v>#DIV/0!</v>
      </c>
    </row>
    <row r="25" spans="1:25" x14ac:dyDescent="0.2">
      <c r="A25" s="6" t="s">
        <v>13</v>
      </c>
      <c r="B25" s="5" t="s">
        <v>192</v>
      </c>
      <c r="C25" s="90"/>
      <c r="D25" s="76">
        <f>投入係数表!C25</f>
        <v>0</v>
      </c>
      <c r="E25" s="77">
        <f t="shared" si="9"/>
        <v>0</v>
      </c>
      <c r="F25" s="76">
        <f>分析係数表!C28</f>
        <v>1.1124845488257318E-3</v>
      </c>
      <c r="G25" s="77">
        <f t="shared" si="0"/>
        <v>0</v>
      </c>
      <c r="H25" s="77">
        <v>0</v>
      </c>
      <c r="I25" s="77">
        <f t="shared" si="1"/>
        <v>0</v>
      </c>
      <c r="J25" s="76">
        <f>分析係数表!G28</f>
        <v>0.13043478260869565</v>
      </c>
      <c r="K25" s="78">
        <f t="shared" si="2"/>
        <v>0</v>
      </c>
      <c r="L25" s="79"/>
      <c r="M25" s="80"/>
      <c r="N25" s="81">
        <f>分析係数表!H28</f>
        <v>1.7089743964032348E-2</v>
      </c>
      <c r="O25" s="82" t="e">
        <f t="shared" si="3"/>
        <v>#DIV/0!</v>
      </c>
      <c r="P25" s="76">
        <f>分析係数表!C28</f>
        <v>1.1124845488257318E-3</v>
      </c>
      <c r="Q25" s="82" t="e">
        <f t="shared" si="4"/>
        <v>#DIV/0!</v>
      </c>
      <c r="R25" s="83" t="e">
        <v>#DIV/0!</v>
      </c>
      <c r="S25" s="84" t="e">
        <f t="shared" si="5"/>
        <v>#DIV/0!</v>
      </c>
      <c r="T25" s="85">
        <f>分析係数表!F28</f>
        <v>0.21739130434782608</v>
      </c>
      <c r="U25" s="86" t="e">
        <f t="shared" si="6"/>
        <v>#DIV/0!</v>
      </c>
      <c r="V25" s="87">
        <f>分析係数表!D28</f>
        <v>0.17391304347826086</v>
      </c>
      <c r="W25" s="167" t="e">
        <f t="shared" si="7"/>
        <v>#DIV/0!</v>
      </c>
      <c r="X25" s="76">
        <f>分析係数表!E28</f>
        <v>0.14130434782608695</v>
      </c>
      <c r="Y25" s="166" t="e">
        <f t="shared" si="8"/>
        <v>#DIV/0!</v>
      </c>
    </row>
    <row r="26" spans="1:25" x14ac:dyDescent="0.2">
      <c r="A26" s="6" t="s">
        <v>14</v>
      </c>
      <c r="B26" s="5" t="s">
        <v>50</v>
      </c>
      <c r="C26" s="90"/>
      <c r="D26" s="76">
        <f>投入係数表!C26</f>
        <v>0</v>
      </c>
      <c r="E26" s="77">
        <f t="shared" si="9"/>
        <v>0</v>
      </c>
      <c r="F26" s="76">
        <f>分析係数表!C29</f>
        <v>9.1216979002032073E-2</v>
      </c>
      <c r="G26" s="77">
        <f t="shared" si="0"/>
        <v>0</v>
      </c>
      <c r="H26" s="77">
        <v>0</v>
      </c>
      <c r="I26" s="77">
        <f t="shared" si="1"/>
        <v>0</v>
      </c>
      <c r="J26" s="76">
        <f>分析係数表!G29</f>
        <v>0.26186291739894552</v>
      </c>
      <c r="K26" s="78">
        <f t="shared" si="2"/>
        <v>0</v>
      </c>
      <c r="L26" s="79"/>
      <c r="M26" s="80"/>
      <c r="N26" s="81">
        <f>分析係数表!H29</f>
        <v>8.8860829708346713E-3</v>
      </c>
      <c r="O26" s="82" t="e">
        <f t="shared" si="3"/>
        <v>#DIV/0!</v>
      </c>
      <c r="P26" s="76">
        <f>分析係数表!C29</f>
        <v>9.1216979002032073E-2</v>
      </c>
      <c r="Q26" s="82" t="e">
        <f t="shared" si="4"/>
        <v>#DIV/0!</v>
      </c>
      <c r="R26" s="83" t="e">
        <v>#DIV/0!</v>
      </c>
      <c r="S26" s="84" t="e">
        <f t="shared" si="5"/>
        <v>#DIV/0!</v>
      </c>
      <c r="T26" s="85">
        <f>分析係数表!F29</f>
        <v>0.4024604569420035</v>
      </c>
      <c r="U26" s="86" t="e">
        <f t="shared" si="6"/>
        <v>#DIV/0!</v>
      </c>
      <c r="V26" s="87">
        <f>分析係数表!D29</f>
        <v>0.14499121265377857</v>
      </c>
      <c r="W26" s="167" t="e">
        <f t="shared" si="7"/>
        <v>#DIV/0!</v>
      </c>
      <c r="X26" s="76">
        <f>分析係数表!E29</f>
        <v>0.10017574692442882</v>
      </c>
      <c r="Y26" s="166" t="e">
        <f t="shared" si="8"/>
        <v>#DIV/0!</v>
      </c>
    </row>
    <row r="27" spans="1:25" x14ac:dyDescent="0.2">
      <c r="A27" s="6" t="s">
        <v>15</v>
      </c>
      <c r="B27" s="5" t="s">
        <v>36</v>
      </c>
      <c r="C27" s="90"/>
      <c r="D27" s="76">
        <f>投入係数表!C27</f>
        <v>0</v>
      </c>
      <c r="E27" s="77">
        <f t="shared" si="9"/>
        <v>0</v>
      </c>
      <c r="F27" s="76">
        <f>分析係数表!C30</f>
        <v>1</v>
      </c>
      <c r="G27" s="77">
        <f t="shared" si="0"/>
        <v>0</v>
      </c>
      <c r="H27" s="77">
        <v>0</v>
      </c>
      <c r="I27" s="77">
        <f t="shared" si="1"/>
        <v>0</v>
      </c>
      <c r="J27" s="76">
        <f>分析係数表!G30</f>
        <v>0.34464954175809992</v>
      </c>
      <c r="K27" s="78">
        <f t="shared" si="2"/>
        <v>0</v>
      </c>
      <c r="L27" s="79"/>
      <c r="M27" s="80"/>
      <c r="N27" s="81">
        <f>分析係数表!H30</f>
        <v>0</v>
      </c>
      <c r="O27" s="82" t="e">
        <f t="shared" si="3"/>
        <v>#DIV/0!</v>
      </c>
      <c r="P27" s="76">
        <f>分析係数表!C30</f>
        <v>1</v>
      </c>
      <c r="Q27" s="82" t="e">
        <f t="shared" si="4"/>
        <v>#DIV/0!</v>
      </c>
      <c r="R27" s="83" t="e">
        <v>#DIV/0!</v>
      </c>
      <c r="S27" s="84" t="e">
        <f t="shared" si="5"/>
        <v>#DIV/0!</v>
      </c>
      <c r="T27" s="85">
        <f>分析係数表!F30</f>
        <v>0.44133212856589649</v>
      </c>
      <c r="U27" s="86" t="e">
        <f t="shared" si="6"/>
        <v>#DIV/0!</v>
      </c>
      <c r="V27" s="87">
        <f>分析係数表!D30</f>
        <v>0.12779140312378987</v>
      </c>
      <c r="W27" s="167" t="e">
        <f t="shared" si="7"/>
        <v>#DIV/0!</v>
      </c>
      <c r="X27" s="76">
        <f>分析係数表!E30</f>
        <v>8.7001419904479155E-2</v>
      </c>
      <c r="Y27" s="166" t="e">
        <f t="shared" si="8"/>
        <v>#DIV/0!</v>
      </c>
    </row>
    <row r="28" spans="1:25" x14ac:dyDescent="0.2">
      <c r="A28" s="6" t="s">
        <v>16</v>
      </c>
      <c r="B28" s="5" t="s">
        <v>193</v>
      </c>
      <c r="C28" s="90"/>
      <c r="D28" s="76">
        <f>投入係数表!C28</f>
        <v>0</v>
      </c>
      <c r="E28" s="77">
        <f t="shared" si="9"/>
        <v>0</v>
      </c>
      <c r="F28" s="76">
        <f>分析係数表!C31</f>
        <v>5.9431818181818197E-2</v>
      </c>
      <c r="G28" s="77">
        <f t="shared" si="0"/>
        <v>0</v>
      </c>
      <c r="H28" s="77">
        <v>0</v>
      </c>
      <c r="I28" s="77">
        <f t="shared" si="1"/>
        <v>0</v>
      </c>
      <c r="J28" s="76">
        <f>分析係数表!G31</f>
        <v>6.9182389937106917E-2</v>
      </c>
      <c r="K28" s="78">
        <f t="shared" si="2"/>
        <v>0</v>
      </c>
      <c r="L28" s="79"/>
      <c r="M28" s="80"/>
      <c r="N28" s="81">
        <f>分析係数表!H31</f>
        <v>2.0344933290514698E-2</v>
      </c>
      <c r="O28" s="82" t="e">
        <f t="shared" si="3"/>
        <v>#DIV/0!</v>
      </c>
      <c r="P28" s="76">
        <f>分析係数表!C31</f>
        <v>5.9431818181818197E-2</v>
      </c>
      <c r="Q28" s="82" t="e">
        <f t="shared" si="4"/>
        <v>#DIV/0!</v>
      </c>
      <c r="R28" s="83" t="e">
        <v>#DIV/0!</v>
      </c>
      <c r="S28" s="84" t="e">
        <f t="shared" si="5"/>
        <v>#DIV/0!</v>
      </c>
      <c r="T28" s="85">
        <f>分析係数表!F31</f>
        <v>0.25471698113207547</v>
      </c>
      <c r="U28" s="86" t="e">
        <f t="shared" si="6"/>
        <v>#DIV/0!</v>
      </c>
      <c r="V28" s="87">
        <f>分析係数表!D31</f>
        <v>1.5723270440251572E-2</v>
      </c>
      <c r="W28" s="167" t="e">
        <f t="shared" si="7"/>
        <v>#DIV/0!</v>
      </c>
      <c r="X28" s="76">
        <f>分析係数表!E31</f>
        <v>1.10062893081761E-2</v>
      </c>
      <c r="Y28" s="166" t="e">
        <f t="shared" si="8"/>
        <v>#DIV/0!</v>
      </c>
    </row>
    <row r="29" spans="1:25" x14ac:dyDescent="0.2">
      <c r="A29" s="6" t="s">
        <v>17</v>
      </c>
      <c r="B29" s="5" t="s">
        <v>273</v>
      </c>
      <c r="C29" s="90"/>
      <c r="D29" s="76">
        <f>投入係数表!C29</f>
        <v>0</v>
      </c>
      <c r="E29" s="77">
        <f t="shared" si="9"/>
        <v>0</v>
      </c>
      <c r="F29" s="76">
        <f>分析係数表!C32</f>
        <v>1</v>
      </c>
      <c r="G29" s="77">
        <f t="shared" si="0"/>
        <v>0</v>
      </c>
      <c r="H29" s="77">
        <v>0</v>
      </c>
      <c r="I29" s="77">
        <f t="shared" si="1"/>
        <v>0</v>
      </c>
      <c r="J29" s="76">
        <f>分析係数表!G32</f>
        <v>0.14024946759963491</v>
      </c>
      <c r="K29" s="78">
        <f t="shared" si="2"/>
        <v>0</v>
      </c>
      <c r="L29" s="79"/>
      <c r="M29" s="80"/>
      <c r="N29" s="81">
        <f>分析係数表!H32</f>
        <v>5.6491402212944849E-3</v>
      </c>
      <c r="O29" s="82" t="e">
        <f t="shared" si="3"/>
        <v>#DIV/0!</v>
      </c>
      <c r="P29" s="76">
        <f>分析係数表!C32</f>
        <v>1</v>
      </c>
      <c r="Q29" s="82" t="e">
        <f t="shared" si="4"/>
        <v>#DIV/0!</v>
      </c>
      <c r="R29" s="83" t="e">
        <v>#DIV/0!</v>
      </c>
      <c r="S29" s="84" t="e">
        <f t="shared" si="5"/>
        <v>#DIV/0!</v>
      </c>
      <c r="T29" s="85">
        <f>分析係数表!F32</f>
        <v>0.4840279890477639</v>
      </c>
      <c r="U29" s="86" t="e">
        <f t="shared" si="6"/>
        <v>#DIV/0!</v>
      </c>
      <c r="V29" s="87">
        <f>分析係数表!D32</f>
        <v>1.9470641922725889E-2</v>
      </c>
      <c r="W29" s="167" t="e">
        <f t="shared" si="7"/>
        <v>#DIV/0!</v>
      </c>
      <c r="X29" s="76">
        <f>分析係数表!E32</f>
        <v>2.9510191664131429E-2</v>
      </c>
      <c r="Y29" s="166" t="e">
        <f t="shared" si="8"/>
        <v>#DIV/0!</v>
      </c>
    </row>
    <row r="30" spans="1:25" x14ac:dyDescent="0.2">
      <c r="A30" s="6" t="s">
        <v>18</v>
      </c>
      <c r="B30" s="5" t="s">
        <v>274</v>
      </c>
      <c r="C30" s="90"/>
      <c r="D30" s="76">
        <f>投入係数表!C30</f>
        <v>0</v>
      </c>
      <c r="E30" s="77">
        <f t="shared" si="9"/>
        <v>0</v>
      </c>
      <c r="F30" s="76">
        <f>分析係数表!C33</f>
        <v>0.54794520547945202</v>
      </c>
      <c r="G30" s="77">
        <f t="shared" si="0"/>
        <v>0</v>
      </c>
      <c r="H30" s="77">
        <v>0</v>
      </c>
      <c r="I30" s="77">
        <f t="shared" si="1"/>
        <v>0</v>
      </c>
      <c r="J30" s="76">
        <f>分析係数表!G33</f>
        <v>0.50575815738963537</v>
      </c>
      <c r="K30" s="78">
        <f t="shared" si="2"/>
        <v>0</v>
      </c>
      <c r="L30" s="79"/>
      <c r="M30" s="80"/>
      <c r="N30" s="81">
        <f>分析係数表!H33</f>
        <v>8.5393980089335235E-4</v>
      </c>
      <c r="O30" s="82" t="e">
        <f t="shared" si="3"/>
        <v>#DIV/0!</v>
      </c>
      <c r="P30" s="76">
        <f>分析係数表!C33</f>
        <v>0.54794520547945202</v>
      </c>
      <c r="Q30" s="82" t="e">
        <f t="shared" si="4"/>
        <v>#DIV/0!</v>
      </c>
      <c r="R30" s="83" t="e">
        <v>#DIV/0!</v>
      </c>
      <c r="S30" s="84" t="e">
        <f t="shared" si="5"/>
        <v>#DIV/0!</v>
      </c>
      <c r="T30" s="85">
        <f>分析係数表!F33</f>
        <v>0.64683301343570054</v>
      </c>
      <c r="U30" s="86" t="e">
        <f t="shared" si="6"/>
        <v>#DIV/0!</v>
      </c>
      <c r="V30" s="87">
        <f>分析係数表!D33</f>
        <v>9.3090211132437622E-2</v>
      </c>
      <c r="W30" s="167" t="e">
        <f t="shared" si="7"/>
        <v>#DIV/0!</v>
      </c>
      <c r="X30" s="76">
        <f>分析係数表!E33</f>
        <v>9.5969289827255277E-2</v>
      </c>
      <c r="Y30" s="166" t="e">
        <f t="shared" si="8"/>
        <v>#DIV/0!</v>
      </c>
    </row>
    <row r="31" spans="1:25" x14ac:dyDescent="0.2">
      <c r="A31" s="6" t="s">
        <v>19</v>
      </c>
      <c r="B31" s="5" t="s">
        <v>275</v>
      </c>
      <c r="C31" s="90"/>
      <c r="D31" s="76">
        <f>投入係数表!C31</f>
        <v>0</v>
      </c>
      <c r="E31" s="77">
        <f t="shared" si="9"/>
        <v>0</v>
      </c>
      <c r="F31" s="76">
        <f>分析係数表!C34</f>
        <v>0.2272625743700124</v>
      </c>
      <c r="G31" s="77">
        <f t="shared" si="0"/>
        <v>0</v>
      </c>
      <c r="H31" s="77">
        <v>0</v>
      </c>
      <c r="I31" s="77">
        <f t="shared" si="1"/>
        <v>0</v>
      </c>
      <c r="J31" s="76">
        <f>分析係数表!G34</f>
        <v>0.42497416653070103</v>
      </c>
      <c r="K31" s="78">
        <f t="shared" si="2"/>
        <v>0</v>
      </c>
      <c r="L31" s="79"/>
      <c r="M31" s="80"/>
      <c r="N31" s="81">
        <f>分析係数表!H34</f>
        <v>0.1413890754094532</v>
      </c>
      <c r="O31" s="82" t="e">
        <f t="shared" si="3"/>
        <v>#DIV/0!</v>
      </c>
      <c r="P31" s="76">
        <f>分析係数表!C34</f>
        <v>0.2272625743700124</v>
      </c>
      <c r="Q31" s="82" t="e">
        <f t="shared" si="4"/>
        <v>#DIV/0!</v>
      </c>
      <c r="R31" s="83" t="e">
        <v>#DIV/0!</v>
      </c>
      <c r="S31" s="84" t="e">
        <f t="shared" si="5"/>
        <v>#DIV/0!</v>
      </c>
      <c r="T31" s="85">
        <f>分析係数表!F34</f>
        <v>0.7015282536574754</v>
      </c>
      <c r="U31" s="86" t="e">
        <f t="shared" si="6"/>
        <v>#DIV/0!</v>
      </c>
      <c r="V31" s="87">
        <f>分析係数表!D34</f>
        <v>0.28596290857671181</v>
      </c>
      <c r="W31" s="167" t="e">
        <f t="shared" si="7"/>
        <v>#DIV/0!</v>
      </c>
      <c r="X31" s="76">
        <f>分析係数表!E34</f>
        <v>0.21101865448414642</v>
      </c>
      <c r="Y31" s="166" t="e">
        <f t="shared" si="8"/>
        <v>#DIV/0!</v>
      </c>
    </row>
    <row r="32" spans="1:25" x14ac:dyDescent="0.2">
      <c r="A32" s="6" t="s">
        <v>20</v>
      </c>
      <c r="B32" s="5" t="s">
        <v>37</v>
      </c>
      <c r="C32" s="90"/>
      <c r="D32" s="76">
        <f>投入係数表!C32</f>
        <v>0</v>
      </c>
      <c r="E32" s="77">
        <f t="shared" si="9"/>
        <v>0</v>
      </c>
      <c r="F32" s="76">
        <f>分析係数表!C35</f>
        <v>0.52232854864433809</v>
      </c>
      <c r="G32" s="77">
        <f t="shared" si="0"/>
        <v>0</v>
      </c>
      <c r="H32" s="77">
        <v>0</v>
      </c>
      <c r="I32" s="77">
        <f t="shared" si="1"/>
        <v>0</v>
      </c>
      <c r="J32" s="76">
        <f>分析係数表!G35</f>
        <v>0.31374764595103577</v>
      </c>
      <c r="K32" s="78">
        <f t="shared" si="2"/>
        <v>0</v>
      </c>
      <c r="L32" s="79"/>
      <c r="M32" s="80"/>
      <c r="N32" s="81">
        <f>分析係数表!H35</f>
        <v>5.2721659416693427E-2</v>
      </c>
      <c r="O32" s="82" t="e">
        <f t="shared" si="3"/>
        <v>#DIV/0!</v>
      </c>
      <c r="P32" s="76">
        <f>分析係数表!C35</f>
        <v>0.52232854864433809</v>
      </c>
      <c r="Q32" s="82" t="e">
        <f t="shared" si="4"/>
        <v>#DIV/0!</v>
      </c>
      <c r="R32" s="83" t="e">
        <v>#DIV/0!</v>
      </c>
      <c r="S32" s="84" t="e">
        <f t="shared" si="5"/>
        <v>#DIV/0!</v>
      </c>
      <c r="T32" s="85">
        <f>分析係数表!F35</f>
        <v>0.64655367231638416</v>
      </c>
      <c r="U32" s="86" t="e">
        <f t="shared" si="6"/>
        <v>#DIV/0!</v>
      </c>
      <c r="V32" s="87">
        <f>分析係数表!D35</f>
        <v>6.0263653483992465E-2</v>
      </c>
      <c r="W32" s="167" t="e">
        <f t="shared" si="7"/>
        <v>#DIV/0!</v>
      </c>
      <c r="X32" s="76">
        <f>分析係数表!E35</f>
        <v>5.3634651600753293E-2</v>
      </c>
      <c r="Y32" s="166" t="e">
        <f t="shared" si="8"/>
        <v>#DIV/0!</v>
      </c>
    </row>
    <row r="33" spans="1:25" x14ac:dyDescent="0.2">
      <c r="A33" s="6" t="s">
        <v>21</v>
      </c>
      <c r="B33" s="5" t="s">
        <v>38</v>
      </c>
      <c r="C33" s="90"/>
      <c r="D33" s="76">
        <f>投入係数表!C33</f>
        <v>0</v>
      </c>
      <c r="E33" s="77">
        <f t="shared" si="9"/>
        <v>0</v>
      </c>
      <c r="F33" s="76">
        <f>分析係数表!C36</f>
        <v>0.98115915135770393</v>
      </c>
      <c r="G33" s="77">
        <f t="shared" si="0"/>
        <v>0</v>
      </c>
      <c r="H33" s="77">
        <v>0</v>
      </c>
      <c r="I33" s="77">
        <f t="shared" si="1"/>
        <v>0</v>
      </c>
      <c r="J33" s="76">
        <f>分析係数表!G36</f>
        <v>4.5900594498961549E-2</v>
      </c>
      <c r="K33" s="78">
        <f t="shared" si="2"/>
        <v>0</v>
      </c>
      <c r="L33" s="79"/>
      <c r="M33" s="80"/>
      <c r="N33" s="81">
        <f>分析係数表!H36</f>
        <v>0.27688085715119842</v>
      </c>
      <c r="O33" s="82" t="e">
        <f t="shared" si="3"/>
        <v>#DIV/0!</v>
      </c>
      <c r="P33" s="76">
        <f>分析係数表!C36</f>
        <v>0.98115915135770393</v>
      </c>
      <c r="Q33" s="82" t="e">
        <f t="shared" si="4"/>
        <v>#DIV/0!</v>
      </c>
      <c r="R33" s="83" t="e">
        <v>#DIV/0!</v>
      </c>
      <c r="S33" s="84" t="e">
        <f t="shared" si="5"/>
        <v>#DIV/0!</v>
      </c>
      <c r="T33" s="85">
        <f>分析係数表!F36</f>
        <v>0.85284777090361641</v>
      </c>
      <c r="U33" s="86" t="e">
        <f t="shared" si="6"/>
        <v>#DIV/0!</v>
      </c>
      <c r="V33" s="87">
        <f>分析係数表!D36</f>
        <v>1.624157976285975E-2</v>
      </c>
      <c r="W33" s="167" t="e">
        <f t="shared" si="7"/>
        <v>#DIV/0!</v>
      </c>
      <c r="X33" s="76">
        <f>分析係数表!E36</f>
        <v>1.0186701245041263E-2</v>
      </c>
      <c r="Y33" s="166" t="e">
        <f t="shared" si="8"/>
        <v>#DIV/0!</v>
      </c>
    </row>
    <row r="34" spans="1:25" x14ac:dyDescent="0.2">
      <c r="A34" s="6" t="s">
        <v>22</v>
      </c>
      <c r="B34" s="5" t="s">
        <v>377</v>
      </c>
      <c r="C34" s="90"/>
      <c r="D34" s="76">
        <f>投入係数表!C34</f>
        <v>0</v>
      </c>
      <c r="E34" s="77">
        <f t="shared" si="9"/>
        <v>0</v>
      </c>
      <c r="F34" s="76">
        <f>分析係数表!C37</f>
        <v>0.19750348498289194</v>
      </c>
      <c r="G34" s="77">
        <f t="shared" si="0"/>
        <v>0</v>
      </c>
      <c r="H34" s="77">
        <v>0</v>
      </c>
      <c r="I34" s="77">
        <f t="shared" si="1"/>
        <v>0</v>
      </c>
      <c r="J34" s="76">
        <f>分析係数表!G37</f>
        <v>0.41491057198512482</v>
      </c>
      <c r="K34" s="78">
        <f t="shared" si="2"/>
        <v>0</v>
      </c>
      <c r="L34" s="79"/>
      <c r="M34" s="80"/>
      <c r="N34" s="81">
        <f>分析係数表!H37</f>
        <v>4.2875806498700847E-2</v>
      </c>
      <c r="O34" s="82" t="e">
        <f t="shared" si="3"/>
        <v>#DIV/0!</v>
      </c>
      <c r="P34" s="76">
        <f>分析係数表!C37</f>
        <v>0.19750348498289194</v>
      </c>
      <c r="Q34" s="82" t="e">
        <f t="shared" si="4"/>
        <v>#DIV/0!</v>
      </c>
      <c r="R34" s="83" t="e">
        <v>#DIV/0!</v>
      </c>
      <c r="S34" s="84" t="e">
        <f t="shared" si="5"/>
        <v>#DIV/0!</v>
      </c>
      <c r="T34" s="85">
        <f>分析係数表!F37</f>
        <v>0.69718434567026744</v>
      </c>
      <c r="U34" s="86" t="e">
        <f t="shared" si="6"/>
        <v>#DIV/0!</v>
      </c>
      <c r="V34" s="87">
        <f>分析係数表!D37</f>
        <v>0.13068886134230565</v>
      </c>
      <c r="W34" s="167" t="e">
        <f t="shared" si="7"/>
        <v>#DIV/0!</v>
      </c>
      <c r="X34" s="76">
        <f>分析係数表!E37</f>
        <v>0.12519922082521692</v>
      </c>
      <c r="Y34" s="166" t="e">
        <f t="shared" si="8"/>
        <v>#DIV/0!</v>
      </c>
    </row>
    <row r="35" spans="1:25" x14ac:dyDescent="0.2">
      <c r="A35" s="6" t="s">
        <v>23</v>
      </c>
      <c r="B35" s="5" t="s">
        <v>194</v>
      </c>
      <c r="C35" s="90"/>
      <c r="D35" s="76">
        <f>投入係数表!C35</f>
        <v>0</v>
      </c>
      <c r="E35" s="77">
        <f t="shared" si="9"/>
        <v>0</v>
      </c>
      <c r="F35" s="76">
        <f>分析係数表!C38</f>
        <v>8.1861043469250272E-2</v>
      </c>
      <c r="G35" s="77">
        <f t="shared" si="0"/>
        <v>0</v>
      </c>
      <c r="H35" s="77">
        <v>0</v>
      </c>
      <c r="I35" s="77">
        <f t="shared" si="1"/>
        <v>0</v>
      </c>
      <c r="J35" s="76">
        <f>分析係数表!G38</f>
        <v>0.21669430624654507</v>
      </c>
      <c r="K35" s="78">
        <f t="shared" si="2"/>
        <v>0</v>
      </c>
      <c r="L35" s="79"/>
      <c r="M35" s="80"/>
      <c r="N35" s="81">
        <f>分析係数表!H38</f>
        <v>3.8726534902052377E-2</v>
      </c>
      <c r="O35" s="82" t="e">
        <f t="shared" si="3"/>
        <v>#DIV/0!</v>
      </c>
      <c r="P35" s="76">
        <f>分析係数表!C38</f>
        <v>8.1861043469250272E-2</v>
      </c>
      <c r="Q35" s="82" t="e">
        <f t="shared" si="4"/>
        <v>#DIV/0!</v>
      </c>
      <c r="R35" s="83" t="e">
        <v>#DIV/0!</v>
      </c>
      <c r="S35" s="84" t="e">
        <f t="shared" si="5"/>
        <v>#DIV/0!</v>
      </c>
      <c r="T35" s="85">
        <f>分析係数表!F38</f>
        <v>0.4455500276395799</v>
      </c>
      <c r="U35" s="86" t="e">
        <f t="shared" si="6"/>
        <v>#DIV/0!</v>
      </c>
      <c r="V35" s="87">
        <f>分析係数表!D38</f>
        <v>0.1398562741846324</v>
      </c>
      <c r="W35" s="167" t="e">
        <f t="shared" si="7"/>
        <v>#DIV/0!</v>
      </c>
      <c r="X35" s="76">
        <f>分析係数表!E38</f>
        <v>0.12880044223327805</v>
      </c>
      <c r="Y35" s="166" t="e">
        <f t="shared" si="8"/>
        <v>#DIV/0!</v>
      </c>
    </row>
    <row r="36" spans="1:25" x14ac:dyDescent="0.2">
      <c r="A36" s="6" t="s">
        <v>24</v>
      </c>
      <c r="B36" s="5" t="s">
        <v>39</v>
      </c>
      <c r="C36" s="90"/>
      <c r="D36" s="76">
        <f>投入係数表!C36</f>
        <v>0</v>
      </c>
      <c r="E36" s="77">
        <f t="shared" si="9"/>
        <v>0</v>
      </c>
      <c r="F36" s="76">
        <f>分析係数表!C39</f>
        <v>1</v>
      </c>
      <c r="G36" s="77">
        <f t="shared" si="0"/>
        <v>0</v>
      </c>
      <c r="H36" s="77">
        <v>0</v>
      </c>
      <c r="I36" s="77">
        <f t="shared" si="1"/>
        <v>0</v>
      </c>
      <c r="J36" s="76">
        <f>分析係数表!G39</f>
        <v>0.35499471899494134</v>
      </c>
      <c r="K36" s="78">
        <f t="shared" si="2"/>
        <v>0</v>
      </c>
      <c r="L36" s="79"/>
      <c r="M36" s="80"/>
      <c r="N36" s="81">
        <f>分析係数表!H39</f>
        <v>3.4084605727965436E-3</v>
      </c>
      <c r="O36" s="82" t="e">
        <f t="shared" si="3"/>
        <v>#DIV/0!</v>
      </c>
      <c r="P36" s="76">
        <f>分析係数表!C39</f>
        <v>1</v>
      </c>
      <c r="Q36" s="82" t="e">
        <f t="shared" si="4"/>
        <v>#DIV/0!</v>
      </c>
      <c r="R36" s="83" t="e">
        <v>#DIV/0!</v>
      </c>
      <c r="S36" s="84" t="e">
        <f t="shared" si="5"/>
        <v>#DIV/0!</v>
      </c>
      <c r="T36" s="85">
        <f>分析係数表!F39</f>
        <v>0.70565345488909892</v>
      </c>
      <c r="U36" s="86" t="e">
        <f t="shared" si="6"/>
        <v>#DIV/0!</v>
      </c>
      <c r="V36" s="87">
        <f>分析係数表!D39</f>
        <v>6.4372672188559674E-2</v>
      </c>
      <c r="W36" s="167" t="e">
        <f t="shared" si="7"/>
        <v>#DIV/0!</v>
      </c>
      <c r="X36" s="76">
        <f>分析係数表!E39</f>
        <v>8.1549836010895549E-2</v>
      </c>
      <c r="Y36" s="166" t="e">
        <f t="shared" si="8"/>
        <v>#DIV/0!</v>
      </c>
    </row>
    <row r="37" spans="1:25" x14ac:dyDescent="0.2">
      <c r="A37" s="6" t="s">
        <v>25</v>
      </c>
      <c r="B37" s="5" t="s">
        <v>40</v>
      </c>
      <c r="C37" s="90"/>
      <c r="D37" s="76">
        <f>投入係数表!C37</f>
        <v>0</v>
      </c>
      <c r="E37" s="77">
        <f t="shared" si="9"/>
        <v>0</v>
      </c>
      <c r="F37" s="76">
        <f>分析係数表!C40</f>
        <v>0.69354724715527594</v>
      </c>
      <c r="G37" s="77">
        <f t="shared" si="0"/>
        <v>0</v>
      </c>
      <c r="H37" s="77">
        <v>0</v>
      </c>
      <c r="I37" s="77">
        <f t="shared" si="1"/>
        <v>0</v>
      </c>
      <c r="J37" s="76">
        <f>分析係数表!G40</f>
        <v>0.52329545454545456</v>
      </c>
      <c r="K37" s="78">
        <f t="shared" si="2"/>
        <v>0</v>
      </c>
      <c r="L37" s="79"/>
      <c r="M37" s="80"/>
      <c r="N37" s="81">
        <f>分析係数表!H40</f>
        <v>2.913613406125011E-2</v>
      </c>
      <c r="O37" s="82" t="e">
        <f t="shared" si="3"/>
        <v>#DIV/0!</v>
      </c>
      <c r="P37" s="76">
        <f>分析係数表!C40</f>
        <v>0.69354724715527594</v>
      </c>
      <c r="Q37" s="82" t="e">
        <f t="shared" si="4"/>
        <v>#DIV/0!</v>
      </c>
      <c r="R37" s="83" t="e">
        <v>#DIV/0!</v>
      </c>
      <c r="S37" s="84" t="e">
        <f t="shared" si="5"/>
        <v>#DIV/0!</v>
      </c>
      <c r="T37" s="85">
        <f>分析係数表!F40</f>
        <v>0.72267992424242422</v>
      </c>
      <c r="U37" s="86" t="e">
        <f t="shared" si="6"/>
        <v>#DIV/0!</v>
      </c>
      <c r="V37" s="87">
        <f>分析係数表!D40</f>
        <v>0.13612689393939395</v>
      </c>
      <c r="W37" s="167" t="e">
        <f t="shared" si="7"/>
        <v>#DIV/0!</v>
      </c>
      <c r="X37" s="76">
        <f>分析係数表!E40</f>
        <v>8.1107954545454539E-2</v>
      </c>
      <c r="Y37" s="166" t="e">
        <f t="shared" si="8"/>
        <v>#DIV/0!</v>
      </c>
    </row>
    <row r="38" spans="1:25" x14ac:dyDescent="0.2">
      <c r="A38" s="6" t="s">
        <v>26</v>
      </c>
      <c r="B38" s="5" t="s">
        <v>277</v>
      </c>
      <c r="C38" s="90"/>
      <c r="D38" s="76">
        <f>投入係数表!C38</f>
        <v>0</v>
      </c>
      <c r="E38" s="77">
        <f t="shared" si="9"/>
        <v>0</v>
      </c>
      <c r="F38" s="76">
        <f>分析係数表!C41</f>
        <v>0.69803111327175493</v>
      </c>
      <c r="G38" s="77">
        <f t="shared" si="0"/>
        <v>0</v>
      </c>
      <c r="H38" s="77">
        <v>0</v>
      </c>
      <c r="I38" s="77">
        <f t="shared" si="1"/>
        <v>0</v>
      </c>
      <c r="J38" s="76">
        <f>分析係数表!G41</f>
        <v>0.44754320687137045</v>
      </c>
      <c r="K38" s="78">
        <f t="shared" si="2"/>
        <v>0</v>
      </c>
      <c r="L38" s="79"/>
      <c r="M38" s="80"/>
      <c r="N38" s="81">
        <f>分析係数表!H41</f>
        <v>4.4802645023793539E-2</v>
      </c>
      <c r="O38" s="82" t="e">
        <f t="shared" si="3"/>
        <v>#DIV/0!</v>
      </c>
      <c r="P38" s="76">
        <f>分析係数表!C41</f>
        <v>0.69803111327175493</v>
      </c>
      <c r="Q38" s="82" t="e">
        <f t="shared" si="4"/>
        <v>#DIV/0!</v>
      </c>
      <c r="R38" s="83" t="e">
        <v>#DIV/0!</v>
      </c>
      <c r="S38" s="84" t="e">
        <f t="shared" si="5"/>
        <v>#DIV/0!</v>
      </c>
      <c r="T38" s="85">
        <f>分析係数表!F41</f>
        <v>0.55308272768369438</v>
      </c>
      <c r="U38" s="86" t="e">
        <f t="shared" si="6"/>
        <v>#DIV/0!</v>
      </c>
      <c r="V38" s="87">
        <f>分析係数表!D41</f>
        <v>0.15067635706088953</v>
      </c>
      <c r="W38" s="167" t="e">
        <f t="shared" si="7"/>
        <v>#DIV/0!</v>
      </c>
      <c r="X38" s="76">
        <f>分析係数表!E41</f>
        <v>0.13645373300413813</v>
      </c>
      <c r="Y38" s="166" t="e">
        <f t="shared" si="8"/>
        <v>#DIV/0!</v>
      </c>
    </row>
    <row r="39" spans="1:25" x14ac:dyDescent="0.2">
      <c r="A39" s="6" t="s">
        <v>51</v>
      </c>
      <c r="B39" s="5" t="s">
        <v>367</v>
      </c>
      <c r="C39" s="90"/>
      <c r="D39" s="76">
        <f>投入係数表!C39</f>
        <v>0</v>
      </c>
      <c r="E39" s="77">
        <f>$C$5*D39</f>
        <v>0</v>
      </c>
      <c r="F39" s="76">
        <f>分析係数表!C42</f>
        <v>0.43862762496302865</v>
      </c>
      <c r="G39" s="77">
        <f>E39*F39</f>
        <v>0</v>
      </c>
      <c r="H39" s="77">
        <v>0</v>
      </c>
      <c r="I39" s="77">
        <f>C39+H39</f>
        <v>0</v>
      </c>
      <c r="J39" s="76">
        <f>分析係数表!G42</f>
        <v>0.48527443105756357</v>
      </c>
      <c r="K39" s="78">
        <f>I39*J39</f>
        <v>0</v>
      </c>
      <c r="L39" s="79"/>
      <c r="M39" s="80"/>
      <c r="N39" s="81">
        <f>分析係数表!H42</f>
        <v>1.1447902373514729E-2</v>
      </c>
      <c r="O39" s="82" t="e">
        <f t="shared" si="3"/>
        <v>#DIV/0!</v>
      </c>
      <c r="P39" s="76">
        <f>分析係数表!C42</f>
        <v>0.43862762496302865</v>
      </c>
      <c r="Q39" s="82" t="e">
        <f>O39*P39</f>
        <v>#DIV/0!</v>
      </c>
      <c r="R39" s="83" t="e">
        <v>#DIV/0!</v>
      </c>
      <c r="S39" s="84" t="e">
        <f>I39+R39</f>
        <v>#DIV/0!</v>
      </c>
      <c r="T39" s="85">
        <f>分析係数表!F42</f>
        <v>0.56091030789825969</v>
      </c>
      <c r="U39" s="86" t="e">
        <f t="shared" si="6"/>
        <v>#DIV/0!</v>
      </c>
      <c r="V39" s="87">
        <f>分析係数表!D42</f>
        <v>0.12382864792503347</v>
      </c>
      <c r="W39" s="167" t="e">
        <f t="shared" si="7"/>
        <v>#DIV/0!</v>
      </c>
      <c r="X39" s="76">
        <f>分析係数表!E42</f>
        <v>0.10910307898259705</v>
      </c>
      <c r="Y39" s="166" t="e">
        <f t="shared" si="8"/>
        <v>#DIV/0!</v>
      </c>
    </row>
    <row r="40" spans="1:25" x14ac:dyDescent="0.2">
      <c r="A40" s="6" t="s">
        <v>195</v>
      </c>
      <c r="B40" s="5" t="s">
        <v>41</v>
      </c>
      <c r="C40" s="90"/>
      <c r="D40" s="76">
        <f>投入係数表!C40</f>
        <v>0</v>
      </c>
      <c r="E40" s="77">
        <f>$C$5*D40</f>
        <v>0</v>
      </c>
      <c r="F40" s="76">
        <f>分析係数表!C43</f>
        <v>0.43024422883907665</v>
      </c>
      <c r="G40" s="77">
        <f>E40*F40</f>
        <v>0</v>
      </c>
      <c r="H40" s="77">
        <v>0</v>
      </c>
      <c r="I40" s="77">
        <f>C40+H40</f>
        <v>0</v>
      </c>
      <c r="J40" s="76">
        <f>分析係数表!G43</f>
        <v>0.39930052034462166</v>
      </c>
      <c r="K40" s="78">
        <f>I40*J40</f>
        <v>0</v>
      </c>
      <c r="L40" s="79"/>
      <c r="M40" s="80"/>
      <c r="N40" s="81">
        <f>分析係数表!H43</f>
        <v>3.136221644819432E-2</v>
      </c>
      <c r="O40" s="82" t="e">
        <f t="shared" si="3"/>
        <v>#DIV/0!</v>
      </c>
      <c r="P40" s="76">
        <f>分析係数表!C43</f>
        <v>0.43024422883907665</v>
      </c>
      <c r="Q40" s="82" t="e">
        <f>O40*P40</f>
        <v>#DIV/0!</v>
      </c>
      <c r="R40" s="83" t="e">
        <v>#DIV/0!</v>
      </c>
      <c r="S40" s="84" t="e">
        <f>I40+R40</f>
        <v>#DIV/0!</v>
      </c>
      <c r="T40" s="85">
        <f>分析係数表!F43</f>
        <v>0.65043077710483665</v>
      </c>
      <c r="U40" s="86" t="e">
        <f t="shared" si="6"/>
        <v>#DIV/0!</v>
      </c>
      <c r="V40" s="87">
        <f>分析係数表!D43</f>
        <v>0.31015951548238507</v>
      </c>
      <c r="W40" s="167" t="e">
        <f t="shared" si="7"/>
        <v>#DIV/0!</v>
      </c>
      <c r="X40" s="76">
        <f>分析係数表!E43</f>
        <v>0.24029685234155079</v>
      </c>
      <c r="Y40" s="166" t="e">
        <f t="shared" si="8"/>
        <v>#DIV/0!</v>
      </c>
    </row>
    <row r="41" spans="1:25" x14ac:dyDescent="0.2">
      <c r="A41" s="6" t="s">
        <v>341</v>
      </c>
      <c r="B41" s="5" t="s">
        <v>346</v>
      </c>
      <c r="C41" s="90"/>
      <c r="D41" s="76">
        <f>投入係数表!C41</f>
        <v>0</v>
      </c>
      <c r="E41" s="77">
        <f>$C$5*D41</f>
        <v>0</v>
      </c>
      <c r="F41" s="76">
        <f>分析係数表!C44</f>
        <v>0.29950430472214973</v>
      </c>
      <c r="G41" s="77">
        <f>E41*F41</f>
        <v>0</v>
      </c>
      <c r="H41" s="77">
        <v>0</v>
      </c>
      <c r="I41" s="77">
        <f>C41+H41</f>
        <v>0</v>
      </c>
      <c r="J41" s="76">
        <f>分析係数表!G44</f>
        <v>0.27139093052281238</v>
      </c>
      <c r="K41" s="78">
        <f>I41*J41</f>
        <v>0</v>
      </c>
      <c r="L41" s="79"/>
      <c r="M41" s="80"/>
      <c r="N41" s="81">
        <f>分析係数表!H44</f>
        <v>0.10144366916766415</v>
      </c>
      <c r="O41" s="82" t="e">
        <f t="shared" si="3"/>
        <v>#DIV/0!</v>
      </c>
      <c r="P41" s="76">
        <f>分析係数表!C44</f>
        <v>0.29950430472214973</v>
      </c>
      <c r="Q41" s="82" t="e">
        <f>O41*P41</f>
        <v>#DIV/0!</v>
      </c>
      <c r="R41" s="83" t="e">
        <v>#DIV/0!</v>
      </c>
      <c r="S41" s="84" t="e">
        <f>I41+R41</f>
        <v>#DIV/0!</v>
      </c>
      <c r="T41" s="85">
        <f>分析係数表!F44</f>
        <v>0.46780381824065087</v>
      </c>
      <c r="U41" s="86" t="e">
        <f t="shared" si="6"/>
        <v>#DIV/0!</v>
      </c>
      <c r="V41" s="87">
        <f>分析係数表!D44</f>
        <v>0.20898627097489947</v>
      </c>
      <c r="W41" s="167" t="e">
        <f t="shared" si="7"/>
        <v>#DIV/0!</v>
      </c>
      <c r="X41" s="76">
        <f>分析係数表!E44</f>
        <v>0.15998705681135303</v>
      </c>
      <c r="Y41" s="166" t="e">
        <f t="shared" si="8"/>
        <v>#DIV/0!</v>
      </c>
    </row>
    <row r="42" spans="1:25" x14ac:dyDescent="0.2">
      <c r="A42" s="6" t="s">
        <v>342</v>
      </c>
      <c r="B42" s="5" t="s">
        <v>279</v>
      </c>
      <c r="C42" s="90"/>
      <c r="D42" s="76">
        <f>投入係数表!C42</f>
        <v>0</v>
      </c>
      <c r="E42" s="77">
        <f>$C$5*D42</f>
        <v>0</v>
      </c>
      <c r="F42" s="76">
        <f>分析係数表!C45</f>
        <v>1</v>
      </c>
      <c r="G42" s="77">
        <f>E42*F42</f>
        <v>0</v>
      </c>
      <c r="H42" s="77">
        <v>0</v>
      </c>
      <c r="I42" s="77">
        <f>C42+H42</f>
        <v>0</v>
      </c>
      <c r="J42" s="76">
        <f>分析係数表!G45</f>
        <v>0</v>
      </c>
      <c r="K42" s="78">
        <f>I42*J42</f>
        <v>0</v>
      </c>
      <c r="L42" s="79"/>
      <c r="M42" s="80"/>
      <c r="N42" s="81">
        <f>分析係数表!H45</f>
        <v>0</v>
      </c>
      <c r="O42" s="82" t="e">
        <f t="shared" si="3"/>
        <v>#DIV/0!</v>
      </c>
      <c r="P42" s="76">
        <f>分析係数表!C45</f>
        <v>1</v>
      </c>
      <c r="Q42" s="82" t="e">
        <f>O42*P42</f>
        <v>#DIV/0!</v>
      </c>
      <c r="R42" s="83" t="e">
        <v>#DIV/0!</v>
      </c>
      <c r="S42" s="84" t="e">
        <f>I42+R42</f>
        <v>#DIV/0!</v>
      </c>
      <c r="T42" s="85">
        <f>分析係数表!F45</f>
        <v>0</v>
      </c>
      <c r="U42" s="86" t="e">
        <f t="shared" si="6"/>
        <v>#DIV/0!</v>
      </c>
      <c r="V42" s="87">
        <f>分析係数表!D45</f>
        <v>0</v>
      </c>
      <c r="W42" s="167" t="e">
        <f t="shared" si="7"/>
        <v>#DIV/0!</v>
      </c>
      <c r="X42" s="76">
        <f>分析係数表!E45</f>
        <v>0</v>
      </c>
      <c r="Y42" s="166" t="e">
        <f t="shared" si="8"/>
        <v>#DIV/0!</v>
      </c>
    </row>
    <row r="43" spans="1:25" x14ac:dyDescent="0.2">
      <c r="A43" s="6" t="s">
        <v>343</v>
      </c>
      <c r="B43" s="5" t="s">
        <v>280</v>
      </c>
      <c r="C43" s="90"/>
      <c r="D43" s="76">
        <f>投入係数表!C43</f>
        <v>0</v>
      </c>
      <c r="E43" s="77">
        <f>$C$5*D43</f>
        <v>0</v>
      </c>
      <c r="F43" s="76">
        <f>分析係数表!C46</f>
        <v>7.53047011027278E-2</v>
      </c>
      <c r="G43" s="77">
        <f>E43*F43</f>
        <v>0</v>
      </c>
      <c r="H43" s="77">
        <v>0</v>
      </c>
      <c r="I43" s="77">
        <f>C43+H43</f>
        <v>0</v>
      </c>
      <c r="J43" s="76">
        <f>分析係数表!G46</f>
        <v>9.6153846153846159E-3</v>
      </c>
      <c r="K43" s="78">
        <f>I43*J43</f>
        <v>0</v>
      </c>
      <c r="L43" s="79"/>
      <c r="M43" s="80"/>
      <c r="N43" s="81">
        <f>分析係数表!H46</f>
        <v>1.9947157913175487E-2</v>
      </c>
      <c r="O43" s="82" t="e">
        <f t="shared" si="3"/>
        <v>#DIV/0!</v>
      </c>
      <c r="P43" s="76">
        <f>分析係数表!C46</f>
        <v>7.53047011027278E-2</v>
      </c>
      <c r="Q43" s="82" t="e">
        <f>O43*P43</f>
        <v>#DIV/0!</v>
      </c>
      <c r="R43" s="83" t="e">
        <v>#DIV/0!</v>
      </c>
      <c r="S43" s="84" t="e">
        <f>I43+R43</f>
        <v>#DIV/0!</v>
      </c>
      <c r="T43" s="85">
        <f>分析係数表!F46</f>
        <v>0.31538461538461537</v>
      </c>
      <c r="U43" s="86" t="e">
        <f t="shared" si="6"/>
        <v>#DIV/0!</v>
      </c>
      <c r="V43" s="87">
        <f>分析係数表!D46</f>
        <v>2.6923076923076925E-2</v>
      </c>
      <c r="W43" s="167" t="e">
        <f t="shared" si="7"/>
        <v>#DIV/0!</v>
      </c>
      <c r="X43" s="76">
        <f>分析係数表!E46</f>
        <v>7.4999999999999997E-2</v>
      </c>
      <c r="Y43" s="166" t="e">
        <f t="shared" si="8"/>
        <v>#DIV/0!</v>
      </c>
    </row>
    <row r="44" spans="1:25" x14ac:dyDescent="0.2">
      <c r="A44" s="192">
        <v>40</v>
      </c>
      <c r="B44" s="14" t="s">
        <v>151</v>
      </c>
      <c r="C44" s="197">
        <f>SUM(C5:C43)</f>
        <v>100</v>
      </c>
      <c r="D44" s="92">
        <f>投入係数表!C44</f>
        <v>0</v>
      </c>
      <c r="E44" s="91">
        <f>SUM(E5:E43)</f>
        <v>0</v>
      </c>
      <c r="F44" s="92">
        <f>分析係数表!C47</f>
        <v>0.46353553090755517</v>
      </c>
      <c r="G44" s="91">
        <f>SUM(G5:G43)</f>
        <v>0</v>
      </c>
      <c r="H44" s="91">
        <f>SUM(H5:H43)</f>
        <v>0</v>
      </c>
      <c r="I44" s="91">
        <f>SUM(I5:I43)</f>
        <v>100</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266</v>
      </c>
      <c r="S2" s="3" t="s">
        <v>153</v>
      </c>
      <c r="U2" s="64" t="s">
        <v>210</v>
      </c>
      <c r="W2" s="3" t="s">
        <v>130</v>
      </c>
      <c r="Y2" s="3" t="s">
        <v>154</v>
      </c>
    </row>
    <row r="3" spans="1:25" ht="44" x14ac:dyDescent="0.2">
      <c r="B3" s="65"/>
      <c r="C3" s="66" t="s">
        <v>228</v>
      </c>
      <c r="D3" s="66" t="s">
        <v>308</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0</v>
      </c>
      <c r="G5" s="77">
        <f t="shared" ref="G5:G38" si="1">E5*F5</f>
        <v>0</v>
      </c>
      <c r="H5" s="77">
        <f t="array" ref="H5:H43">MMULT(逆行列係数!C5:AO43,'2'!G5:G43)</f>
        <v>0</v>
      </c>
      <c r="I5" s="77">
        <f t="shared" ref="I5:I38" si="2">C5+H5</f>
        <v>0</v>
      </c>
      <c r="J5" s="76" t="e">
        <f>分析係数表!G8</f>
        <v>#DIV/0!</v>
      </c>
      <c r="K5" s="78" t="e">
        <f t="shared" ref="K5:K38" si="3">I5*J5</f>
        <v>#DIV/0!</v>
      </c>
      <c r="L5" s="79" t="s">
        <v>182</v>
      </c>
      <c r="M5" s="80" t="s">
        <v>182</v>
      </c>
      <c r="N5" s="81">
        <f>分析係数表!H8</f>
        <v>9.9662803258108775E-3</v>
      </c>
      <c r="O5" s="82" t="e">
        <f t="shared" ref="O5:O43" si="4">$M$44*N5</f>
        <v>#DIV/0!</v>
      </c>
      <c r="P5" s="76">
        <f>分析係数表!C8</f>
        <v>0</v>
      </c>
      <c r="Q5" s="82" t="e">
        <f t="shared" ref="Q5:Q38" si="5">O5*P5</f>
        <v>#DIV/0!</v>
      </c>
      <c r="R5" s="83" t="e">
        <f t="array" ref="R5:R43">MMULT(逆行列係数!C5:AO43,'2'!Q5:Q43)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75">
        <f>最終需要_まとめ!$C$7</f>
        <v>100</v>
      </c>
      <c r="D6" s="76">
        <f>投入係数表!D6</f>
        <v>0.1875</v>
      </c>
      <c r="E6" s="77">
        <f t="shared" si="0"/>
        <v>18.75</v>
      </c>
      <c r="F6" s="76">
        <f>分析係数表!C9</f>
        <v>7.8534031413612593E-2</v>
      </c>
      <c r="G6" s="77">
        <f t="shared" si="1"/>
        <v>1.472513089005236</v>
      </c>
      <c r="H6" s="77">
        <v>1.4945200929923614</v>
      </c>
      <c r="I6" s="77">
        <f t="shared" si="2"/>
        <v>101.49452009299236</v>
      </c>
      <c r="J6" s="76">
        <f>分析係数表!G9</f>
        <v>0.3125</v>
      </c>
      <c r="K6" s="78">
        <f t="shared" si="3"/>
        <v>31.717037529060114</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投入係数表!D7</f>
        <v>0</v>
      </c>
      <c r="E7" s="77">
        <f t="shared" si="0"/>
        <v>0</v>
      </c>
      <c r="F7" s="76">
        <f>分析係数表!C10</f>
        <v>9.7664543524416114E-2</v>
      </c>
      <c r="G7" s="77">
        <f t="shared" si="1"/>
        <v>0</v>
      </c>
      <c r="H7" s="77">
        <v>0</v>
      </c>
      <c r="I7" s="77">
        <f t="shared" si="2"/>
        <v>0</v>
      </c>
      <c r="J7" s="76">
        <f>分析係数表!G10</f>
        <v>0.17857142857142858</v>
      </c>
      <c r="K7" s="78">
        <f t="shared" si="3"/>
        <v>0</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投入係数表!D8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投入係数表!D9</f>
        <v>0</v>
      </c>
      <c r="E9" s="77">
        <f t="shared" si="0"/>
        <v>0</v>
      </c>
      <c r="F9" s="76">
        <f>分析係数表!C12</f>
        <v>9.4611575134895265E-3</v>
      </c>
      <c r="G9" s="77">
        <f t="shared" si="1"/>
        <v>0</v>
      </c>
      <c r="H9" s="77">
        <v>0</v>
      </c>
      <c r="I9" s="77">
        <f t="shared" si="2"/>
        <v>0</v>
      </c>
      <c r="J9" s="76">
        <f>分析係数表!G12</f>
        <v>0.14399999999999999</v>
      </c>
      <c r="K9" s="78">
        <f t="shared" si="3"/>
        <v>0</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投入係数表!D11</f>
        <v>0</v>
      </c>
      <c r="E11" s="77">
        <f t="shared" si="0"/>
        <v>0</v>
      </c>
      <c r="F11" s="76">
        <f>分析係数表!C14</f>
        <v>3.724489795918362E-2</v>
      </c>
      <c r="G11" s="77">
        <f t="shared" si="1"/>
        <v>0</v>
      </c>
      <c r="H11" s="77">
        <v>0</v>
      </c>
      <c r="I11" s="77">
        <f t="shared" si="2"/>
        <v>0</v>
      </c>
      <c r="J11" s="76">
        <f>分析係数表!G14</f>
        <v>0.16710182767624021</v>
      </c>
      <c r="K11" s="78">
        <f t="shared" si="3"/>
        <v>0</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投入係数表!D13</f>
        <v>0</v>
      </c>
      <c r="E13" s="77">
        <f t="shared" si="0"/>
        <v>0</v>
      </c>
      <c r="F13" s="76">
        <f>分析係数表!C16</f>
        <v>5.1379638439581488E-3</v>
      </c>
      <c r="G13" s="77">
        <f t="shared" si="1"/>
        <v>0</v>
      </c>
      <c r="H13" s="77">
        <v>0</v>
      </c>
      <c r="I13" s="77">
        <f t="shared" si="2"/>
        <v>0</v>
      </c>
      <c r="J13" s="76">
        <f>分析係数表!G16</f>
        <v>3.5087719298245612E-2</v>
      </c>
      <c r="K13" s="78">
        <f t="shared" si="3"/>
        <v>0</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投入係数表!D14</f>
        <v>0</v>
      </c>
      <c r="E14" s="77">
        <f t="shared" si="0"/>
        <v>0</v>
      </c>
      <c r="F14" s="76">
        <f>分析係数表!C17</f>
        <v>2.2792022792023081E-3</v>
      </c>
      <c r="G14" s="77">
        <f t="shared" si="1"/>
        <v>0</v>
      </c>
      <c r="H14" s="77">
        <v>0</v>
      </c>
      <c r="I14" s="77">
        <f t="shared" si="2"/>
        <v>0</v>
      </c>
      <c r="J14" s="76">
        <f>分析係数表!G17</f>
        <v>0.25</v>
      </c>
      <c r="K14" s="78">
        <f t="shared" si="3"/>
        <v>0</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投入係数表!D15</f>
        <v>0</v>
      </c>
      <c r="E15" s="77">
        <f t="shared" si="0"/>
        <v>0</v>
      </c>
      <c r="F15" s="76">
        <f>分析係数表!C18</f>
        <v>7.5999999999999956E-2</v>
      </c>
      <c r="G15" s="77">
        <f t="shared" si="1"/>
        <v>0</v>
      </c>
      <c r="H15" s="77">
        <v>0</v>
      </c>
      <c r="I15" s="77">
        <f t="shared" si="2"/>
        <v>0</v>
      </c>
      <c r="J15" s="76">
        <f>分析係数表!G18</f>
        <v>0.21407624633431085</v>
      </c>
      <c r="K15" s="78">
        <f t="shared" si="3"/>
        <v>0</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投入係数表!D16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投入係数表!D17</f>
        <v>0</v>
      </c>
      <c r="E17" s="77">
        <f t="shared" si="0"/>
        <v>0</v>
      </c>
      <c r="F17" s="76">
        <f>分析係数表!C20</f>
        <v>1.5625E-2</v>
      </c>
      <c r="G17" s="77">
        <f t="shared" si="1"/>
        <v>0</v>
      </c>
      <c r="H17" s="77">
        <v>0</v>
      </c>
      <c r="I17" s="77">
        <f t="shared" si="2"/>
        <v>0</v>
      </c>
      <c r="J17" s="76">
        <f>分析係数表!G20</f>
        <v>9.7560975609756101E-2</v>
      </c>
      <c r="K17" s="78">
        <f t="shared" si="3"/>
        <v>0</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投入係数表!D18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投入係数表!D19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投入係数表!D21</f>
        <v>0</v>
      </c>
      <c r="E21" s="77">
        <f t="shared" si="0"/>
        <v>0</v>
      </c>
      <c r="F21" s="76">
        <f>分析係数表!C24</f>
        <v>4.0407358738501986E-2</v>
      </c>
      <c r="G21" s="77">
        <f t="shared" si="1"/>
        <v>0</v>
      </c>
      <c r="H21" s="77">
        <v>0</v>
      </c>
      <c r="I21" s="77">
        <f t="shared" si="2"/>
        <v>0</v>
      </c>
      <c r="J21" s="76">
        <f>分析係数表!G24</f>
        <v>0.2107843137254902</v>
      </c>
      <c r="K21" s="78">
        <f t="shared" si="3"/>
        <v>0</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投入係数表!D22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投入係数表!D23</f>
        <v>0</v>
      </c>
      <c r="E23" s="77">
        <f t="shared" si="0"/>
        <v>0</v>
      </c>
      <c r="F23" s="76">
        <f>分析係数表!C26</f>
        <v>4.2648253452477469E-3</v>
      </c>
      <c r="G23" s="77">
        <f t="shared" si="1"/>
        <v>0</v>
      </c>
      <c r="H23" s="77">
        <v>0</v>
      </c>
      <c r="I23" s="77">
        <f t="shared" si="2"/>
        <v>0</v>
      </c>
      <c r="J23" s="76">
        <f>分析係数表!G26</f>
        <v>0.19858156028368795</v>
      </c>
      <c r="K23" s="78">
        <f t="shared" si="3"/>
        <v>0</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投入係数表!D24</f>
        <v>0</v>
      </c>
      <c r="E24" s="77">
        <f t="shared" si="0"/>
        <v>0</v>
      </c>
      <c r="F24" s="76">
        <f>分析係数表!C27</f>
        <v>3.8520801232666546E-4</v>
      </c>
      <c r="G24" s="77">
        <f t="shared" si="1"/>
        <v>0</v>
      </c>
      <c r="H24" s="77">
        <v>0</v>
      </c>
      <c r="I24" s="77">
        <f t="shared" si="2"/>
        <v>0</v>
      </c>
      <c r="J24" s="76">
        <f>分析係数表!G27</f>
        <v>0.2857142857142857</v>
      </c>
      <c r="K24" s="78">
        <f t="shared" si="3"/>
        <v>0</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投入係数表!D25</f>
        <v>0</v>
      </c>
      <c r="E25" s="77">
        <f t="shared" si="0"/>
        <v>0</v>
      </c>
      <c r="F25" s="76">
        <f>分析係数表!C28</f>
        <v>1.1124845488257318E-3</v>
      </c>
      <c r="G25" s="77">
        <f t="shared" si="1"/>
        <v>0</v>
      </c>
      <c r="H25" s="77">
        <v>0</v>
      </c>
      <c r="I25" s="77">
        <f t="shared" si="2"/>
        <v>0</v>
      </c>
      <c r="J25" s="76">
        <f>分析係数表!G28</f>
        <v>0.13043478260869565</v>
      </c>
      <c r="K25" s="78">
        <f t="shared" si="3"/>
        <v>0</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投入係数表!D26</f>
        <v>0</v>
      </c>
      <c r="E26" s="77">
        <f t="shared" si="0"/>
        <v>0</v>
      </c>
      <c r="F26" s="76">
        <f>分析係数表!C29</f>
        <v>9.1216979002032073E-2</v>
      </c>
      <c r="G26" s="77">
        <f t="shared" si="1"/>
        <v>0</v>
      </c>
      <c r="H26" s="77">
        <v>0</v>
      </c>
      <c r="I26" s="77">
        <f t="shared" si="2"/>
        <v>0</v>
      </c>
      <c r="J26" s="76">
        <f>分析係数表!G29</f>
        <v>0.26186291739894552</v>
      </c>
      <c r="K26" s="78">
        <f t="shared" si="3"/>
        <v>0</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投入係数表!D27</f>
        <v>0</v>
      </c>
      <c r="E27" s="77">
        <f t="shared" si="0"/>
        <v>0</v>
      </c>
      <c r="F27" s="76">
        <f>分析係数表!C30</f>
        <v>1</v>
      </c>
      <c r="G27" s="77">
        <f t="shared" si="1"/>
        <v>0</v>
      </c>
      <c r="H27" s="77">
        <v>0</v>
      </c>
      <c r="I27" s="77">
        <f t="shared" si="2"/>
        <v>0</v>
      </c>
      <c r="J27" s="76">
        <f>分析係数表!G30</f>
        <v>0.34464954175809992</v>
      </c>
      <c r="K27" s="78">
        <f t="shared" si="3"/>
        <v>0</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投入係数表!D28</f>
        <v>0</v>
      </c>
      <c r="E28" s="77">
        <f t="shared" si="0"/>
        <v>0</v>
      </c>
      <c r="F28" s="76">
        <f>分析係数表!C31</f>
        <v>5.9431818181818197E-2</v>
      </c>
      <c r="G28" s="77">
        <f t="shared" si="1"/>
        <v>0</v>
      </c>
      <c r="H28" s="77">
        <v>0</v>
      </c>
      <c r="I28" s="77">
        <f t="shared" si="2"/>
        <v>0</v>
      </c>
      <c r="J28" s="76">
        <f>分析係数表!G31</f>
        <v>6.9182389937106917E-2</v>
      </c>
      <c r="K28" s="78">
        <f t="shared" si="3"/>
        <v>0</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投入係数表!D29</f>
        <v>0</v>
      </c>
      <c r="E29" s="77">
        <f t="shared" si="0"/>
        <v>0</v>
      </c>
      <c r="F29" s="76">
        <f>分析係数表!C32</f>
        <v>1</v>
      </c>
      <c r="G29" s="77">
        <f t="shared" si="1"/>
        <v>0</v>
      </c>
      <c r="H29" s="77">
        <v>0</v>
      </c>
      <c r="I29" s="77">
        <f t="shared" si="2"/>
        <v>0</v>
      </c>
      <c r="J29" s="76">
        <f>分析係数表!G32</f>
        <v>0.14024946759963491</v>
      </c>
      <c r="K29" s="78">
        <f t="shared" si="3"/>
        <v>0</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投入係数表!D30</f>
        <v>0</v>
      </c>
      <c r="E30" s="77">
        <f t="shared" si="0"/>
        <v>0</v>
      </c>
      <c r="F30" s="76">
        <f>分析係数表!C33</f>
        <v>0.54794520547945202</v>
      </c>
      <c r="G30" s="77">
        <f t="shared" si="1"/>
        <v>0</v>
      </c>
      <c r="H30" s="77">
        <v>0</v>
      </c>
      <c r="I30" s="77">
        <f t="shared" si="2"/>
        <v>0</v>
      </c>
      <c r="J30" s="76">
        <f>分析係数表!G33</f>
        <v>0.50575815738963537</v>
      </c>
      <c r="K30" s="78">
        <f t="shared" si="3"/>
        <v>0</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投入係数表!D31</f>
        <v>0</v>
      </c>
      <c r="E31" s="77">
        <f t="shared" si="0"/>
        <v>0</v>
      </c>
      <c r="F31" s="76">
        <f>分析係数表!C34</f>
        <v>0.2272625743700124</v>
      </c>
      <c r="G31" s="77">
        <f t="shared" si="1"/>
        <v>0</v>
      </c>
      <c r="H31" s="77">
        <v>0</v>
      </c>
      <c r="I31" s="77">
        <f t="shared" si="2"/>
        <v>0</v>
      </c>
      <c r="J31" s="76">
        <f>分析係数表!G34</f>
        <v>0.42497416653070103</v>
      </c>
      <c r="K31" s="78">
        <f t="shared" si="3"/>
        <v>0</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投入係数表!D32</f>
        <v>0</v>
      </c>
      <c r="E32" s="77">
        <f t="shared" si="0"/>
        <v>0</v>
      </c>
      <c r="F32" s="76">
        <f>分析係数表!C35</f>
        <v>0.52232854864433809</v>
      </c>
      <c r="G32" s="77">
        <f t="shared" si="1"/>
        <v>0</v>
      </c>
      <c r="H32" s="77">
        <v>0</v>
      </c>
      <c r="I32" s="77">
        <f t="shared" si="2"/>
        <v>0</v>
      </c>
      <c r="J32" s="76">
        <f>分析係数表!G35</f>
        <v>0.31374764595103577</v>
      </c>
      <c r="K32" s="78">
        <f t="shared" si="3"/>
        <v>0</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投入係数表!D33</f>
        <v>0</v>
      </c>
      <c r="E33" s="77">
        <f t="shared" si="0"/>
        <v>0</v>
      </c>
      <c r="F33" s="76">
        <f>分析係数表!C36</f>
        <v>0.98115915135770393</v>
      </c>
      <c r="G33" s="77">
        <f t="shared" si="1"/>
        <v>0</v>
      </c>
      <c r="H33" s="77">
        <v>0</v>
      </c>
      <c r="I33" s="77">
        <f t="shared" si="2"/>
        <v>0</v>
      </c>
      <c r="J33" s="76">
        <f>分析係数表!G36</f>
        <v>4.5900594498961549E-2</v>
      </c>
      <c r="K33" s="78">
        <f t="shared" si="3"/>
        <v>0</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投入係数表!D34</f>
        <v>0</v>
      </c>
      <c r="E34" s="77">
        <f t="shared" si="0"/>
        <v>0</v>
      </c>
      <c r="F34" s="76">
        <f>分析係数表!C37</f>
        <v>0.19750348498289194</v>
      </c>
      <c r="G34" s="77">
        <f t="shared" si="1"/>
        <v>0</v>
      </c>
      <c r="H34" s="77">
        <v>0</v>
      </c>
      <c r="I34" s="77">
        <f t="shared" si="2"/>
        <v>0</v>
      </c>
      <c r="J34" s="76">
        <f>分析係数表!G37</f>
        <v>0.41491057198512482</v>
      </c>
      <c r="K34" s="78">
        <f t="shared" si="3"/>
        <v>0</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投入係数表!D35</f>
        <v>0</v>
      </c>
      <c r="E35" s="77">
        <f t="shared" si="0"/>
        <v>0</v>
      </c>
      <c r="F35" s="76">
        <f>分析係数表!C38</f>
        <v>8.1861043469250272E-2</v>
      </c>
      <c r="G35" s="77">
        <f t="shared" si="1"/>
        <v>0</v>
      </c>
      <c r="H35" s="77">
        <v>0</v>
      </c>
      <c r="I35" s="77">
        <f t="shared" si="2"/>
        <v>0</v>
      </c>
      <c r="J35" s="76">
        <f>分析係数表!G38</f>
        <v>0.21669430624654507</v>
      </c>
      <c r="K35" s="78">
        <f t="shared" si="3"/>
        <v>0</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投入係数表!D36</f>
        <v>0</v>
      </c>
      <c r="E36" s="77">
        <f t="shared" si="0"/>
        <v>0</v>
      </c>
      <c r="F36" s="76">
        <f>分析係数表!C39</f>
        <v>1</v>
      </c>
      <c r="G36" s="77">
        <f t="shared" si="1"/>
        <v>0</v>
      </c>
      <c r="H36" s="77">
        <v>0</v>
      </c>
      <c r="I36" s="77">
        <f t="shared" si="2"/>
        <v>0</v>
      </c>
      <c r="J36" s="76">
        <f>分析係数表!G39</f>
        <v>0.35499471899494134</v>
      </c>
      <c r="K36" s="78">
        <f t="shared" si="3"/>
        <v>0</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投入係数表!D37</f>
        <v>0</v>
      </c>
      <c r="E37" s="77">
        <f t="shared" si="0"/>
        <v>0</v>
      </c>
      <c r="F37" s="76">
        <f>分析係数表!C40</f>
        <v>0.69354724715527594</v>
      </c>
      <c r="G37" s="77">
        <f t="shared" si="1"/>
        <v>0</v>
      </c>
      <c r="H37" s="77">
        <v>0</v>
      </c>
      <c r="I37" s="77">
        <f t="shared" si="2"/>
        <v>0</v>
      </c>
      <c r="J37" s="76">
        <f>分析係数表!G40</f>
        <v>0.52329545454545456</v>
      </c>
      <c r="K37" s="78">
        <f t="shared" si="3"/>
        <v>0</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投入係数表!D38</f>
        <v>0</v>
      </c>
      <c r="E38" s="77">
        <f t="shared" si="0"/>
        <v>0</v>
      </c>
      <c r="F38" s="76">
        <f>分析係数表!C41</f>
        <v>0.69803111327175493</v>
      </c>
      <c r="G38" s="77">
        <f t="shared" si="1"/>
        <v>0</v>
      </c>
      <c r="H38" s="77">
        <v>0</v>
      </c>
      <c r="I38" s="77">
        <f t="shared" si="2"/>
        <v>0</v>
      </c>
      <c r="J38" s="76">
        <f>分析係数表!G41</f>
        <v>0.44754320687137045</v>
      </c>
      <c r="K38" s="78">
        <f t="shared" si="3"/>
        <v>0</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投入係数表!D39</f>
        <v>0</v>
      </c>
      <c r="E39" s="77">
        <f>$C$6*D39</f>
        <v>0</v>
      </c>
      <c r="F39" s="76">
        <f>分析係数表!C42</f>
        <v>0.43862762496302865</v>
      </c>
      <c r="G39" s="77">
        <f>E39*F39</f>
        <v>0</v>
      </c>
      <c r="H39" s="77">
        <v>0</v>
      </c>
      <c r="I39" s="77">
        <f>C39+H39</f>
        <v>0</v>
      </c>
      <c r="J39" s="76">
        <f>分析係数表!G42</f>
        <v>0.48527443105756357</v>
      </c>
      <c r="K39" s="78">
        <f>I39*J39</f>
        <v>0</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投入係数表!D40</f>
        <v>0</v>
      </c>
      <c r="E40" s="77">
        <f>$C$6*D40</f>
        <v>0</v>
      </c>
      <c r="F40" s="76">
        <f>分析係数表!C43</f>
        <v>0.43024422883907665</v>
      </c>
      <c r="G40" s="77">
        <f>E40*F40</f>
        <v>0</v>
      </c>
      <c r="H40" s="77">
        <v>0</v>
      </c>
      <c r="I40" s="77">
        <f>C40+H40</f>
        <v>0</v>
      </c>
      <c r="J40" s="76">
        <f>分析係数表!G43</f>
        <v>0.39930052034462166</v>
      </c>
      <c r="K40" s="78">
        <f>I40*J40</f>
        <v>0</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投入係数表!D41</f>
        <v>0</v>
      </c>
      <c r="E41" s="77">
        <f>$C$6*D41</f>
        <v>0</v>
      </c>
      <c r="F41" s="76">
        <f>分析係数表!C44</f>
        <v>0.29950430472214973</v>
      </c>
      <c r="G41" s="77">
        <f>E41*F41</f>
        <v>0</v>
      </c>
      <c r="H41" s="77">
        <v>0</v>
      </c>
      <c r="I41" s="77">
        <f>C41+H41</f>
        <v>0</v>
      </c>
      <c r="J41" s="76">
        <f>分析係数表!G44</f>
        <v>0.27139093052281238</v>
      </c>
      <c r="K41" s="78">
        <f>I41*J41</f>
        <v>0</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投入係数表!D42</f>
        <v>0</v>
      </c>
      <c r="E42" s="77">
        <f>$C$6*D42</f>
        <v>0</v>
      </c>
      <c r="F42" s="76">
        <f>分析係数表!C45</f>
        <v>1</v>
      </c>
      <c r="G42" s="77">
        <f>E42*F42</f>
        <v>0</v>
      </c>
      <c r="H42" s="77">
        <v>0</v>
      </c>
      <c r="I42" s="77">
        <f>C42+H42</f>
        <v>0</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投入係数表!D43</f>
        <v>0</v>
      </c>
      <c r="E43" s="77">
        <f>$C$6*D43</f>
        <v>0</v>
      </c>
      <c r="F43" s="76">
        <f>分析係数表!C46</f>
        <v>7.53047011027278E-2</v>
      </c>
      <c r="G43" s="77">
        <f>E43*F43</f>
        <v>0</v>
      </c>
      <c r="H43" s="77">
        <v>0</v>
      </c>
      <c r="I43" s="77">
        <f>C43+H43</f>
        <v>0</v>
      </c>
      <c r="J43" s="76">
        <f>分析係数表!G46</f>
        <v>9.6153846153846159E-3</v>
      </c>
      <c r="K43" s="78">
        <f>I43*J43</f>
        <v>0</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投入係数表!D44</f>
        <v>0.1875</v>
      </c>
      <c r="E44" s="91">
        <f>SUM(E5:E43)</f>
        <v>18.75</v>
      </c>
      <c r="F44" s="92">
        <f>分析係数表!C47</f>
        <v>0.46353553090755517</v>
      </c>
      <c r="G44" s="91">
        <f>SUM(G5:G43)</f>
        <v>1.472513089005236</v>
      </c>
      <c r="H44" s="91">
        <f>SUM(H5:H43)</f>
        <v>1.4945200929923614</v>
      </c>
      <c r="I44" s="91">
        <f>SUM(I5:I43)</f>
        <v>101.49452009299236</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250</v>
      </c>
      <c r="S2" s="3" t="s">
        <v>153</v>
      </c>
      <c r="U2" s="64" t="s">
        <v>210</v>
      </c>
      <c r="W2" s="3" t="s">
        <v>130</v>
      </c>
      <c r="Y2" s="3" t="s">
        <v>154</v>
      </c>
    </row>
    <row r="3" spans="1:25" ht="44" x14ac:dyDescent="0.2">
      <c r="B3" s="65"/>
      <c r="C3" s="66" t="s">
        <v>228</v>
      </c>
      <c r="D3" s="66" t="s">
        <v>251</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0</v>
      </c>
      <c r="G5" s="77">
        <f t="shared" ref="G5:G38" si="1">E5*F5</f>
        <v>0</v>
      </c>
      <c r="H5" s="77">
        <f t="array" ref="H5:H43">MMULT(逆行列係数!C5:AO43,'3'!G5:G43)</f>
        <v>0</v>
      </c>
      <c r="I5" s="77">
        <f t="shared" ref="I5:I38" si="2">C5+H5</f>
        <v>0</v>
      </c>
      <c r="J5" s="76" t="e">
        <f>分析係数表!G8</f>
        <v>#DIV/0!</v>
      </c>
      <c r="K5" s="78" t="e">
        <f t="shared" ref="K5:K38" si="3">I5*J5</f>
        <v>#DIV/0!</v>
      </c>
      <c r="L5" s="79" t="s">
        <v>182</v>
      </c>
      <c r="M5" s="80" t="s">
        <v>182</v>
      </c>
      <c r="N5" s="81">
        <f>分析係数表!H8</f>
        <v>9.9662803258108775E-3</v>
      </c>
      <c r="O5" s="82" t="e">
        <f t="shared" ref="O5:O44" si="4">$M$44*N5</f>
        <v>#DIV/0!</v>
      </c>
      <c r="P5" s="76">
        <f>分析係数表!C8</f>
        <v>0</v>
      </c>
      <c r="Q5" s="82" t="e">
        <f t="shared" ref="Q5:Q38" si="5">O5*P5</f>
        <v>#DIV/0!</v>
      </c>
      <c r="R5" s="83" t="e">
        <f t="array" ref="R5:R43">MMULT(逆行列係数!C5:AO43,'3'!Q5:Q43)</f>
        <v>#DIV/0!</v>
      </c>
      <c r="S5" s="84" t="e">
        <f t="shared" ref="S5:S38" si="6">I5+R5</f>
        <v>#DIV/0!</v>
      </c>
      <c r="T5" s="85" t="e">
        <f>分析係数表!F8</f>
        <v>#DIV/0!</v>
      </c>
      <c r="U5" s="86" t="e">
        <f t="shared" ref="U5:U38"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投入係数表!E6</f>
        <v>0</v>
      </c>
      <c r="E6" s="77">
        <f t="shared" si="0"/>
        <v>0</v>
      </c>
      <c r="F6" s="76">
        <f>分析係数表!C9</f>
        <v>7.8534031413612593E-2</v>
      </c>
      <c r="G6" s="77">
        <f t="shared" si="1"/>
        <v>0</v>
      </c>
      <c r="H6" s="77">
        <v>6.6016734853423259E-6</v>
      </c>
      <c r="I6" s="77">
        <f t="shared" si="2"/>
        <v>6.6016734853423259E-6</v>
      </c>
      <c r="J6" s="76">
        <f>分析係数表!G9</f>
        <v>0.3125</v>
      </c>
      <c r="K6" s="78">
        <f t="shared" si="3"/>
        <v>2.0630229641694767E-6</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75">
        <f>最終需要_まとめ!$C$8</f>
        <v>100</v>
      </c>
      <c r="D7" s="76">
        <f>投入係数表!E7</f>
        <v>5.3571428571428568E-2</v>
      </c>
      <c r="E7" s="77">
        <f t="shared" si="0"/>
        <v>5.3571428571428568</v>
      </c>
      <c r="F7" s="76">
        <f>分析係数表!C10</f>
        <v>9.7664543524416114E-2</v>
      </c>
      <c r="G7" s="77">
        <f t="shared" si="1"/>
        <v>0.52320291173794342</v>
      </c>
      <c r="H7" s="77">
        <v>0.52636544407010877</v>
      </c>
      <c r="I7" s="77">
        <f t="shared" si="2"/>
        <v>100.52636544407011</v>
      </c>
      <c r="J7" s="76">
        <f>分析係数表!G10</f>
        <v>0.17857142857142858</v>
      </c>
      <c r="K7" s="78">
        <f t="shared" si="3"/>
        <v>17.951136686441092</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投入係数表!E8</f>
        <v>0</v>
      </c>
      <c r="E8" s="77">
        <f t="shared" si="0"/>
        <v>0</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投入係数表!E9</f>
        <v>0.10714285714285714</v>
      </c>
      <c r="E9" s="77">
        <f t="shared" si="0"/>
        <v>10.714285714285714</v>
      </c>
      <c r="F9" s="76">
        <f>分析係数表!C12</f>
        <v>9.4611575134895265E-3</v>
      </c>
      <c r="G9" s="77">
        <f t="shared" si="1"/>
        <v>0.10136954478738777</v>
      </c>
      <c r="H9" s="77">
        <v>0.10211701728030168</v>
      </c>
      <c r="I9" s="77">
        <f t="shared" si="2"/>
        <v>0.10211701728030168</v>
      </c>
      <c r="J9" s="76">
        <f>分析係数表!G12</f>
        <v>0.14399999999999999</v>
      </c>
      <c r="K9" s="78">
        <f t="shared" si="3"/>
        <v>1.470485048836344E-2</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投入係数表!E10</f>
        <v>1.7857142857142856E-2</v>
      </c>
      <c r="E10" s="77">
        <f t="shared" si="0"/>
        <v>1.7857142857142856</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投入係数表!E11</f>
        <v>0</v>
      </c>
      <c r="E11" s="77">
        <f t="shared" si="0"/>
        <v>0</v>
      </c>
      <c r="F11" s="76">
        <f>分析係数表!C14</f>
        <v>3.724489795918362E-2</v>
      </c>
      <c r="G11" s="77">
        <f t="shared" si="1"/>
        <v>0</v>
      </c>
      <c r="H11" s="77">
        <v>1.4488081975964988E-3</v>
      </c>
      <c r="I11" s="77">
        <f t="shared" si="2"/>
        <v>1.4488081975964988E-3</v>
      </c>
      <c r="J11" s="76">
        <f>分析係数表!G14</f>
        <v>0.16710182767624021</v>
      </c>
      <c r="K11" s="78">
        <f t="shared" si="3"/>
        <v>2.4209849777069432E-4</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投入係数表!E12</f>
        <v>1.7857142857142856E-2</v>
      </c>
      <c r="E12" s="77">
        <f t="shared" si="0"/>
        <v>1.7857142857142856</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投入係数表!E13</f>
        <v>5.3571428571428568E-2</v>
      </c>
      <c r="E13" s="77">
        <f t="shared" si="0"/>
        <v>5.3571428571428568</v>
      </c>
      <c r="F13" s="76">
        <f>分析係数表!C16</f>
        <v>5.1379638439581488E-3</v>
      </c>
      <c r="G13" s="77">
        <f t="shared" si="1"/>
        <v>2.7524806306918653E-2</v>
      </c>
      <c r="H13" s="77">
        <v>2.7768239270128513E-2</v>
      </c>
      <c r="I13" s="77">
        <f t="shared" si="2"/>
        <v>2.7768239270128513E-2</v>
      </c>
      <c r="J13" s="76">
        <f>分析係数表!G16</f>
        <v>3.5087719298245612E-2</v>
      </c>
      <c r="K13" s="78">
        <f t="shared" si="3"/>
        <v>9.7432418491678993E-4</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投入係数表!E14</f>
        <v>1.7857142857142856E-2</v>
      </c>
      <c r="E14" s="77">
        <f t="shared" si="0"/>
        <v>1.7857142857142856</v>
      </c>
      <c r="F14" s="76">
        <f>分析係数表!C17</f>
        <v>2.2792022792023081E-3</v>
      </c>
      <c r="G14" s="77">
        <f t="shared" si="1"/>
        <v>4.0700040700041218E-3</v>
      </c>
      <c r="H14" s="77">
        <v>4.136234404610353E-3</v>
      </c>
      <c r="I14" s="77">
        <f t="shared" si="2"/>
        <v>4.136234404610353E-3</v>
      </c>
      <c r="J14" s="76">
        <f>分析係数表!G17</f>
        <v>0.25</v>
      </c>
      <c r="K14" s="78">
        <f t="shared" si="3"/>
        <v>1.0340586011525882E-3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投入係数表!E15</f>
        <v>0</v>
      </c>
      <c r="E15" s="77">
        <f t="shared" si="0"/>
        <v>0</v>
      </c>
      <c r="F15" s="76">
        <f>分析係数表!C18</f>
        <v>7.5999999999999956E-2</v>
      </c>
      <c r="G15" s="77">
        <f t="shared" si="1"/>
        <v>0</v>
      </c>
      <c r="H15" s="77">
        <v>1.5987982465318526E-4</v>
      </c>
      <c r="I15" s="77">
        <f t="shared" si="2"/>
        <v>1.5987982465318526E-4</v>
      </c>
      <c r="J15" s="76">
        <f>分析係数表!G18</f>
        <v>0.21407624633431085</v>
      </c>
      <c r="K15" s="78">
        <f t="shared" si="3"/>
        <v>3.4226472726341715E-5</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投入係数表!E16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投入係数表!E17</f>
        <v>0</v>
      </c>
      <c r="E17" s="77">
        <f t="shared" si="0"/>
        <v>0</v>
      </c>
      <c r="F17" s="76">
        <f>分析係数表!C20</f>
        <v>1.5625E-2</v>
      </c>
      <c r="G17" s="77">
        <f t="shared" si="1"/>
        <v>0</v>
      </c>
      <c r="H17" s="77">
        <v>1.3288763420326171E-5</v>
      </c>
      <c r="I17" s="77">
        <f t="shared" si="2"/>
        <v>1.3288763420326171E-5</v>
      </c>
      <c r="J17" s="76">
        <f>分析係数表!G20</f>
        <v>9.7560975609756101E-2</v>
      </c>
      <c r="K17" s="78">
        <f t="shared" si="3"/>
        <v>1.2964647239342606E-6</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投入係数表!E18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投入係数表!E19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投入係数表!E21</f>
        <v>0</v>
      </c>
      <c r="E21" s="77">
        <f t="shared" si="0"/>
        <v>0</v>
      </c>
      <c r="F21" s="76">
        <f>分析係数表!C24</f>
        <v>4.0407358738501986E-2</v>
      </c>
      <c r="G21" s="77">
        <f t="shared" si="1"/>
        <v>0</v>
      </c>
      <c r="H21" s="77">
        <v>1.3445328077583244E-4</v>
      </c>
      <c r="I21" s="77">
        <f t="shared" si="2"/>
        <v>1.3445328077583244E-4</v>
      </c>
      <c r="J21" s="76">
        <f>分析係数表!G24</f>
        <v>0.2107843137254902</v>
      </c>
      <c r="K21" s="78">
        <f t="shared" si="3"/>
        <v>2.8340642516474487E-5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投入係数表!E22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投入係数表!E23</f>
        <v>0</v>
      </c>
      <c r="E23" s="77">
        <f t="shared" si="0"/>
        <v>0</v>
      </c>
      <c r="F23" s="76">
        <f>分析係数表!C26</f>
        <v>4.2648253452477469E-3</v>
      </c>
      <c r="G23" s="77">
        <f t="shared" si="1"/>
        <v>0</v>
      </c>
      <c r="H23" s="77">
        <v>8.565315919462357E-6</v>
      </c>
      <c r="I23" s="77">
        <f t="shared" si="2"/>
        <v>8.565315919462357E-6</v>
      </c>
      <c r="J23" s="76">
        <f>分析係数表!G26</f>
        <v>0.19858156028368795</v>
      </c>
      <c r="K23" s="78">
        <f t="shared" si="3"/>
        <v>1.7009137996095462E-6</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投入係数表!E24</f>
        <v>0</v>
      </c>
      <c r="E24" s="77">
        <f t="shared" si="0"/>
        <v>0</v>
      </c>
      <c r="F24" s="76">
        <f>分析係数表!C27</f>
        <v>3.8520801232666546E-4</v>
      </c>
      <c r="G24" s="77">
        <f t="shared" si="1"/>
        <v>0</v>
      </c>
      <c r="H24" s="77">
        <v>3.4380866796853844E-7</v>
      </c>
      <c r="I24" s="77">
        <f t="shared" si="2"/>
        <v>3.4380866796853844E-7</v>
      </c>
      <c r="J24" s="76">
        <f>分析係数表!G27</f>
        <v>0.2857142857142857</v>
      </c>
      <c r="K24" s="78">
        <f t="shared" si="3"/>
        <v>9.8231047991010972E-8</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投入係数表!E25</f>
        <v>5.3571428571428568E-2</v>
      </c>
      <c r="E25" s="77">
        <f t="shared" si="0"/>
        <v>5.3571428571428568</v>
      </c>
      <c r="F25" s="76">
        <f>分析係数表!C28</f>
        <v>1.1124845488257318E-3</v>
      </c>
      <c r="G25" s="77">
        <f t="shared" si="1"/>
        <v>5.9597386544235631E-3</v>
      </c>
      <c r="H25" s="77">
        <v>6.0038669928991224E-3</v>
      </c>
      <c r="I25" s="77">
        <f t="shared" si="2"/>
        <v>6.0038669928991224E-3</v>
      </c>
      <c r="J25" s="76">
        <f>分析係数表!G28</f>
        <v>0.13043478260869565</v>
      </c>
      <c r="K25" s="78">
        <f t="shared" si="3"/>
        <v>7.8311308603032023E-4</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投入係数表!E26</f>
        <v>0</v>
      </c>
      <c r="E26" s="77">
        <f t="shared" si="0"/>
        <v>0</v>
      </c>
      <c r="F26" s="76">
        <f>分析係数表!C29</f>
        <v>9.1216979002032073E-2</v>
      </c>
      <c r="G26" s="77">
        <f t="shared" si="1"/>
        <v>0</v>
      </c>
      <c r="H26" s="77">
        <v>3.3265322780867993E-3</v>
      </c>
      <c r="I26" s="77">
        <f t="shared" si="2"/>
        <v>3.3265322780867993E-3</v>
      </c>
      <c r="J26" s="76">
        <f>分析係数表!G29</f>
        <v>0.26186291739894552</v>
      </c>
      <c r="K26" s="78">
        <f t="shared" si="3"/>
        <v>8.7109544716156961E-4</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投入係数表!E27</f>
        <v>0</v>
      </c>
      <c r="E27" s="77">
        <f t="shared" si="0"/>
        <v>0</v>
      </c>
      <c r="F27" s="76">
        <f>分析係数表!C30</f>
        <v>1</v>
      </c>
      <c r="G27" s="77">
        <f t="shared" si="1"/>
        <v>0</v>
      </c>
      <c r="H27" s="77">
        <v>1.1450329219151815E-2</v>
      </c>
      <c r="I27" s="77">
        <f t="shared" si="2"/>
        <v>1.1450329219151815E-2</v>
      </c>
      <c r="J27" s="76">
        <f>分析係数表!G30</f>
        <v>0.34464954175809992</v>
      </c>
      <c r="K27" s="78">
        <f t="shared" si="3"/>
        <v>3.946350718360055E-3</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投入係数表!E28</f>
        <v>0</v>
      </c>
      <c r="E28" s="77">
        <f t="shared" si="0"/>
        <v>0</v>
      </c>
      <c r="F28" s="76">
        <f>分析係数表!C31</f>
        <v>5.9431818181818197E-2</v>
      </c>
      <c r="G28" s="77">
        <f t="shared" si="1"/>
        <v>0</v>
      </c>
      <c r="H28" s="77">
        <v>3.2994230532112762E-3</v>
      </c>
      <c r="I28" s="77">
        <f t="shared" si="2"/>
        <v>3.2994230532112762E-3</v>
      </c>
      <c r="J28" s="76">
        <f>分析係数表!G31</f>
        <v>6.9182389937106917E-2</v>
      </c>
      <c r="K28" s="78">
        <f t="shared" si="3"/>
        <v>2.2826197223474237E-4</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投入係数表!E29</f>
        <v>0</v>
      </c>
      <c r="E29" s="77">
        <f t="shared" si="0"/>
        <v>0</v>
      </c>
      <c r="F29" s="76">
        <f>分析係数表!C32</f>
        <v>1</v>
      </c>
      <c r="G29" s="77">
        <f t="shared" si="1"/>
        <v>0</v>
      </c>
      <c r="H29" s="77">
        <v>7.6921634418400976E-3</v>
      </c>
      <c r="I29" s="77">
        <f t="shared" si="2"/>
        <v>7.6921634418400976E-3</v>
      </c>
      <c r="J29" s="76">
        <f>分析係数表!G32</f>
        <v>0.14024946759963491</v>
      </c>
      <c r="K29" s="78">
        <f t="shared" si="3"/>
        <v>1.078821827407449E-3</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投入係数表!E30</f>
        <v>0</v>
      </c>
      <c r="E30" s="77">
        <f t="shared" si="0"/>
        <v>0</v>
      </c>
      <c r="F30" s="76">
        <f>分析係数表!C33</f>
        <v>0.54794520547945202</v>
      </c>
      <c r="G30" s="77">
        <f t="shared" si="1"/>
        <v>0</v>
      </c>
      <c r="H30" s="77">
        <v>5.9833169869704826E-3</v>
      </c>
      <c r="I30" s="77">
        <f t="shared" si="2"/>
        <v>5.9833169869704826E-3</v>
      </c>
      <c r="J30" s="76">
        <f>分析係数表!G33</f>
        <v>0.50575815738963537</v>
      </c>
      <c r="K30" s="78">
        <f t="shared" si="3"/>
        <v>3.0261113744082962E-3</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投入係数表!E31</f>
        <v>7.1428571428571425E-2</v>
      </c>
      <c r="E31" s="77">
        <f t="shared" si="0"/>
        <v>7.1428571428571423</v>
      </c>
      <c r="F31" s="76">
        <f>分析係数表!C34</f>
        <v>0.2272625743700124</v>
      </c>
      <c r="G31" s="77">
        <f t="shared" si="1"/>
        <v>1.6233041026429456</v>
      </c>
      <c r="H31" s="77">
        <v>1.6437053860115376</v>
      </c>
      <c r="I31" s="77">
        <f t="shared" si="2"/>
        <v>1.6437053860115376</v>
      </c>
      <c r="J31" s="76">
        <f>分析係数表!G34</f>
        <v>0.42497416653070103</v>
      </c>
      <c r="K31" s="78">
        <f t="shared" si="3"/>
        <v>0.69853232644227736</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投入係数表!E32</f>
        <v>1.7857142857142856E-2</v>
      </c>
      <c r="E32" s="77">
        <f t="shared" si="0"/>
        <v>1.7857142857142856</v>
      </c>
      <c r="F32" s="76">
        <f>分析係数表!C35</f>
        <v>0.52232854864433809</v>
      </c>
      <c r="G32" s="77">
        <f t="shared" si="1"/>
        <v>0.93272955115060363</v>
      </c>
      <c r="H32" s="77">
        <v>0.98532902436401448</v>
      </c>
      <c r="I32" s="77">
        <f t="shared" si="2"/>
        <v>0.98532902436401448</v>
      </c>
      <c r="J32" s="76">
        <f>分析係数表!G35</f>
        <v>0.31374764595103577</v>
      </c>
      <c r="K32" s="78">
        <f t="shared" si="3"/>
        <v>0.3091446618814403</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投入係数表!E33</f>
        <v>0</v>
      </c>
      <c r="E33" s="77">
        <f t="shared" si="0"/>
        <v>0</v>
      </c>
      <c r="F33" s="76">
        <f>分析係数表!C36</f>
        <v>0.98115915135770393</v>
      </c>
      <c r="G33" s="77">
        <f t="shared" si="1"/>
        <v>0</v>
      </c>
      <c r="H33" s="77">
        <v>6.8637374884950766E-2</v>
      </c>
      <c r="I33" s="77">
        <f t="shared" si="2"/>
        <v>6.8637374884950766E-2</v>
      </c>
      <c r="J33" s="76">
        <f>分析係数表!G36</f>
        <v>4.5900594498961549E-2</v>
      </c>
      <c r="K33" s="78">
        <f t="shared" si="3"/>
        <v>3.1504963120673325E-3</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投入係数表!E34</f>
        <v>1.7857142857142856E-2</v>
      </c>
      <c r="E34" s="77">
        <f t="shared" si="0"/>
        <v>1.7857142857142856</v>
      </c>
      <c r="F34" s="76">
        <f>分析係数表!C37</f>
        <v>0.19750348498289194</v>
      </c>
      <c r="G34" s="77">
        <f t="shared" si="1"/>
        <v>0.35268479461230701</v>
      </c>
      <c r="H34" s="77">
        <v>0.37471456828359362</v>
      </c>
      <c r="I34" s="77">
        <f t="shared" si="2"/>
        <v>0.37471456828359362</v>
      </c>
      <c r="J34" s="76">
        <f>分析係数表!G37</f>
        <v>0.41491057198512482</v>
      </c>
      <c r="K34" s="78">
        <f t="shared" si="3"/>
        <v>0.15547303585770494</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投入係数表!E35</f>
        <v>0</v>
      </c>
      <c r="E35" s="77">
        <f t="shared" si="0"/>
        <v>0</v>
      </c>
      <c r="F35" s="76">
        <f>分析係数表!C38</f>
        <v>8.1861043469250272E-2</v>
      </c>
      <c r="G35" s="77">
        <f t="shared" si="1"/>
        <v>0</v>
      </c>
      <c r="H35" s="77">
        <v>1.1675220555421596E-2</v>
      </c>
      <c r="I35" s="77">
        <f t="shared" si="2"/>
        <v>1.1675220555421596E-2</v>
      </c>
      <c r="J35" s="76">
        <f>分析係数表!G38</f>
        <v>0.21669430624654507</v>
      </c>
      <c r="K35" s="78">
        <f t="shared" si="3"/>
        <v>2.5299538185324854E-3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投入係数表!E36</f>
        <v>0</v>
      </c>
      <c r="E36" s="77">
        <f t="shared" si="0"/>
        <v>0</v>
      </c>
      <c r="F36" s="76">
        <f>分析係数表!C39</f>
        <v>1</v>
      </c>
      <c r="G36" s="77">
        <f t="shared" si="1"/>
        <v>0</v>
      </c>
      <c r="H36" s="77">
        <v>2.5905279879644156E-2</v>
      </c>
      <c r="I36" s="77">
        <f t="shared" si="2"/>
        <v>2.5905279879644156E-2</v>
      </c>
      <c r="J36" s="76">
        <f>分析係数表!G39</f>
        <v>0.35499471899494134</v>
      </c>
      <c r="K36" s="78">
        <f t="shared" si="3"/>
        <v>9.1962375513595842E-3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投入係数表!E37</f>
        <v>0</v>
      </c>
      <c r="E37" s="77">
        <f t="shared" si="0"/>
        <v>0</v>
      </c>
      <c r="F37" s="76">
        <f>分析係数表!C40</f>
        <v>0.69354724715527594</v>
      </c>
      <c r="G37" s="77">
        <f t="shared" si="1"/>
        <v>0</v>
      </c>
      <c r="H37" s="77">
        <v>7.5626003574853513E-4</v>
      </c>
      <c r="I37" s="77">
        <f t="shared" si="2"/>
        <v>7.5626003574853513E-4</v>
      </c>
      <c r="J37" s="76">
        <f>分析係数表!G40</f>
        <v>0.52329545454545456</v>
      </c>
      <c r="K37" s="78">
        <f t="shared" si="3"/>
        <v>3.9574743916159143E-4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投入係数表!E38</f>
        <v>0</v>
      </c>
      <c r="E38" s="77">
        <f t="shared" si="0"/>
        <v>0</v>
      </c>
      <c r="F38" s="76">
        <f>分析係数表!C41</f>
        <v>0.69803111327175493</v>
      </c>
      <c r="G38" s="77">
        <f t="shared" si="1"/>
        <v>0</v>
      </c>
      <c r="H38" s="77">
        <v>4.0735295039627073E-4</v>
      </c>
      <c r="I38" s="77">
        <f t="shared" si="2"/>
        <v>4.0735295039627073E-4</v>
      </c>
      <c r="J38" s="76">
        <f>分析係数表!G41</f>
        <v>0.44754320687137045</v>
      </c>
      <c r="K38" s="78">
        <f t="shared" si="3"/>
        <v>1.823080457488613E-4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投入係数表!E39</f>
        <v>0</v>
      </c>
      <c r="E39" s="77">
        <f>$C$7*D39</f>
        <v>0</v>
      </c>
      <c r="F39" s="76">
        <f>分析係数表!C42</f>
        <v>0.43862762496302865</v>
      </c>
      <c r="G39" s="77">
        <f>E39*F39</f>
        <v>0</v>
      </c>
      <c r="H39" s="77">
        <v>1.9398613697650465E-3</v>
      </c>
      <c r="I39" s="77">
        <f>C39+H39</f>
        <v>1.9398613697650465E-3</v>
      </c>
      <c r="J39" s="76">
        <f>分析係数表!G42</f>
        <v>0.48527443105756357</v>
      </c>
      <c r="K39" s="78">
        <f>I39*J39</f>
        <v>9.4136512254327891E-4</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S39*T39</f>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投入係数表!E40</f>
        <v>0</v>
      </c>
      <c r="E40" s="77">
        <f>$C$7*D40</f>
        <v>0</v>
      </c>
      <c r="F40" s="76">
        <f>分析係数表!C43</f>
        <v>0.43024422883907665</v>
      </c>
      <c r="G40" s="77">
        <f>E40*F40</f>
        <v>0</v>
      </c>
      <c r="H40" s="77">
        <v>0.13557790998775351</v>
      </c>
      <c r="I40" s="77">
        <f>C40+H40</f>
        <v>0.13557790998775351</v>
      </c>
      <c r="J40" s="76">
        <f>分析係数表!G43</f>
        <v>0.39930052034462166</v>
      </c>
      <c r="K40" s="78">
        <f>I40*J40</f>
        <v>5.4136330005346255E-2</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S40*T40</f>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投入係数表!E41</f>
        <v>0</v>
      </c>
      <c r="E41" s="77">
        <f>$C$7*D41</f>
        <v>0</v>
      </c>
      <c r="F41" s="76">
        <f>分析係数表!C44</f>
        <v>0.29950430472214973</v>
      </c>
      <c r="G41" s="77">
        <f>E41*F41</f>
        <v>0</v>
      </c>
      <c r="H41" s="77">
        <v>7.3432180867986105E-4</v>
      </c>
      <c r="I41" s="77">
        <f>C41+H41</f>
        <v>7.3432180867986105E-4</v>
      </c>
      <c r="J41" s="76">
        <f>分析係数表!G44</f>
        <v>0.27139093052281238</v>
      </c>
      <c r="K41" s="78">
        <f>I41*J41</f>
        <v>1.992882789608221E-4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S41*T41</f>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投入係数表!E42</f>
        <v>0</v>
      </c>
      <c r="E42" s="77">
        <f>$C$7*D42</f>
        <v>0</v>
      </c>
      <c r="F42" s="76">
        <f>分析係数表!C45</f>
        <v>1</v>
      </c>
      <c r="G42" s="77">
        <f>E42*F42</f>
        <v>0</v>
      </c>
      <c r="H42" s="77">
        <v>2.8140098363533357E-3</v>
      </c>
      <c r="I42" s="77">
        <f>C42+H42</f>
        <v>2.8140098363533357E-3</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S42*T42</f>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投入係数表!E43</f>
        <v>1.7857142857142856E-2</v>
      </c>
      <c r="E43" s="77">
        <f>$C$7*D43</f>
        <v>1.7857142857142856</v>
      </c>
      <c r="F43" s="76">
        <f>分析係数表!C46</f>
        <v>7.53047011027278E-2</v>
      </c>
      <c r="G43" s="77">
        <f>E43*F43</f>
        <v>0.13447268054058534</v>
      </c>
      <c r="H43" s="77">
        <v>0.13745658711647923</v>
      </c>
      <c r="I43" s="77">
        <f>C43+H43</f>
        <v>0.13745658711647923</v>
      </c>
      <c r="J43" s="76">
        <f>分析係数表!G46</f>
        <v>9.6153846153846159E-3</v>
      </c>
      <c r="K43" s="78">
        <f>I43*J43</f>
        <v>1.3216979530430695E-3</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S43*T43</f>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投入係数表!E44</f>
        <v>0.44642857142857145</v>
      </c>
      <c r="E44" s="91">
        <f>SUM(E5:E43)</f>
        <v>44.642857142857132</v>
      </c>
      <c r="F44" s="92">
        <f>分析係数表!C47</f>
        <v>0.46353553090755517</v>
      </c>
      <c r="G44" s="91">
        <f>SUM(G5:G43)</f>
        <v>3.705318134503119</v>
      </c>
      <c r="H44" s="91">
        <f>SUM(H5:H43)</f>
        <v>4.0895676649461654</v>
      </c>
      <c r="I44" s="91">
        <f>SUM(I5:I43)</f>
        <v>104.08956766494617</v>
      </c>
      <c r="J44" s="92">
        <f>分析係数表!G47</f>
        <v>0.25736867196457208</v>
      </c>
      <c r="K44" s="93" t="e">
        <f>SUM(K5:K43)</f>
        <v>#DIV/0!</v>
      </c>
      <c r="L44" s="94">
        <f>最終需要_まとめ!$L$33</f>
        <v>0.62733333333333341</v>
      </c>
      <c r="M44" s="91" t="e">
        <f>K44*L44</f>
        <v>#DIV/0!</v>
      </c>
      <c r="N44" s="95">
        <f>分析係数表!H47</f>
        <v>1</v>
      </c>
      <c r="O44" s="109" t="e">
        <f t="shared" si="4"/>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305</v>
      </c>
      <c r="S2" s="3" t="s">
        <v>153</v>
      </c>
      <c r="U2" s="64" t="s">
        <v>210</v>
      </c>
      <c r="W2" s="3" t="s">
        <v>130</v>
      </c>
      <c r="Y2" s="3" t="s">
        <v>154</v>
      </c>
    </row>
    <row r="3" spans="1:25" ht="44" x14ac:dyDescent="0.2">
      <c r="B3" s="65"/>
      <c r="C3" s="66" t="s">
        <v>228</v>
      </c>
      <c r="D3" s="66" t="s">
        <v>249</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0</v>
      </c>
      <c r="G5" s="77">
        <f t="shared" ref="G5:G38" si="1">E5*F5</f>
        <v>0</v>
      </c>
      <c r="H5" s="77">
        <f t="array" ref="H5:H43">MMULT(逆行列係数!C5:AO43,'4'!G5:G43)</f>
        <v>0</v>
      </c>
      <c r="I5" s="77">
        <f t="shared" ref="I5:I38" si="2">C5+H5</f>
        <v>0</v>
      </c>
      <c r="J5" s="76" t="e">
        <f>分析係数表!G8</f>
        <v>#DIV/0!</v>
      </c>
      <c r="K5" s="78" t="e">
        <f t="shared" ref="K5:K38" si="3">I5*J5</f>
        <v>#DIV/0!</v>
      </c>
      <c r="L5" s="79" t="s">
        <v>181</v>
      </c>
      <c r="M5" s="80" t="s">
        <v>181</v>
      </c>
      <c r="N5" s="81">
        <f>分析係数表!H8</f>
        <v>9.9662803258108775E-3</v>
      </c>
      <c r="O5" s="82" t="e">
        <f t="shared" ref="O5:O43" si="4">$M$44*N5</f>
        <v>#DIV/0!</v>
      </c>
      <c r="P5" s="76">
        <f>分析係数表!C8</f>
        <v>0</v>
      </c>
      <c r="Q5" s="82" t="e">
        <f t="shared" ref="Q5:Q38" si="5">O5*P5</f>
        <v>#DIV/0!</v>
      </c>
      <c r="R5" s="83" t="e">
        <f t="array" ref="R5:R43">MMULT(逆行列係数!C5:AO43,'4'!Q5:Q43)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投入係数表!F6</f>
        <v>0</v>
      </c>
      <c r="E6" s="77">
        <f t="shared" si="0"/>
        <v>0</v>
      </c>
      <c r="F6" s="76">
        <f>分析係数表!C9</f>
        <v>7.8534031413612593E-2</v>
      </c>
      <c r="G6" s="77">
        <f t="shared" si="1"/>
        <v>0</v>
      </c>
      <c r="H6" s="77">
        <v>0</v>
      </c>
      <c r="I6" s="77">
        <f t="shared" si="2"/>
        <v>0</v>
      </c>
      <c r="J6" s="76">
        <f>分析係数表!G9</f>
        <v>0.3125</v>
      </c>
      <c r="K6" s="78">
        <f t="shared" si="3"/>
        <v>0</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投入係数表!F7</f>
        <v>0</v>
      </c>
      <c r="E7" s="77">
        <f t="shared" si="0"/>
        <v>0</v>
      </c>
      <c r="F7" s="76">
        <f>分析係数表!C10</f>
        <v>9.7664543524416114E-2</v>
      </c>
      <c r="G7" s="77">
        <f t="shared" si="1"/>
        <v>0</v>
      </c>
      <c r="H7" s="77">
        <v>0</v>
      </c>
      <c r="I7" s="77">
        <f t="shared" si="2"/>
        <v>0</v>
      </c>
      <c r="J7" s="76">
        <f>分析係数表!G10</f>
        <v>0.17857142857142858</v>
      </c>
      <c r="K7" s="78">
        <f t="shared" si="3"/>
        <v>0</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75">
        <f>最終需要_まとめ!C9</f>
        <v>100</v>
      </c>
      <c r="D8" s="76">
        <f>投入係数表!F8</f>
        <v>0</v>
      </c>
      <c r="E8" s="77">
        <f t="shared" si="0"/>
        <v>0</v>
      </c>
      <c r="F8" s="76">
        <f>分析係数表!C11</f>
        <v>0</v>
      </c>
      <c r="G8" s="77">
        <f t="shared" si="1"/>
        <v>0</v>
      </c>
      <c r="H8" s="77">
        <v>0</v>
      </c>
      <c r="I8" s="77">
        <f t="shared" si="2"/>
        <v>100</v>
      </c>
      <c r="J8" s="76">
        <f>分析係数表!G11</f>
        <v>1</v>
      </c>
      <c r="K8" s="78">
        <f t="shared" si="3"/>
        <v>100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90"/>
      <c r="D9" s="76">
        <f>投入係数表!F9</f>
        <v>0</v>
      </c>
      <c r="E9" s="77">
        <f t="shared" si="0"/>
        <v>0</v>
      </c>
      <c r="F9" s="76">
        <f>分析係数表!C12</f>
        <v>9.4611575134895265E-3</v>
      </c>
      <c r="G9" s="77">
        <f t="shared" si="1"/>
        <v>0</v>
      </c>
      <c r="H9" s="77">
        <v>0</v>
      </c>
      <c r="I9" s="77">
        <f t="shared" si="2"/>
        <v>0</v>
      </c>
      <c r="J9" s="76">
        <f>分析係数表!G12</f>
        <v>0.14399999999999999</v>
      </c>
      <c r="K9" s="78">
        <f t="shared" si="3"/>
        <v>0</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投入係数表!F10</f>
        <v>0</v>
      </c>
      <c r="E10" s="77">
        <f t="shared" si="0"/>
        <v>0</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投入係数表!F11</f>
        <v>0</v>
      </c>
      <c r="E11" s="77">
        <f t="shared" si="0"/>
        <v>0</v>
      </c>
      <c r="F11" s="76">
        <f>分析係数表!C14</f>
        <v>3.724489795918362E-2</v>
      </c>
      <c r="G11" s="77">
        <f t="shared" si="1"/>
        <v>0</v>
      </c>
      <c r="H11" s="77">
        <v>0</v>
      </c>
      <c r="I11" s="77">
        <f t="shared" si="2"/>
        <v>0</v>
      </c>
      <c r="J11" s="76">
        <f>分析係数表!G14</f>
        <v>0.16710182767624021</v>
      </c>
      <c r="K11" s="78">
        <f t="shared" si="3"/>
        <v>0</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投入係数表!F12</f>
        <v>0</v>
      </c>
      <c r="E12" s="77">
        <f t="shared" si="0"/>
        <v>0</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投入係数表!F13</f>
        <v>0</v>
      </c>
      <c r="E13" s="77">
        <f t="shared" si="0"/>
        <v>0</v>
      </c>
      <c r="F13" s="76">
        <f>分析係数表!C16</f>
        <v>5.1379638439581488E-3</v>
      </c>
      <c r="G13" s="77">
        <f t="shared" si="1"/>
        <v>0</v>
      </c>
      <c r="H13" s="77">
        <v>0</v>
      </c>
      <c r="I13" s="77">
        <f t="shared" si="2"/>
        <v>0</v>
      </c>
      <c r="J13" s="76">
        <f>分析係数表!G16</f>
        <v>3.5087719298245612E-2</v>
      </c>
      <c r="K13" s="78">
        <f t="shared" si="3"/>
        <v>0</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投入係数表!F14</f>
        <v>0</v>
      </c>
      <c r="E14" s="77">
        <f t="shared" si="0"/>
        <v>0</v>
      </c>
      <c r="F14" s="76">
        <f>分析係数表!C17</f>
        <v>2.2792022792023081E-3</v>
      </c>
      <c r="G14" s="77">
        <f t="shared" si="1"/>
        <v>0</v>
      </c>
      <c r="H14" s="77">
        <v>0</v>
      </c>
      <c r="I14" s="77">
        <f t="shared" si="2"/>
        <v>0</v>
      </c>
      <c r="J14" s="76">
        <f>分析係数表!G17</f>
        <v>0.25</v>
      </c>
      <c r="K14" s="78">
        <f t="shared" si="3"/>
        <v>0</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投入係数表!F15</f>
        <v>0</v>
      </c>
      <c r="E15" s="77">
        <f t="shared" si="0"/>
        <v>0</v>
      </c>
      <c r="F15" s="76">
        <f>分析係数表!C18</f>
        <v>7.5999999999999956E-2</v>
      </c>
      <c r="G15" s="77">
        <f t="shared" si="1"/>
        <v>0</v>
      </c>
      <c r="H15" s="77">
        <v>0</v>
      </c>
      <c r="I15" s="77">
        <f t="shared" si="2"/>
        <v>0</v>
      </c>
      <c r="J15" s="76">
        <f>分析係数表!G18</f>
        <v>0.21407624633431085</v>
      </c>
      <c r="K15" s="78">
        <f t="shared" si="3"/>
        <v>0</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投入係数表!F16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投入係数表!F17</f>
        <v>0</v>
      </c>
      <c r="E17" s="77">
        <f t="shared" si="0"/>
        <v>0</v>
      </c>
      <c r="F17" s="76">
        <f>分析係数表!C20</f>
        <v>1.5625E-2</v>
      </c>
      <c r="G17" s="77">
        <f t="shared" si="1"/>
        <v>0</v>
      </c>
      <c r="H17" s="77">
        <v>0</v>
      </c>
      <c r="I17" s="77">
        <f t="shared" si="2"/>
        <v>0</v>
      </c>
      <c r="J17" s="76">
        <f>分析係数表!G20</f>
        <v>9.7560975609756101E-2</v>
      </c>
      <c r="K17" s="78">
        <f t="shared" si="3"/>
        <v>0</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投入係数表!F18</f>
        <v>0</v>
      </c>
      <c r="E18" s="77">
        <f t="shared" si="0"/>
        <v>0</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投入係数表!F19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投入係数表!F21</f>
        <v>0</v>
      </c>
      <c r="E21" s="77">
        <f t="shared" si="0"/>
        <v>0</v>
      </c>
      <c r="F21" s="76">
        <f>分析係数表!C24</f>
        <v>4.0407358738501986E-2</v>
      </c>
      <c r="G21" s="77">
        <f t="shared" si="1"/>
        <v>0</v>
      </c>
      <c r="H21" s="77">
        <v>0</v>
      </c>
      <c r="I21" s="77">
        <f t="shared" si="2"/>
        <v>0</v>
      </c>
      <c r="J21" s="76">
        <f>分析係数表!G24</f>
        <v>0.2107843137254902</v>
      </c>
      <c r="K21" s="78">
        <f t="shared" si="3"/>
        <v>0</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投入係数表!F22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投入係数表!F23</f>
        <v>0</v>
      </c>
      <c r="E23" s="77">
        <f t="shared" si="0"/>
        <v>0</v>
      </c>
      <c r="F23" s="76">
        <f>分析係数表!C26</f>
        <v>4.2648253452477469E-3</v>
      </c>
      <c r="G23" s="77">
        <f t="shared" si="1"/>
        <v>0</v>
      </c>
      <c r="H23" s="77">
        <v>0</v>
      </c>
      <c r="I23" s="77">
        <f t="shared" si="2"/>
        <v>0</v>
      </c>
      <c r="J23" s="76">
        <f>分析係数表!G26</f>
        <v>0.19858156028368795</v>
      </c>
      <c r="K23" s="78">
        <f t="shared" si="3"/>
        <v>0</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投入係数表!F24</f>
        <v>0</v>
      </c>
      <c r="E24" s="77">
        <f t="shared" si="0"/>
        <v>0</v>
      </c>
      <c r="F24" s="76">
        <f>分析係数表!C27</f>
        <v>3.8520801232666546E-4</v>
      </c>
      <c r="G24" s="77">
        <f t="shared" si="1"/>
        <v>0</v>
      </c>
      <c r="H24" s="77">
        <v>0</v>
      </c>
      <c r="I24" s="77">
        <f t="shared" si="2"/>
        <v>0</v>
      </c>
      <c r="J24" s="76">
        <f>分析係数表!G27</f>
        <v>0.2857142857142857</v>
      </c>
      <c r="K24" s="78">
        <f t="shared" si="3"/>
        <v>0</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投入係数表!F25</f>
        <v>0</v>
      </c>
      <c r="E25" s="77">
        <f t="shared" si="0"/>
        <v>0</v>
      </c>
      <c r="F25" s="76">
        <f>分析係数表!C28</f>
        <v>1.1124845488257318E-3</v>
      </c>
      <c r="G25" s="77">
        <f t="shared" si="1"/>
        <v>0</v>
      </c>
      <c r="H25" s="77">
        <v>0</v>
      </c>
      <c r="I25" s="77">
        <f t="shared" si="2"/>
        <v>0</v>
      </c>
      <c r="J25" s="76">
        <f>分析係数表!G28</f>
        <v>0.13043478260869565</v>
      </c>
      <c r="K25" s="78">
        <f t="shared" si="3"/>
        <v>0</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投入係数表!F26</f>
        <v>0</v>
      </c>
      <c r="E26" s="77">
        <f t="shared" si="0"/>
        <v>0</v>
      </c>
      <c r="F26" s="76">
        <f>分析係数表!C29</f>
        <v>9.1216979002032073E-2</v>
      </c>
      <c r="G26" s="77">
        <f t="shared" si="1"/>
        <v>0</v>
      </c>
      <c r="H26" s="77">
        <v>0</v>
      </c>
      <c r="I26" s="77">
        <f t="shared" si="2"/>
        <v>0</v>
      </c>
      <c r="J26" s="76">
        <f>分析係数表!G29</f>
        <v>0.26186291739894552</v>
      </c>
      <c r="K26" s="78">
        <f t="shared" si="3"/>
        <v>0</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投入係数表!F27</f>
        <v>0</v>
      </c>
      <c r="E27" s="77">
        <f t="shared" si="0"/>
        <v>0</v>
      </c>
      <c r="F27" s="76">
        <f>分析係数表!C30</f>
        <v>1</v>
      </c>
      <c r="G27" s="77">
        <f t="shared" si="1"/>
        <v>0</v>
      </c>
      <c r="H27" s="77">
        <v>0</v>
      </c>
      <c r="I27" s="77">
        <f t="shared" si="2"/>
        <v>0</v>
      </c>
      <c r="J27" s="76">
        <f>分析係数表!G30</f>
        <v>0.34464954175809992</v>
      </c>
      <c r="K27" s="78">
        <f t="shared" si="3"/>
        <v>0</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投入係数表!F28</f>
        <v>0</v>
      </c>
      <c r="E28" s="77">
        <f t="shared" si="0"/>
        <v>0</v>
      </c>
      <c r="F28" s="76">
        <f>分析係数表!C31</f>
        <v>5.9431818181818197E-2</v>
      </c>
      <c r="G28" s="77">
        <f t="shared" si="1"/>
        <v>0</v>
      </c>
      <c r="H28" s="77">
        <v>0</v>
      </c>
      <c r="I28" s="77">
        <f t="shared" si="2"/>
        <v>0</v>
      </c>
      <c r="J28" s="76">
        <f>分析係数表!G31</f>
        <v>6.9182389937106917E-2</v>
      </c>
      <c r="K28" s="78">
        <f t="shared" si="3"/>
        <v>0</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投入係数表!F29</f>
        <v>0</v>
      </c>
      <c r="E29" s="77">
        <f t="shared" si="0"/>
        <v>0</v>
      </c>
      <c r="F29" s="76">
        <f>分析係数表!C32</f>
        <v>1</v>
      </c>
      <c r="G29" s="77">
        <f t="shared" si="1"/>
        <v>0</v>
      </c>
      <c r="H29" s="77">
        <v>0</v>
      </c>
      <c r="I29" s="77">
        <f t="shared" si="2"/>
        <v>0</v>
      </c>
      <c r="J29" s="76">
        <f>分析係数表!G32</f>
        <v>0.14024946759963491</v>
      </c>
      <c r="K29" s="78">
        <f t="shared" si="3"/>
        <v>0</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投入係数表!F30</f>
        <v>0</v>
      </c>
      <c r="E30" s="77">
        <f t="shared" si="0"/>
        <v>0</v>
      </c>
      <c r="F30" s="76">
        <f>分析係数表!C33</f>
        <v>0.54794520547945202</v>
      </c>
      <c r="G30" s="77">
        <f t="shared" si="1"/>
        <v>0</v>
      </c>
      <c r="H30" s="77">
        <v>0</v>
      </c>
      <c r="I30" s="77">
        <f t="shared" si="2"/>
        <v>0</v>
      </c>
      <c r="J30" s="76">
        <f>分析係数表!G33</f>
        <v>0.50575815738963537</v>
      </c>
      <c r="K30" s="78">
        <f t="shared" si="3"/>
        <v>0</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投入係数表!F31</f>
        <v>0</v>
      </c>
      <c r="E31" s="77">
        <f t="shared" si="0"/>
        <v>0</v>
      </c>
      <c r="F31" s="76">
        <f>分析係数表!C34</f>
        <v>0.2272625743700124</v>
      </c>
      <c r="G31" s="77">
        <f t="shared" si="1"/>
        <v>0</v>
      </c>
      <c r="H31" s="77">
        <v>0</v>
      </c>
      <c r="I31" s="77">
        <f t="shared" si="2"/>
        <v>0</v>
      </c>
      <c r="J31" s="76">
        <f>分析係数表!G34</f>
        <v>0.42497416653070103</v>
      </c>
      <c r="K31" s="78">
        <f t="shared" si="3"/>
        <v>0</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投入係数表!F32</f>
        <v>0</v>
      </c>
      <c r="E32" s="77">
        <f t="shared" si="0"/>
        <v>0</v>
      </c>
      <c r="F32" s="76">
        <f>分析係数表!C35</f>
        <v>0.52232854864433809</v>
      </c>
      <c r="G32" s="77">
        <f t="shared" si="1"/>
        <v>0</v>
      </c>
      <c r="H32" s="77">
        <v>0</v>
      </c>
      <c r="I32" s="77">
        <f t="shared" si="2"/>
        <v>0</v>
      </c>
      <c r="J32" s="76">
        <f>分析係数表!G35</f>
        <v>0.31374764595103577</v>
      </c>
      <c r="K32" s="78">
        <f t="shared" si="3"/>
        <v>0</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投入係数表!F33</f>
        <v>0</v>
      </c>
      <c r="E33" s="77">
        <f t="shared" si="0"/>
        <v>0</v>
      </c>
      <c r="F33" s="76">
        <f>分析係数表!C36</f>
        <v>0.98115915135770393</v>
      </c>
      <c r="G33" s="77">
        <f t="shared" si="1"/>
        <v>0</v>
      </c>
      <c r="H33" s="77">
        <v>0</v>
      </c>
      <c r="I33" s="77">
        <f t="shared" si="2"/>
        <v>0</v>
      </c>
      <c r="J33" s="76">
        <f>分析係数表!G36</f>
        <v>4.5900594498961549E-2</v>
      </c>
      <c r="K33" s="78">
        <f t="shared" si="3"/>
        <v>0</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投入係数表!F34</f>
        <v>0</v>
      </c>
      <c r="E34" s="77">
        <f t="shared" si="0"/>
        <v>0</v>
      </c>
      <c r="F34" s="76">
        <f>分析係数表!C37</f>
        <v>0.19750348498289194</v>
      </c>
      <c r="G34" s="77">
        <f t="shared" si="1"/>
        <v>0</v>
      </c>
      <c r="H34" s="77">
        <v>0</v>
      </c>
      <c r="I34" s="77">
        <f t="shared" si="2"/>
        <v>0</v>
      </c>
      <c r="J34" s="76">
        <f>分析係数表!G37</f>
        <v>0.41491057198512482</v>
      </c>
      <c r="K34" s="78">
        <f t="shared" si="3"/>
        <v>0</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投入係数表!F35</f>
        <v>0</v>
      </c>
      <c r="E35" s="77">
        <f t="shared" si="0"/>
        <v>0</v>
      </c>
      <c r="F35" s="76">
        <f>分析係数表!C38</f>
        <v>8.1861043469250272E-2</v>
      </c>
      <c r="G35" s="77">
        <f t="shared" si="1"/>
        <v>0</v>
      </c>
      <c r="H35" s="77">
        <v>0</v>
      </c>
      <c r="I35" s="77">
        <f t="shared" si="2"/>
        <v>0</v>
      </c>
      <c r="J35" s="76">
        <f>分析係数表!G38</f>
        <v>0.21669430624654507</v>
      </c>
      <c r="K35" s="78">
        <f t="shared" si="3"/>
        <v>0</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投入係数表!F36</f>
        <v>0</v>
      </c>
      <c r="E36" s="77">
        <f t="shared" si="0"/>
        <v>0</v>
      </c>
      <c r="F36" s="76">
        <f>分析係数表!C39</f>
        <v>1</v>
      </c>
      <c r="G36" s="77">
        <f t="shared" si="1"/>
        <v>0</v>
      </c>
      <c r="H36" s="77">
        <v>0</v>
      </c>
      <c r="I36" s="77">
        <f t="shared" si="2"/>
        <v>0</v>
      </c>
      <c r="J36" s="76">
        <f>分析係数表!G39</f>
        <v>0.35499471899494134</v>
      </c>
      <c r="K36" s="78">
        <f t="shared" si="3"/>
        <v>0</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投入係数表!F37</f>
        <v>0</v>
      </c>
      <c r="E37" s="77">
        <f t="shared" si="0"/>
        <v>0</v>
      </c>
      <c r="F37" s="76">
        <f>分析係数表!C40</f>
        <v>0.69354724715527594</v>
      </c>
      <c r="G37" s="77">
        <f t="shared" si="1"/>
        <v>0</v>
      </c>
      <c r="H37" s="77">
        <v>0</v>
      </c>
      <c r="I37" s="77">
        <f t="shared" si="2"/>
        <v>0</v>
      </c>
      <c r="J37" s="76">
        <f>分析係数表!G40</f>
        <v>0.52329545454545456</v>
      </c>
      <c r="K37" s="78">
        <f t="shared" si="3"/>
        <v>0</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投入係数表!F38</f>
        <v>0</v>
      </c>
      <c r="E38" s="77">
        <f t="shared" si="0"/>
        <v>0</v>
      </c>
      <c r="F38" s="76">
        <f>分析係数表!C41</f>
        <v>0.69803111327175493</v>
      </c>
      <c r="G38" s="77">
        <f t="shared" si="1"/>
        <v>0</v>
      </c>
      <c r="H38" s="77">
        <v>0</v>
      </c>
      <c r="I38" s="77">
        <f t="shared" si="2"/>
        <v>0</v>
      </c>
      <c r="J38" s="76">
        <f>分析係数表!G41</f>
        <v>0.44754320687137045</v>
      </c>
      <c r="K38" s="78">
        <f t="shared" si="3"/>
        <v>0</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投入係数表!F39</f>
        <v>0</v>
      </c>
      <c r="E39" s="77">
        <f>$C$8*D39</f>
        <v>0</v>
      </c>
      <c r="F39" s="76">
        <f>分析係数表!C42</f>
        <v>0.43862762496302865</v>
      </c>
      <c r="G39" s="77">
        <f>E39*F39</f>
        <v>0</v>
      </c>
      <c r="H39" s="77">
        <v>0</v>
      </c>
      <c r="I39" s="77">
        <f>C39+H39</f>
        <v>0</v>
      </c>
      <c r="J39" s="76">
        <f>分析係数表!G42</f>
        <v>0.48527443105756357</v>
      </c>
      <c r="K39" s="78">
        <f>I39*J39</f>
        <v>0</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投入係数表!F40</f>
        <v>0</v>
      </c>
      <c r="E40" s="77">
        <f>$C$8*D40</f>
        <v>0</v>
      </c>
      <c r="F40" s="76">
        <f>分析係数表!C43</f>
        <v>0.43024422883907665</v>
      </c>
      <c r="G40" s="77">
        <f>E40*F40</f>
        <v>0</v>
      </c>
      <c r="H40" s="77">
        <v>0</v>
      </c>
      <c r="I40" s="77">
        <f>C40+H40</f>
        <v>0</v>
      </c>
      <c r="J40" s="76">
        <f>分析係数表!G43</f>
        <v>0.39930052034462166</v>
      </c>
      <c r="K40" s="78">
        <f>I40*J40</f>
        <v>0</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投入係数表!F41</f>
        <v>0</v>
      </c>
      <c r="E41" s="77">
        <f>$C$8*D41</f>
        <v>0</v>
      </c>
      <c r="F41" s="76">
        <f>分析係数表!C44</f>
        <v>0.29950430472214973</v>
      </c>
      <c r="G41" s="77">
        <f>E41*F41</f>
        <v>0</v>
      </c>
      <c r="H41" s="77">
        <v>0</v>
      </c>
      <c r="I41" s="77">
        <f>C41+H41</f>
        <v>0</v>
      </c>
      <c r="J41" s="76">
        <f>分析係数表!G44</f>
        <v>0.27139093052281238</v>
      </c>
      <c r="K41" s="78">
        <f>I41*J41</f>
        <v>0</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投入係数表!F42</f>
        <v>0</v>
      </c>
      <c r="E42" s="77">
        <f>$C$8*D42</f>
        <v>0</v>
      </c>
      <c r="F42" s="76">
        <f>分析係数表!C45</f>
        <v>1</v>
      </c>
      <c r="G42" s="77">
        <f>E42*F42</f>
        <v>0</v>
      </c>
      <c r="H42" s="77">
        <v>0</v>
      </c>
      <c r="I42" s="77">
        <f>C42+H42</f>
        <v>0</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投入係数表!F43</f>
        <v>0</v>
      </c>
      <c r="E43" s="77">
        <f>$C$8*D43</f>
        <v>0</v>
      </c>
      <c r="F43" s="76">
        <f>分析係数表!C46</f>
        <v>7.53047011027278E-2</v>
      </c>
      <c r="G43" s="77">
        <f>E43*F43</f>
        <v>0</v>
      </c>
      <c r="H43" s="77">
        <v>0</v>
      </c>
      <c r="I43" s="77">
        <f>C43+H43</f>
        <v>0</v>
      </c>
      <c r="J43" s="76">
        <f>分析係数表!G46</f>
        <v>9.6153846153846159E-3</v>
      </c>
      <c r="K43" s="78">
        <f>I43*J43</f>
        <v>0</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投入係数表!F44</f>
        <v>0</v>
      </c>
      <c r="E44" s="91">
        <f>SUM(E5:E43)</f>
        <v>0</v>
      </c>
      <c r="F44" s="92">
        <f>分析係数表!C47</f>
        <v>0.46353553090755517</v>
      </c>
      <c r="G44" s="91">
        <f>SUM(G5:G43)</f>
        <v>0</v>
      </c>
      <c r="H44" s="91">
        <f>SUM(H5:H43)</f>
        <v>0</v>
      </c>
      <c r="I44" s="91">
        <f>SUM(I5:I43)</f>
        <v>100</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5" t="str">
        <f>取引基本表!$E$1</f>
        <v>2015年芦屋市産業連関表</v>
      </c>
      <c r="H1" s="398"/>
      <c r="I1" s="398"/>
    </row>
    <row r="2" spans="1:25" x14ac:dyDescent="0.2">
      <c r="B2" s="3" t="s">
        <v>248</v>
      </c>
      <c r="S2" s="3" t="s">
        <v>153</v>
      </c>
      <c r="U2" s="64" t="s">
        <v>210</v>
      </c>
      <c r="W2" s="3" t="s">
        <v>130</v>
      </c>
      <c r="Y2" s="3" t="s">
        <v>154</v>
      </c>
    </row>
    <row r="3" spans="1:25" ht="44" x14ac:dyDescent="0.2">
      <c r="B3" s="65"/>
      <c r="C3" s="66" t="s">
        <v>228</v>
      </c>
      <c r="D3" s="66" t="s">
        <v>309</v>
      </c>
      <c r="E3" s="66" t="s">
        <v>143</v>
      </c>
      <c r="F3" s="66" t="s">
        <v>489</v>
      </c>
      <c r="G3" s="66" t="s">
        <v>355</v>
      </c>
      <c r="H3" s="66" t="s">
        <v>144</v>
      </c>
      <c r="I3" s="66" t="s">
        <v>145</v>
      </c>
      <c r="J3" s="66" t="s">
        <v>146</v>
      </c>
      <c r="K3" s="67" t="s">
        <v>147</v>
      </c>
      <c r="L3" s="66" t="s">
        <v>490</v>
      </c>
      <c r="M3" s="66" t="s">
        <v>148</v>
      </c>
      <c r="N3" s="66" t="s">
        <v>70</v>
      </c>
      <c r="O3" s="66" t="s">
        <v>148</v>
      </c>
      <c r="P3" s="66" t="s">
        <v>489</v>
      </c>
      <c r="Q3" s="66" t="s">
        <v>356</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0.21107692307692308</v>
      </c>
      <c r="E5" s="77">
        <f t="shared" ref="E5:E38" si="0">$C$9*D5</f>
        <v>21.107692307692307</v>
      </c>
      <c r="F5" s="76">
        <f>分析係数表!C8</f>
        <v>0</v>
      </c>
      <c r="G5" s="77">
        <f t="shared" ref="G5:G38" si="1">E5*F5</f>
        <v>0</v>
      </c>
      <c r="H5" s="77">
        <f t="array" ref="H5:H43">MMULT(逆行列係数!C5:AO43,'5'!G5:G43)</f>
        <v>0</v>
      </c>
      <c r="I5" s="77">
        <f t="shared" ref="I5:I38" si="2">C5+H5</f>
        <v>0</v>
      </c>
      <c r="J5" s="76" t="e">
        <f>分析係数表!G8</f>
        <v>#DIV/0!</v>
      </c>
      <c r="K5" s="78" t="e">
        <f t="shared" ref="K5:K38" si="3">I5*J5</f>
        <v>#DIV/0!</v>
      </c>
      <c r="L5" s="79" t="s">
        <v>181</v>
      </c>
      <c r="M5" s="80" t="s">
        <v>181</v>
      </c>
      <c r="N5" s="81">
        <f>分析係数表!H8</f>
        <v>9.9662803258108775E-3</v>
      </c>
      <c r="O5" s="82" t="e">
        <f t="shared" ref="O5:O43" si="4">$M$44*N5</f>
        <v>#DIV/0!</v>
      </c>
      <c r="P5" s="76">
        <f>分析係数表!C8</f>
        <v>0</v>
      </c>
      <c r="Q5" s="82" t="e">
        <f t="shared" ref="Q5:Q38" si="5">O5*P5</f>
        <v>#DIV/0!</v>
      </c>
      <c r="R5" s="83" t="e">
        <f t="array" ref="R5:R43">MMULT(逆行列係数!C5:AO43,'5'!Q5:Q43)</f>
        <v>#DIV/0!</v>
      </c>
      <c r="S5" s="84" t="e">
        <f t="shared" ref="S5:S38" si="6">I5+R5</f>
        <v>#DIV/0!</v>
      </c>
      <c r="T5" s="85" t="e">
        <f>分析係数表!F8</f>
        <v>#DIV/0!</v>
      </c>
      <c r="U5" s="86" t="e">
        <f t="shared" ref="U5:U43" si="7">S5*T5</f>
        <v>#DIV/0!</v>
      </c>
      <c r="V5" s="87" t="e">
        <f>分析係数表!D8</f>
        <v>#DIV/0!</v>
      </c>
      <c r="W5" s="167" t="e">
        <f t="shared" ref="W5:W43" si="8">ROUND(S5*V5,0)</f>
        <v>#DIV/0!</v>
      </c>
      <c r="X5" s="76" t="e">
        <f>分析係数表!E8</f>
        <v>#DIV/0!</v>
      </c>
      <c r="Y5" s="166" t="e">
        <f t="shared" ref="Y5:Y43" si="9">ROUND(S5*X5,0)</f>
        <v>#DIV/0!</v>
      </c>
    </row>
    <row r="6" spans="1:25" x14ac:dyDescent="0.2">
      <c r="A6" s="6" t="s">
        <v>220</v>
      </c>
      <c r="B6" s="5" t="s">
        <v>266</v>
      </c>
      <c r="C6" s="90"/>
      <c r="D6" s="76">
        <f>投入係数表!G6</f>
        <v>6.1538461538461541E-4</v>
      </c>
      <c r="E6" s="77">
        <f t="shared" si="0"/>
        <v>6.1538461538461542E-2</v>
      </c>
      <c r="F6" s="76">
        <f>分析係数表!C9</f>
        <v>7.8534031413612593E-2</v>
      </c>
      <c r="G6" s="77">
        <f t="shared" si="1"/>
        <v>4.8328634716069295E-3</v>
      </c>
      <c r="H6" s="77">
        <v>4.982836774404492E-3</v>
      </c>
      <c r="I6" s="77">
        <f t="shared" si="2"/>
        <v>4.982836774404492E-3</v>
      </c>
      <c r="J6" s="76">
        <f>分析係数表!G9</f>
        <v>0.3125</v>
      </c>
      <c r="K6" s="78">
        <f t="shared" si="3"/>
        <v>1.5571364920014038E-3</v>
      </c>
      <c r="L6" s="79"/>
      <c r="M6" s="80"/>
      <c r="N6" s="81">
        <f>分析係数表!H9</f>
        <v>5.1820278515750449E-4</v>
      </c>
      <c r="O6" s="82" t="e">
        <f t="shared" si="4"/>
        <v>#DIV/0!</v>
      </c>
      <c r="P6" s="76">
        <f>分析係数表!C9</f>
        <v>7.8534031413612593E-2</v>
      </c>
      <c r="Q6" s="82" t="e">
        <f t="shared" si="5"/>
        <v>#DIV/0!</v>
      </c>
      <c r="R6" s="83" t="e">
        <v>#DIV/0!</v>
      </c>
      <c r="S6" s="84" t="e">
        <f t="shared" si="6"/>
        <v>#DIV/0!</v>
      </c>
      <c r="T6" s="85">
        <f>分析係数表!F9</f>
        <v>0.8125</v>
      </c>
      <c r="U6" s="86" t="e">
        <f t="shared" si="7"/>
        <v>#DIV/0!</v>
      </c>
      <c r="V6" s="87">
        <f>分析係数表!D9</f>
        <v>0</v>
      </c>
      <c r="W6" s="167" t="e">
        <f t="shared" si="8"/>
        <v>#DIV/0!</v>
      </c>
      <c r="X6" s="76">
        <f>分析係数表!E9</f>
        <v>0</v>
      </c>
      <c r="Y6" s="166" t="e">
        <f t="shared" si="9"/>
        <v>#DIV/0!</v>
      </c>
    </row>
    <row r="7" spans="1:25" x14ac:dyDescent="0.2">
      <c r="A7" s="6" t="s">
        <v>221</v>
      </c>
      <c r="B7" s="5" t="s">
        <v>267</v>
      </c>
      <c r="C7" s="90"/>
      <c r="D7" s="76">
        <f>投入係数表!G7</f>
        <v>4.0615384615384616E-2</v>
      </c>
      <c r="E7" s="77">
        <f t="shared" si="0"/>
        <v>4.0615384615384613</v>
      </c>
      <c r="F7" s="76">
        <f>分析係数表!C10</f>
        <v>9.7664543524416114E-2</v>
      </c>
      <c r="G7" s="77">
        <f t="shared" si="1"/>
        <v>0.39666829985301311</v>
      </c>
      <c r="H7" s="77">
        <v>0.399661110126035</v>
      </c>
      <c r="I7" s="77">
        <f t="shared" si="2"/>
        <v>0.399661110126035</v>
      </c>
      <c r="J7" s="76">
        <f>分析係数表!G10</f>
        <v>0.17857142857142858</v>
      </c>
      <c r="K7" s="78">
        <f t="shared" si="3"/>
        <v>7.1368055379649104E-2</v>
      </c>
      <c r="L7" s="79"/>
      <c r="M7" s="80"/>
      <c r="N7" s="81">
        <f>分析係数表!H10</f>
        <v>9.8896447026537823E-4</v>
      </c>
      <c r="O7" s="82" t="e">
        <f t="shared" si="4"/>
        <v>#DIV/0!</v>
      </c>
      <c r="P7" s="76">
        <f>分析係数表!C10</f>
        <v>9.7664543524416114E-2</v>
      </c>
      <c r="Q7" s="82" t="e">
        <f t="shared" si="5"/>
        <v>#DIV/0!</v>
      </c>
      <c r="R7" s="83" t="e">
        <v>#DIV/0!</v>
      </c>
      <c r="S7" s="84" t="e">
        <f t="shared" si="6"/>
        <v>#DIV/0!</v>
      </c>
      <c r="T7" s="85">
        <f>分析係数表!F10</f>
        <v>0.5178571428571429</v>
      </c>
      <c r="U7" s="86" t="e">
        <f t="shared" si="7"/>
        <v>#DIV/0!</v>
      </c>
      <c r="V7" s="87">
        <f>分析係数表!D10</f>
        <v>0.16071428571428573</v>
      </c>
      <c r="W7" s="167" t="e">
        <f t="shared" si="8"/>
        <v>#DIV/0!</v>
      </c>
      <c r="X7" s="76">
        <f>分析係数表!E10</f>
        <v>0</v>
      </c>
      <c r="Y7" s="166" t="e">
        <f t="shared" si="9"/>
        <v>#DIV/0!</v>
      </c>
    </row>
    <row r="8" spans="1:25" x14ac:dyDescent="0.2">
      <c r="A8" s="6" t="s">
        <v>222</v>
      </c>
      <c r="B8" s="5" t="s">
        <v>27</v>
      </c>
      <c r="C8" s="90"/>
      <c r="D8" s="76">
        <f>投入係数表!G8</f>
        <v>6.1538461538461541E-4</v>
      </c>
      <c r="E8" s="77">
        <f t="shared" si="0"/>
        <v>6.1538461538461542E-2</v>
      </c>
      <c r="F8" s="76">
        <f>分析係数表!C11</f>
        <v>0</v>
      </c>
      <c r="G8" s="77">
        <f t="shared" si="1"/>
        <v>0</v>
      </c>
      <c r="H8" s="77">
        <v>0</v>
      </c>
      <c r="I8" s="77">
        <f t="shared" si="2"/>
        <v>0</v>
      </c>
      <c r="J8" s="76">
        <f>分析係数表!G11</f>
        <v>1</v>
      </c>
      <c r="K8" s="78">
        <f t="shared" si="3"/>
        <v>0</v>
      </c>
      <c r="L8" s="79"/>
      <c r="M8" s="80"/>
      <c r="N8" s="81">
        <f>分析係数表!H11</f>
        <v>-1.824657694216565E-5</v>
      </c>
      <c r="O8" s="82" t="e">
        <f t="shared" si="4"/>
        <v>#DIV/0!</v>
      </c>
      <c r="P8" s="76">
        <f>分析係数表!C11</f>
        <v>0</v>
      </c>
      <c r="Q8" s="82" t="e">
        <f t="shared" si="5"/>
        <v>#DIV/0!</v>
      </c>
      <c r="R8" s="83" t="e">
        <v>#DIV/0!</v>
      </c>
      <c r="S8" s="84" t="e">
        <f t="shared" si="6"/>
        <v>#DIV/0!</v>
      </c>
      <c r="T8" s="85">
        <f>分析係数表!F11</f>
        <v>1</v>
      </c>
      <c r="U8" s="86" t="e">
        <f t="shared" si="7"/>
        <v>#DIV/0!</v>
      </c>
      <c r="V8" s="87">
        <f>分析係数表!D11</f>
        <v>0</v>
      </c>
      <c r="W8" s="167" t="e">
        <f t="shared" si="8"/>
        <v>#DIV/0!</v>
      </c>
      <c r="X8" s="76">
        <f>分析係数表!E11</f>
        <v>0</v>
      </c>
      <c r="Y8" s="166" t="e">
        <f t="shared" si="9"/>
        <v>#DIV/0!</v>
      </c>
    </row>
    <row r="9" spans="1:25" x14ac:dyDescent="0.2">
      <c r="A9" s="6" t="s">
        <v>223</v>
      </c>
      <c r="B9" s="5" t="s">
        <v>191</v>
      </c>
      <c r="C9" s="75">
        <f>最終需要_まとめ!C10</f>
        <v>100</v>
      </c>
      <c r="D9" s="76">
        <f>投入係数表!G9</f>
        <v>0.21415384615384617</v>
      </c>
      <c r="E9" s="77">
        <f t="shared" si="0"/>
        <v>21.415384615384617</v>
      </c>
      <c r="F9" s="76">
        <f>分析係数表!C12</f>
        <v>9.4611575134895265E-3</v>
      </c>
      <c r="G9" s="77">
        <f t="shared" si="1"/>
        <v>0.20261432705811419</v>
      </c>
      <c r="H9" s="77">
        <v>0.20344386629321357</v>
      </c>
      <c r="I9" s="77">
        <f t="shared" si="2"/>
        <v>100.20344386629321</v>
      </c>
      <c r="J9" s="76">
        <f>分析係数表!G12</f>
        <v>0.14399999999999999</v>
      </c>
      <c r="K9" s="78">
        <f t="shared" si="3"/>
        <v>14.429295916746222</v>
      </c>
      <c r="L9" s="79"/>
      <c r="M9" s="80"/>
      <c r="N9" s="81">
        <f>分析係数表!H12</f>
        <v>8.1401629054389399E-2</v>
      </c>
      <c r="O9" s="82" t="e">
        <f t="shared" si="4"/>
        <v>#DIV/0!</v>
      </c>
      <c r="P9" s="76">
        <f>分析係数表!C12</f>
        <v>9.4611575134895265E-3</v>
      </c>
      <c r="Q9" s="82" t="e">
        <f t="shared" si="5"/>
        <v>#DIV/0!</v>
      </c>
      <c r="R9" s="83" t="e">
        <v>#DIV/0!</v>
      </c>
      <c r="S9" s="84" t="e">
        <f t="shared" si="6"/>
        <v>#DIV/0!</v>
      </c>
      <c r="T9" s="85">
        <f>分析係数表!F12</f>
        <v>0.28492307692307695</v>
      </c>
      <c r="U9" s="86" t="e">
        <f t="shared" si="7"/>
        <v>#DIV/0!</v>
      </c>
      <c r="V9" s="87">
        <f>分析係数表!D12</f>
        <v>0.13476923076923078</v>
      </c>
      <c r="W9" s="167" t="e">
        <f t="shared" si="8"/>
        <v>#DIV/0!</v>
      </c>
      <c r="X9" s="76">
        <f>分析係数表!E12</f>
        <v>0.11630769230769231</v>
      </c>
      <c r="Y9" s="166" t="e">
        <f t="shared" si="9"/>
        <v>#DIV/0!</v>
      </c>
    </row>
    <row r="10" spans="1:25" x14ac:dyDescent="0.2">
      <c r="A10" s="6" t="s">
        <v>224</v>
      </c>
      <c r="B10" s="5" t="s">
        <v>28</v>
      </c>
      <c r="C10" s="90"/>
      <c r="D10" s="76">
        <f>投入係数表!G10</f>
        <v>1.2307692307692308E-3</v>
      </c>
      <c r="E10" s="77">
        <f t="shared" si="0"/>
        <v>0.12307692307692308</v>
      </c>
      <c r="F10" s="76">
        <f>分析係数表!C13</f>
        <v>0</v>
      </c>
      <c r="G10" s="77">
        <f t="shared" si="1"/>
        <v>0</v>
      </c>
      <c r="H10" s="77">
        <v>0</v>
      </c>
      <c r="I10" s="77">
        <f t="shared" si="2"/>
        <v>0</v>
      </c>
      <c r="J10" s="76">
        <f>分析係数表!G13</f>
        <v>0.24742268041237114</v>
      </c>
      <c r="K10" s="78">
        <f t="shared" si="3"/>
        <v>0</v>
      </c>
      <c r="L10" s="79"/>
      <c r="M10" s="80"/>
      <c r="N10" s="81">
        <f>分析係数表!H13</f>
        <v>1.2633929874755496E-2</v>
      </c>
      <c r="O10" s="82" t="e">
        <f t="shared" si="4"/>
        <v>#DIV/0!</v>
      </c>
      <c r="P10" s="76">
        <f>分析係数表!C13</f>
        <v>0</v>
      </c>
      <c r="Q10" s="82" t="e">
        <f t="shared" si="5"/>
        <v>#DIV/0!</v>
      </c>
      <c r="R10" s="83" t="e">
        <v>#DIV/0!</v>
      </c>
      <c r="S10" s="84" t="e">
        <f t="shared" si="6"/>
        <v>#DIV/0!</v>
      </c>
      <c r="T10" s="85">
        <f>分析係数表!F13</f>
        <v>0.38144329896907214</v>
      </c>
      <c r="U10" s="86" t="e">
        <f t="shared" si="7"/>
        <v>#DIV/0!</v>
      </c>
      <c r="V10" s="87">
        <f>分析係数表!D13</f>
        <v>0.71134020618556704</v>
      </c>
      <c r="W10" s="167" t="e">
        <f t="shared" si="8"/>
        <v>#DIV/0!</v>
      </c>
      <c r="X10" s="76">
        <f>分析係数表!E13</f>
        <v>0.67010309278350511</v>
      </c>
      <c r="Y10" s="166" t="e">
        <f t="shared" si="9"/>
        <v>#DIV/0!</v>
      </c>
    </row>
    <row r="11" spans="1:25" x14ac:dyDescent="0.2">
      <c r="A11" s="6" t="s">
        <v>225</v>
      </c>
      <c r="B11" s="5" t="s">
        <v>268</v>
      </c>
      <c r="C11" s="90"/>
      <c r="D11" s="76">
        <f>投入係数表!G11</f>
        <v>1.6615384615384615E-2</v>
      </c>
      <c r="E11" s="77">
        <f t="shared" si="0"/>
        <v>1.6615384615384614</v>
      </c>
      <c r="F11" s="76">
        <f>分析係数表!C14</f>
        <v>3.724489795918362E-2</v>
      </c>
      <c r="G11" s="77">
        <f t="shared" si="1"/>
        <v>6.1883830455258935E-2</v>
      </c>
      <c r="H11" s="77">
        <v>6.4955330820587201E-2</v>
      </c>
      <c r="I11" s="77">
        <f t="shared" si="2"/>
        <v>6.4955330820587201E-2</v>
      </c>
      <c r="J11" s="76">
        <f>分析係数表!G14</f>
        <v>0.16710182767624021</v>
      </c>
      <c r="K11" s="78">
        <f t="shared" si="3"/>
        <v>1.0854154497434937E-2</v>
      </c>
      <c r="L11" s="79"/>
      <c r="M11" s="80"/>
      <c r="N11" s="81">
        <f>分析係数表!H14</f>
        <v>1.010860362595977E-3</v>
      </c>
      <c r="O11" s="82" t="e">
        <f t="shared" si="4"/>
        <v>#DIV/0!</v>
      </c>
      <c r="P11" s="76">
        <f>分析係数表!C14</f>
        <v>3.724489795918362E-2</v>
      </c>
      <c r="Q11" s="82" t="e">
        <f t="shared" si="5"/>
        <v>#DIV/0!</v>
      </c>
      <c r="R11" s="83" t="e">
        <v>#DIV/0!</v>
      </c>
      <c r="S11" s="84" t="e">
        <f t="shared" si="6"/>
        <v>#DIV/0!</v>
      </c>
      <c r="T11" s="85">
        <f>分析係数表!F14</f>
        <v>0.30809399477806787</v>
      </c>
      <c r="U11" s="86" t="e">
        <f t="shared" si="7"/>
        <v>#DIV/0!</v>
      </c>
      <c r="V11" s="87">
        <f>分析係数表!D14</f>
        <v>3.6553524804177548E-2</v>
      </c>
      <c r="W11" s="167" t="e">
        <f t="shared" si="8"/>
        <v>#DIV/0!</v>
      </c>
      <c r="X11" s="76">
        <f>分析係数表!E14</f>
        <v>1.5665796344647518E-2</v>
      </c>
      <c r="Y11" s="166" t="e">
        <f t="shared" si="9"/>
        <v>#DIV/0!</v>
      </c>
    </row>
    <row r="12" spans="1:25" x14ac:dyDescent="0.2">
      <c r="A12" s="6" t="s">
        <v>226</v>
      </c>
      <c r="B12" s="5" t="s">
        <v>29</v>
      </c>
      <c r="C12" s="90"/>
      <c r="D12" s="76">
        <f>投入係数表!G12</f>
        <v>1.0461538461538461E-2</v>
      </c>
      <c r="E12" s="77">
        <f t="shared" si="0"/>
        <v>1.0461538461538462</v>
      </c>
      <c r="F12" s="76">
        <f>分析係数表!C15</f>
        <v>0</v>
      </c>
      <c r="G12" s="77">
        <f t="shared" si="1"/>
        <v>0</v>
      </c>
      <c r="H12" s="77">
        <v>0</v>
      </c>
      <c r="I12" s="77">
        <f t="shared" si="2"/>
        <v>0</v>
      </c>
      <c r="J12" s="76">
        <f>分析係数表!G15</f>
        <v>9.5754290876242099E-2</v>
      </c>
      <c r="K12" s="78">
        <f t="shared" si="3"/>
        <v>0</v>
      </c>
      <c r="L12" s="79"/>
      <c r="M12" s="80"/>
      <c r="N12" s="81">
        <f>分析係数表!H15</f>
        <v>7.4737979155110506E-3</v>
      </c>
      <c r="O12" s="82" t="e">
        <f t="shared" si="4"/>
        <v>#DIV/0!</v>
      </c>
      <c r="P12" s="76">
        <f>分析係数表!C15</f>
        <v>0</v>
      </c>
      <c r="Q12" s="82" t="e">
        <f t="shared" si="5"/>
        <v>#DIV/0!</v>
      </c>
      <c r="R12" s="83" t="e">
        <v>#DIV/0!</v>
      </c>
      <c r="S12" s="84" t="e">
        <f t="shared" si="6"/>
        <v>#DIV/0!</v>
      </c>
      <c r="T12" s="85">
        <f>分析係数表!F15</f>
        <v>0.30442637759710928</v>
      </c>
      <c r="U12" s="86" t="e">
        <f t="shared" si="7"/>
        <v>#DIV/0!</v>
      </c>
      <c r="V12" s="87">
        <f>分析係数表!D15</f>
        <v>7.1364046973803066E-2</v>
      </c>
      <c r="W12" s="167" t="e">
        <f t="shared" si="8"/>
        <v>#DIV/0!</v>
      </c>
      <c r="X12" s="76">
        <f>分析係数表!E15</f>
        <v>6.1728395061728392E-2</v>
      </c>
      <c r="Y12" s="166" t="e">
        <f t="shared" si="9"/>
        <v>#DIV/0!</v>
      </c>
    </row>
    <row r="13" spans="1:25" x14ac:dyDescent="0.2">
      <c r="A13" s="6" t="s">
        <v>227</v>
      </c>
      <c r="B13" s="5" t="s">
        <v>30</v>
      </c>
      <c r="C13" s="90"/>
      <c r="D13" s="76">
        <f>投入係数表!G13</f>
        <v>4.3076923076923075E-3</v>
      </c>
      <c r="E13" s="77">
        <f t="shared" si="0"/>
        <v>0.43076923076923074</v>
      </c>
      <c r="F13" s="76">
        <f>分析係数表!C16</f>
        <v>5.1379638439581488E-3</v>
      </c>
      <c r="G13" s="77">
        <f t="shared" si="1"/>
        <v>2.2132767327819715E-3</v>
      </c>
      <c r="H13" s="77">
        <v>2.4971811786489036E-3</v>
      </c>
      <c r="I13" s="77">
        <f t="shared" si="2"/>
        <v>2.4971811786489036E-3</v>
      </c>
      <c r="J13" s="76">
        <f>分析係数表!G16</f>
        <v>3.5087719298245612E-2</v>
      </c>
      <c r="K13" s="78">
        <f t="shared" si="3"/>
        <v>8.7620392233294853E-5</v>
      </c>
      <c r="L13" s="79"/>
      <c r="M13" s="80"/>
      <c r="N13" s="81">
        <f>分析係数表!H16</f>
        <v>1.4841765684757539E-2</v>
      </c>
      <c r="O13" s="82" t="e">
        <f t="shared" si="4"/>
        <v>#DIV/0!</v>
      </c>
      <c r="P13" s="76">
        <f>分析係数表!C16</f>
        <v>5.1379638439581488E-3</v>
      </c>
      <c r="Q13" s="82" t="e">
        <f t="shared" si="5"/>
        <v>#DIV/0!</v>
      </c>
      <c r="R13" s="83" t="e">
        <v>#DIV/0!</v>
      </c>
      <c r="S13" s="84" t="e">
        <f t="shared" si="6"/>
        <v>#DIV/0!</v>
      </c>
      <c r="T13" s="85">
        <f>分析係数表!F16</f>
        <v>0.2982456140350877</v>
      </c>
      <c r="U13" s="86" t="e">
        <f t="shared" si="7"/>
        <v>#DIV/0!</v>
      </c>
      <c r="V13" s="87">
        <f>分析係数表!D16</f>
        <v>0</v>
      </c>
      <c r="W13" s="167" t="e">
        <f t="shared" si="8"/>
        <v>#DIV/0!</v>
      </c>
      <c r="X13" s="76">
        <f>分析係数表!E16</f>
        <v>0</v>
      </c>
      <c r="Y13" s="166" t="e">
        <f t="shared" si="9"/>
        <v>#DIV/0!</v>
      </c>
    </row>
    <row r="14" spans="1:25" x14ac:dyDescent="0.2">
      <c r="A14" s="6" t="s">
        <v>2</v>
      </c>
      <c r="B14" s="5" t="s">
        <v>364</v>
      </c>
      <c r="C14" s="90"/>
      <c r="D14" s="76">
        <f>投入係数表!G14</f>
        <v>1.8461538461538463E-2</v>
      </c>
      <c r="E14" s="77">
        <f t="shared" si="0"/>
        <v>1.8461538461538463</v>
      </c>
      <c r="F14" s="76">
        <f>分析係数表!C17</f>
        <v>2.2792022792023081E-3</v>
      </c>
      <c r="G14" s="77">
        <f t="shared" si="1"/>
        <v>4.2077580539119537E-3</v>
      </c>
      <c r="H14" s="77">
        <v>4.3357782371549816E-3</v>
      </c>
      <c r="I14" s="77">
        <f t="shared" si="2"/>
        <v>4.3357782371549816E-3</v>
      </c>
      <c r="J14" s="76">
        <f>分析係数表!G17</f>
        <v>0.25</v>
      </c>
      <c r="K14" s="78">
        <f t="shared" si="3"/>
        <v>1.0839445592887454E-3</v>
      </c>
      <c r="L14" s="79"/>
      <c r="M14" s="80"/>
      <c r="N14" s="81">
        <f>分析係数表!H17</f>
        <v>2.6238577642834202E-3</v>
      </c>
      <c r="O14" s="82" t="e">
        <f t="shared" si="4"/>
        <v>#DIV/0!</v>
      </c>
      <c r="P14" s="76">
        <f>分析係数表!C17</f>
        <v>2.2792022792023081E-3</v>
      </c>
      <c r="Q14" s="82" t="e">
        <f t="shared" si="5"/>
        <v>#DIV/0!</v>
      </c>
      <c r="R14" s="83" t="e">
        <v>#DIV/0!</v>
      </c>
      <c r="S14" s="84" t="e">
        <f t="shared" si="6"/>
        <v>#DIV/0!</v>
      </c>
      <c r="T14" s="85">
        <f>分析係数表!F17</f>
        <v>0.3888888888888889</v>
      </c>
      <c r="U14" s="86" t="e">
        <f t="shared" si="7"/>
        <v>#DIV/0!</v>
      </c>
      <c r="V14" s="87">
        <f>分析係数表!D17</f>
        <v>0.80555555555555558</v>
      </c>
      <c r="W14" s="167" t="e">
        <f t="shared" si="8"/>
        <v>#DIV/0!</v>
      </c>
      <c r="X14" s="76">
        <f>分析係数表!E17</f>
        <v>0.63888888888888884</v>
      </c>
      <c r="Y14" s="166" t="e">
        <f t="shared" si="9"/>
        <v>#DIV/0!</v>
      </c>
    </row>
    <row r="15" spans="1:25" x14ac:dyDescent="0.2">
      <c r="A15" s="6" t="s">
        <v>3</v>
      </c>
      <c r="B15" s="5" t="s">
        <v>31</v>
      </c>
      <c r="C15" s="90"/>
      <c r="D15" s="76">
        <f>投入係数表!G15</f>
        <v>1.2307692307692308E-3</v>
      </c>
      <c r="E15" s="77">
        <f t="shared" si="0"/>
        <v>0.12307692307692308</v>
      </c>
      <c r="F15" s="76">
        <f>分析係数表!C18</f>
        <v>7.5999999999999956E-2</v>
      </c>
      <c r="G15" s="77">
        <f t="shared" si="1"/>
        <v>9.3538461538461484E-3</v>
      </c>
      <c r="H15" s="77">
        <v>1.0087123450729936E-2</v>
      </c>
      <c r="I15" s="77">
        <f t="shared" si="2"/>
        <v>1.0087123450729936E-2</v>
      </c>
      <c r="J15" s="76">
        <f>分析係数表!G18</f>
        <v>0.21407624633431085</v>
      </c>
      <c r="K15" s="78">
        <f t="shared" si="3"/>
        <v>2.1594135246430653E-3</v>
      </c>
      <c r="L15" s="79"/>
      <c r="M15" s="80"/>
      <c r="N15" s="81">
        <f>分析係数表!H18</f>
        <v>3.9412606195077802E-4</v>
      </c>
      <c r="O15" s="82" t="e">
        <f t="shared" si="4"/>
        <v>#DIV/0!</v>
      </c>
      <c r="P15" s="76">
        <f>分析係数表!C18</f>
        <v>7.5999999999999956E-2</v>
      </c>
      <c r="Q15" s="82" t="e">
        <f t="shared" si="5"/>
        <v>#DIV/0!</v>
      </c>
      <c r="R15" s="83" t="e">
        <v>#DIV/0!</v>
      </c>
      <c r="S15" s="84" t="e">
        <f t="shared" si="6"/>
        <v>#DIV/0!</v>
      </c>
      <c r="T15" s="85">
        <f>分析係数表!F18</f>
        <v>0.45454545454545453</v>
      </c>
      <c r="U15" s="86" t="e">
        <f t="shared" si="7"/>
        <v>#DIV/0!</v>
      </c>
      <c r="V15" s="87">
        <f>分析係数表!D18</f>
        <v>3.519061583577713E-2</v>
      </c>
      <c r="W15" s="167" t="e">
        <f t="shared" si="8"/>
        <v>#DIV/0!</v>
      </c>
      <c r="X15" s="76">
        <f>分析係数表!E18</f>
        <v>2.6392961876832845E-2</v>
      </c>
      <c r="Y15" s="166" t="e">
        <f t="shared" si="9"/>
        <v>#DIV/0!</v>
      </c>
    </row>
    <row r="16" spans="1:25" x14ac:dyDescent="0.2">
      <c r="A16" s="6" t="s">
        <v>4</v>
      </c>
      <c r="B16" s="5" t="s">
        <v>32</v>
      </c>
      <c r="C16" s="90"/>
      <c r="D16" s="76">
        <f>投入係数表!G16</f>
        <v>0</v>
      </c>
      <c r="E16" s="77">
        <f t="shared" si="0"/>
        <v>0</v>
      </c>
      <c r="F16" s="76">
        <f>分析係数表!C19</f>
        <v>0</v>
      </c>
      <c r="G16" s="77">
        <f t="shared" si="1"/>
        <v>0</v>
      </c>
      <c r="H16" s="77">
        <v>0</v>
      </c>
      <c r="I16" s="77">
        <f t="shared" si="2"/>
        <v>0</v>
      </c>
      <c r="J16" s="76">
        <f>分析係数表!G19</f>
        <v>0</v>
      </c>
      <c r="K16" s="78">
        <f t="shared" si="3"/>
        <v>0</v>
      </c>
      <c r="L16" s="79"/>
      <c r="M16" s="80"/>
      <c r="N16" s="81">
        <f>分析係数表!H19</f>
        <v>-1.0218083087612764E-4</v>
      </c>
      <c r="O16" s="82" t="e">
        <f t="shared" si="4"/>
        <v>#DIV/0!</v>
      </c>
      <c r="P16" s="76">
        <f>分析係数表!C19</f>
        <v>0</v>
      </c>
      <c r="Q16" s="82" t="e">
        <f t="shared" si="5"/>
        <v>#DIV/0!</v>
      </c>
      <c r="R16" s="83" t="e">
        <v>#DIV/0!</v>
      </c>
      <c r="S16" s="84" t="e">
        <f t="shared" si="6"/>
        <v>#DIV/0!</v>
      </c>
      <c r="T16" s="85">
        <f>分析係数表!F19</f>
        <v>0</v>
      </c>
      <c r="U16" s="86" t="e">
        <f t="shared" si="7"/>
        <v>#DIV/0!</v>
      </c>
      <c r="V16" s="87">
        <f>分析係数表!D19</f>
        <v>0</v>
      </c>
      <c r="W16" s="167" t="e">
        <f t="shared" si="8"/>
        <v>#DIV/0!</v>
      </c>
      <c r="X16" s="76">
        <f>分析係数表!E19</f>
        <v>0</v>
      </c>
      <c r="Y16" s="166" t="e">
        <f t="shared" si="9"/>
        <v>#DIV/0!</v>
      </c>
    </row>
    <row r="17" spans="1:25" x14ac:dyDescent="0.2">
      <c r="A17" s="6" t="s">
        <v>5</v>
      </c>
      <c r="B17" s="5" t="s">
        <v>33</v>
      </c>
      <c r="C17" s="90"/>
      <c r="D17" s="76">
        <f>投入係数表!G17</f>
        <v>1.8461538461538461E-3</v>
      </c>
      <c r="E17" s="77">
        <f t="shared" si="0"/>
        <v>0.1846153846153846</v>
      </c>
      <c r="F17" s="76">
        <f>分析係数表!C20</f>
        <v>1.5625E-2</v>
      </c>
      <c r="G17" s="77">
        <f t="shared" si="1"/>
        <v>2.8846153846153843E-3</v>
      </c>
      <c r="H17" s="77">
        <v>2.9748252632234842E-3</v>
      </c>
      <c r="I17" s="77">
        <f t="shared" si="2"/>
        <v>2.9748252632234842E-3</v>
      </c>
      <c r="J17" s="76">
        <f>分析係数表!G20</f>
        <v>9.7560975609756101E-2</v>
      </c>
      <c r="K17" s="78">
        <f t="shared" si="3"/>
        <v>2.902268549486326E-4</v>
      </c>
      <c r="L17" s="79"/>
      <c r="M17" s="80"/>
      <c r="N17" s="81">
        <f>分析係数表!H20</f>
        <v>4.9265757743847255E-4</v>
      </c>
      <c r="O17" s="82" t="e">
        <f t="shared" si="4"/>
        <v>#DIV/0!</v>
      </c>
      <c r="P17" s="76">
        <f>分析係数表!C20</f>
        <v>1.5625E-2</v>
      </c>
      <c r="Q17" s="82" t="e">
        <f t="shared" si="5"/>
        <v>#DIV/0!</v>
      </c>
      <c r="R17" s="83" t="e">
        <v>#DIV/0!</v>
      </c>
      <c r="S17" s="84" t="e">
        <f t="shared" si="6"/>
        <v>#DIV/0!</v>
      </c>
      <c r="T17" s="85">
        <f>分析係数表!F20</f>
        <v>0.21951219512195122</v>
      </c>
      <c r="U17" s="86" t="e">
        <f t="shared" si="7"/>
        <v>#DIV/0!</v>
      </c>
      <c r="V17" s="87">
        <f>分析係数表!D20</f>
        <v>0.21951219512195122</v>
      </c>
      <c r="W17" s="167" t="e">
        <f t="shared" si="8"/>
        <v>#DIV/0!</v>
      </c>
      <c r="X17" s="76">
        <f>分析係数表!E20</f>
        <v>9.7560975609756101E-2</v>
      </c>
      <c r="Y17" s="166" t="e">
        <f t="shared" si="9"/>
        <v>#DIV/0!</v>
      </c>
    </row>
    <row r="18" spans="1:25" x14ac:dyDescent="0.2">
      <c r="A18" s="6" t="s">
        <v>6</v>
      </c>
      <c r="B18" s="5" t="s">
        <v>34</v>
      </c>
      <c r="C18" s="90"/>
      <c r="D18" s="76">
        <f>投入係数表!G18</f>
        <v>4.3076923076923075E-3</v>
      </c>
      <c r="E18" s="77">
        <f t="shared" si="0"/>
        <v>0.43076923076923074</v>
      </c>
      <c r="F18" s="76">
        <f>分析係数表!C21</f>
        <v>0</v>
      </c>
      <c r="G18" s="77">
        <f t="shared" si="1"/>
        <v>0</v>
      </c>
      <c r="H18" s="77">
        <v>0</v>
      </c>
      <c r="I18" s="77">
        <f t="shared" si="2"/>
        <v>0</v>
      </c>
      <c r="J18" s="76">
        <f>分析係数表!G21</f>
        <v>0.3</v>
      </c>
      <c r="K18" s="78">
        <f t="shared" si="3"/>
        <v>0</v>
      </c>
      <c r="L18" s="79"/>
      <c r="M18" s="80"/>
      <c r="N18" s="81">
        <f>分析係数表!H21</f>
        <v>8.1379733162058798E-4</v>
      </c>
      <c r="O18" s="82" t="e">
        <f t="shared" si="4"/>
        <v>#DIV/0!</v>
      </c>
      <c r="P18" s="76">
        <f>分析係数表!C21</f>
        <v>0</v>
      </c>
      <c r="Q18" s="82" t="e">
        <f t="shared" si="5"/>
        <v>#DIV/0!</v>
      </c>
      <c r="R18" s="83" t="e">
        <v>#DIV/0!</v>
      </c>
      <c r="S18" s="84" t="e">
        <f t="shared" si="6"/>
        <v>#DIV/0!</v>
      </c>
      <c r="T18" s="85">
        <f>分析係数表!F21</f>
        <v>0.4</v>
      </c>
      <c r="U18" s="86" t="e">
        <f t="shared" si="7"/>
        <v>#DIV/0!</v>
      </c>
      <c r="V18" s="87">
        <f>分析係数表!D21</f>
        <v>0.6</v>
      </c>
      <c r="W18" s="167" t="e">
        <f t="shared" si="8"/>
        <v>#DIV/0!</v>
      </c>
      <c r="X18" s="76">
        <f>分析係数表!E21</f>
        <v>0.4</v>
      </c>
      <c r="Y18" s="166" t="e">
        <f t="shared" si="9"/>
        <v>#DIV/0!</v>
      </c>
    </row>
    <row r="19" spans="1:25" x14ac:dyDescent="0.2">
      <c r="A19" s="6" t="s">
        <v>7</v>
      </c>
      <c r="B19" s="5" t="s">
        <v>269</v>
      </c>
      <c r="C19" s="90"/>
      <c r="D19" s="76">
        <f>投入係数表!G19</f>
        <v>0</v>
      </c>
      <c r="E19" s="77">
        <f t="shared" si="0"/>
        <v>0</v>
      </c>
      <c r="F19" s="76">
        <f>分析係数表!C22</f>
        <v>0</v>
      </c>
      <c r="G19" s="77">
        <f t="shared" si="1"/>
        <v>0</v>
      </c>
      <c r="H19" s="77">
        <v>0</v>
      </c>
      <c r="I19" s="77">
        <f t="shared" si="2"/>
        <v>0</v>
      </c>
      <c r="J19" s="76">
        <f>分析係数表!G22</f>
        <v>0.2</v>
      </c>
      <c r="K19" s="78">
        <f t="shared" si="3"/>
        <v>0</v>
      </c>
      <c r="L19" s="79"/>
      <c r="M19" s="80"/>
      <c r="N19" s="81">
        <f>分析係数表!H22</f>
        <v>4.0142469272764429E-5</v>
      </c>
      <c r="O19" s="82" t="e">
        <f t="shared" si="4"/>
        <v>#DIV/0!</v>
      </c>
      <c r="P19" s="76">
        <f>分析係数表!C22</f>
        <v>0</v>
      </c>
      <c r="Q19" s="82" t="e">
        <f t="shared" si="5"/>
        <v>#DIV/0!</v>
      </c>
      <c r="R19" s="83" t="e">
        <v>#DIV/0!</v>
      </c>
      <c r="S19" s="84" t="e">
        <f t="shared" si="6"/>
        <v>#DIV/0!</v>
      </c>
      <c r="T19" s="85">
        <f>分析係数表!F22</f>
        <v>0.6</v>
      </c>
      <c r="U19" s="86" t="e">
        <f t="shared" si="7"/>
        <v>#DIV/0!</v>
      </c>
      <c r="V19" s="87">
        <f>分析係数表!D22</f>
        <v>4.2</v>
      </c>
      <c r="W19" s="167" t="e">
        <f t="shared" si="8"/>
        <v>#DIV/0!</v>
      </c>
      <c r="X19" s="76">
        <f>分析係数表!E22</f>
        <v>3.4</v>
      </c>
      <c r="Y19" s="166" t="e">
        <f t="shared" si="9"/>
        <v>#DIV/0!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0.23333333333333334</v>
      </c>
      <c r="K20" s="78">
        <f t="shared" si="3"/>
        <v>0</v>
      </c>
      <c r="L20" s="79"/>
      <c r="M20" s="80"/>
      <c r="N20" s="81">
        <f>分析係数表!H23</f>
        <v>2.1895892330598778E-5</v>
      </c>
      <c r="O20" s="82" t="e">
        <f t="shared" si="4"/>
        <v>#DIV/0!</v>
      </c>
      <c r="P20" s="76">
        <f>分析係数表!C23</f>
        <v>0</v>
      </c>
      <c r="Q20" s="82" t="e">
        <f t="shared" si="5"/>
        <v>#DIV/0!</v>
      </c>
      <c r="R20" s="83" t="e">
        <v>#DIV/0!</v>
      </c>
      <c r="S20" s="84" t="e">
        <f t="shared" si="6"/>
        <v>#DIV/0!</v>
      </c>
      <c r="T20" s="85">
        <f>分析係数表!F23</f>
        <v>0.43333333333333335</v>
      </c>
      <c r="U20" s="86" t="e">
        <f t="shared" si="7"/>
        <v>#DIV/0!</v>
      </c>
      <c r="V20" s="87">
        <f>分析係数表!D23</f>
        <v>0.8</v>
      </c>
      <c r="W20" s="167" t="e">
        <f t="shared" si="8"/>
        <v>#DIV/0!</v>
      </c>
      <c r="X20" s="76">
        <f>分析係数表!E23</f>
        <v>0.4</v>
      </c>
      <c r="Y20" s="166" t="e">
        <f t="shared" si="9"/>
        <v>#DIV/0!</v>
      </c>
    </row>
    <row r="21" spans="1:25" x14ac:dyDescent="0.2">
      <c r="A21" s="6" t="s">
        <v>9</v>
      </c>
      <c r="B21" s="5" t="s">
        <v>271</v>
      </c>
      <c r="C21" s="90"/>
      <c r="D21" s="76">
        <f>投入係数表!G21</f>
        <v>0</v>
      </c>
      <c r="E21" s="77">
        <f t="shared" si="0"/>
        <v>0</v>
      </c>
      <c r="F21" s="76">
        <f>分析係数表!C24</f>
        <v>4.0407358738501986E-2</v>
      </c>
      <c r="G21" s="77">
        <f t="shared" si="1"/>
        <v>0</v>
      </c>
      <c r="H21" s="77">
        <v>3.2494517772447174E-4</v>
      </c>
      <c r="I21" s="77">
        <f t="shared" si="2"/>
        <v>3.2494517772447174E-4</v>
      </c>
      <c r="J21" s="76">
        <f>分析係数表!G24</f>
        <v>0.2107843137254902</v>
      </c>
      <c r="K21" s="78">
        <f t="shared" si="3"/>
        <v>6.849334628506022E-5</v>
      </c>
      <c r="L21" s="79"/>
      <c r="M21" s="80"/>
      <c r="N21" s="81">
        <f>分析係数表!H24</f>
        <v>3.0289317723994981E-4</v>
      </c>
      <c r="O21" s="82" t="e">
        <f t="shared" si="4"/>
        <v>#DIV/0!</v>
      </c>
      <c r="P21" s="76">
        <f>分析係数表!C24</f>
        <v>4.0407358738501986E-2</v>
      </c>
      <c r="Q21" s="82" t="e">
        <f t="shared" si="5"/>
        <v>#DIV/0!</v>
      </c>
      <c r="R21" s="83" t="e">
        <v>#DIV/0!</v>
      </c>
      <c r="S21" s="84" t="e">
        <f t="shared" si="6"/>
        <v>#DIV/0!</v>
      </c>
      <c r="T21" s="85">
        <f>分析係数表!F24</f>
        <v>0.39705882352941174</v>
      </c>
      <c r="U21" s="86" t="e">
        <f t="shared" si="7"/>
        <v>#DIV/0!</v>
      </c>
      <c r="V21" s="87">
        <f>分析係数表!D24</f>
        <v>0.3235294117647059</v>
      </c>
      <c r="W21" s="167" t="e">
        <f t="shared" si="8"/>
        <v>#DIV/0!</v>
      </c>
      <c r="X21" s="76">
        <f>分析係数表!E24</f>
        <v>0.25490196078431371</v>
      </c>
      <c r="Y21" s="166" t="e">
        <f t="shared" si="9"/>
        <v>#DIV/0!</v>
      </c>
    </row>
    <row r="22" spans="1:25" x14ac:dyDescent="0.2">
      <c r="A22" s="6" t="s">
        <v>10</v>
      </c>
      <c r="B22" s="5" t="s">
        <v>272</v>
      </c>
      <c r="C22" s="90"/>
      <c r="D22" s="76">
        <f>投入係数表!G22</f>
        <v>0</v>
      </c>
      <c r="E22" s="77">
        <f t="shared" si="0"/>
        <v>0</v>
      </c>
      <c r="F22" s="76">
        <f>分析係数表!C25</f>
        <v>0</v>
      </c>
      <c r="G22" s="77">
        <f t="shared" si="1"/>
        <v>0</v>
      </c>
      <c r="H22" s="77">
        <v>0</v>
      </c>
      <c r="I22" s="77">
        <f t="shared" si="2"/>
        <v>0</v>
      </c>
      <c r="J22" s="76">
        <f>分析係数表!G25</f>
        <v>0.2857142857142857</v>
      </c>
      <c r="K22" s="78">
        <f t="shared" si="3"/>
        <v>0</v>
      </c>
      <c r="L22" s="79"/>
      <c r="M22" s="80"/>
      <c r="N22" s="81">
        <f>分析係数表!H25</f>
        <v>4.5616442355414126E-4</v>
      </c>
      <c r="O22" s="82" t="e">
        <f t="shared" si="4"/>
        <v>#DIV/0!</v>
      </c>
      <c r="P22" s="76">
        <f>分析係数表!C25</f>
        <v>0</v>
      </c>
      <c r="Q22" s="82" t="e">
        <f t="shared" si="5"/>
        <v>#DIV/0!</v>
      </c>
      <c r="R22" s="83" t="e">
        <v>#DIV/0!</v>
      </c>
      <c r="S22" s="84" t="e">
        <f t="shared" si="6"/>
        <v>#DIV/0!</v>
      </c>
      <c r="T22" s="85">
        <f>分析係数表!F25</f>
        <v>0.5714285714285714</v>
      </c>
      <c r="U22" s="86" t="e">
        <f t="shared" si="7"/>
        <v>#DIV/0!</v>
      </c>
      <c r="V22" s="87">
        <f>分析係数表!D25</f>
        <v>1.8571428571428572</v>
      </c>
      <c r="W22" s="167" t="e">
        <f t="shared" si="8"/>
        <v>#DIV/0!</v>
      </c>
      <c r="X22" s="76">
        <f>分析係数表!E25</f>
        <v>1</v>
      </c>
      <c r="Y22" s="166" t="e">
        <f t="shared" si="9"/>
        <v>#DIV/0!</v>
      </c>
    </row>
    <row r="23" spans="1:25" x14ac:dyDescent="0.2">
      <c r="A23" s="6" t="s">
        <v>11</v>
      </c>
      <c r="B23" s="5" t="s">
        <v>35</v>
      </c>
      <c r="C23" s="90"/>
      <c r="D23" s="76">
        <f>投入係数表!G23</f>
        <v>0</v>
      </c>
      <c r="E23" s="77">
        <f t="shared" si="0"/>
        <v>0</v>
      </c>
      <c r="F23" s="76">
        <f>分析係数表!C26</f>
        <v>4.2648253452477469E-3</v>
      </c>
      <c r="G23" s="77">
        <f t="shared" si="1"/>
        <v>0</v>
      </c>
      <c r="H23" s="77">
        <v>4.2501686923224227E-5</v>
      </c>
      <c r="I23" s="77">
        <f t="shared" si="2"/>
        <v>4.2501686923224227E-5</v>
      </c>
      <c r="J23" s="76">
        <f>分析係数表!G26</f>
        <v>0.19858156028368795</v>
      </c>
      <c r="K23" s="78">
        <f t="shared" si="3"/>
        <v>8.4400513039026838E-6</v>
      </c>
      <c r="L23" s="79"/>
      <c r="M23" s="80"/>
      <c r="N23" s="81">
        <f>分析係数表!H26</f>
        <v>9.3568446559425447E-3</v>
      </c>
      <c r="O23" s="82" t="e">
        <f t="shared" si="4"/>
        <v>#DIV/0!</v>
      </c>
      <c r="P23" s="76">
        <f>分析係数表!C26</f>
        <v>4.2648253452477469E-3</v>
      </c>
      <c r="Q23" s="82" t="e">
        <f t="shared" si="5"/>
        <v>#DIV/0!</v>
      </c>
      <c r="R23" s="83" t="e">
        <v>#DIV/0!</v>
      </c>
      <c r="S23" s="84" t="e">
        <f t="shared" si="6"/>
        <v>#DIV/0!</v>
      </c>
      <c r="T23" s="85">
        <f>分析係数表!F26</f>
        <v>0.3475177304964539</v>
      </c>
      <c r="U23" s="86" t="e">
        <f t="shared" si="7"/>
        <v>#DIV/0!</v>
      </c>
      <c r="V23" s="87">
        <f>分析係数表!D26</f>
        <v>0.27659574468085107</v>
      </c>
      <c r="W23" s="167" t="e">
        <f t="shared" si="8"/>
        <v>#DIV/0!</v>
      </c>
      <c r="X23" s="76">
        <f>分析係数表!E26</f>
        <v>0.21985815602836881</v>
      </c>
      <c r="Y23" s="166" t="e">
        <f t="shared" si="9"/>
        <v>#DIV/0!</v>
      </c>
    </row>
    <row r="24" spans="1:25" x14ac:dyDescent="0.2">
      <c r="A24" s="6" t="s">
        <v>12</v>
      </c>
      <c r="B24" s="5" t="s">
        <v>365</v>
      </c>
      <c r="C24" s="90"/>
      <c r="D24" s="76">
        <f>投入係数表!G24</f>
        <v>0</v>
      </c>
      <c r="E24" s="77">
        <f t="shared" si="0"/>
        <v>0</v>
      </c>
      <c r="F24" s="76">
        <f>分析係数表!C27</f>
        <v>3.8520801232666546E-4</v>
      </c>
      <c r="G24" s="77">
        <f t="shared" si="1"/>
        <v>0</v>
      </c>
      <c r="H24" s="77">
        <v>8.5931596678899539E-7</v>
      </c>
      <c r="I24" s="77">
        <f t="shared" si="2"/>
        <v>8.5931596678899539E-7</v>
      </c>
      <c r="J24" s="76">
        <f>分析係数表!G27</f>
        <v>0.2857142857142857</v>
      </c>
      <c r="K24" s="78">
        <f t="shared" si="3"/>
        <v>2.4551884765399868E-7</v>
      </c>
      <c r="L24" s="79"/>
      <c r="M24" s="80"/>
      <c r="N24" s="81">
        <f>分析係数表!H27</f>
        <v>9.8166583948851201E-3</v>
      </c>
      <c r="O24" s="82" t="e">
        <f t="shared" si="4"/>
        <v>#DIV/0!</v>
      </c>
      <c r="P24" s="76">
        <f>分析係数表!C27</f>
        <v>3.8520801232666546E-4</v>
      </c>
      <c r="Q24" s="82" t="e">
        <f t="shared" si="5"/>
        <v>#DIV/0!</v>
      </c>
      <c r="R24" s="83" t="e">
        <v>#DIV/0!</v>
      </c>
      <c r="S24" s="84" t="e">
        <f t="shared" si="6"/>
        <v>#DIV/0!</v>
      </c>
      <c r="T24" s="85">
        <f>分析係数表!F27</f>
        <v>0.5714285714285714</v>
      </c>
      <c r="U24" s="86" t="e">
        <f t="shared" si="7"/>
        <v>#DIV/0!</v>
      </c>
      <c r="V24" s="87">
        <f>分析係数表!D27</f>
        <v>0</v>
      </c>
      <c r="W24" s="167" t="e">
        <f t="shared" si="8"/>
        <v>#DIV/0!</v>
      </c>
      <c r="X24" s="76">
        <f>分析係数表!E27</f>
        <v>0</v>
      </c>
      <c r="Y24" s="166" t="e">
        <f t="shared" si="9"/>
        <v>#DIV/0!</v>
      </c>
    </row>
    <row r="25" spans="1:25" x14ac:dyDescent="0.2">
      <c r="A25" s="6" t="s">
        <v>13</v>
      </c>
      <c r="B25" s="5" t="s">
        <v>192</v>
      </c>
      <c r="C25" s="90"/>
      <c r="D25" s="76">
        <f>投入係数表!G25</f>
        <v>0</v>
      </c>
      <c r="E25" s="77">
        <f t="shared" si="0"/>
        <v>0</v>
      </c>
      <c r="F25" s="76">
        <f>分析係数表!C28</f>
        <v>1.1124845488257318E-3</v>
      </c>
      <c r="G25" s="77">
        <f t="shared" si="1"/>
        <v>0</v>
      </c>
      <c r="H25" s="77">
        <v>7.0295450404015506E-5</v>
      </c>
      <c r="I25" s="77">
        <f t="shared" si="2"/>
        <v>7.0295450404015506E-5</v>
      </c>
      <c r="J25" s="76">
        <f>分析係数表!G28</f>
        <v>0.13043478260869565</v>
      </c>
      <c r="K25" s="78">
        <f t="shared" si="3"/>
        <v>9.168971791828109E-6</v>
      </c>
      <c r="L25" s="79"/>
      <c r="M25" s="80"/>
      <c r="N25" s="81">
        <f>分析係数表!H28</f>
        <v>1.7089743964032348E-2</v>
      </c>
      <c r="O25" s="82" t="e">
        <f t="shared" si="4"/>
        <v>#DIV/0!</v>
      </c>
      <c r="P25" s="76">
        <f>分析係数表!C28</f>
        <v>1.1124845488257318E-3</v>
      </c>
      <c r="Q25" s="82" t="e">
        <f t="shared" si="5"/>
        <v>#DIV/0!</v>
      </c>
      <c r="R25" s="83" t="e">
        <v>#DIV/0!</v>
      </c>
      <c r="S25" s="84" t="e">
        <f t="shared" si="6"/>
        <v>#DIV/0!</v>
      </c>
      <c r="T25" s="85">
        <f>分析係数表!F28</f>
        <v>0.21739130434782608</v>
      </c>
      <c r="U25" s="86" t="e">
        <f t="shared" si="7"/>
        <v>#DIV/0!</v>
      </c>
      <c r="V25" s="87">
        <f>分析係数表!D28</f>
        <v>0.17391304347826086</v>
      </c>
      <c r="W25" s="167" t="e">
        <f t="shared" si="8"/>
        <v>#DIV/0!</v>
      </c>
      <c r="X25" s="76">
        <f>分析係数表!E28</f>
        <v>0.14130434782608695</v>
      </c>
      <c r="Y25" s="166" t="e">
        <f t="shared" si="9"/>
        <v>#DIV/0!</v>
      </c>
    </row>
    <row r="26" spans="1:25" x14ac:dyDescent="0.2">
      <c r="A26" s="6" t="s">
        <v>14</v>
      </c>
      <c r="B26" s="5" t="s">
        <v>50</v>
      </c>
      <c r="C26" s="90"/>
      <c r="D26" s="76">
        <f>投入係数表!G26</f>
        <v>1.0461538461538461E-2</v>
      </c>
      <c r="E26" s="77">
        <f t="shared" si="0"/>
        <v>1.0461538461538462</v>
      </c>
      <c r="F26" s="76">
        <f>分析係数表!C29</f>
        <v>9.1216979002032073E-2</v>
      </c>
      <c r="G26" s="77">
        <f t="shared" si="1"/>
        <v>9.5426993417510486E-2</v>
      </c>
      <c r="H26" s="77">
        <v>9.9600850926793424E-2</v>
      </c>
      <c r="I26" s="77">
        <f t="shared" si="2"/>
        <v>9.9600850926793424E-2</v>
      </c>
      <c r="J26" s="76">
        <f>分析係数表!G29</f>
        <v>0.26186291739894552</v>
      </c>
      <c r="K26" s="78">
        <f t="shared" si="3"/>
        <v>2.6081769399107592E-2</v>
      </c>
      <c r="L26" s="79"/>
      <c r="M26" s="80"/>
      <c r="N26" s="81">
        <f>分析係数表!H29</f>
        <v>8.8860829708346713E-3</v>
      </c>
      <c r="O26" s="82" t="e">
        <f t="shared" si="4"/>
        <v>#DIV/0!</v>
      </c>
      <c r="P26" s="76">
        <f>分析係数表!C29</f>
        <v>9.1216979002032073E-2</v>
      </c>
      <c r="Q26" s="82" t="e">
        <f t="shared" si="5"/>
        <v>#DIV/0!</v>
      </c>
      <c r="R26" s="83" t="e">
        <v>#DIV/0!</v>
      </c>
      <c r="S26" s="84" t="e">
        <f t="shared" si="6"/>
        <v>#DIV/0!</v>
      </c>
      <c r="T26" s="85">
        <f>分析係数表!F29</f>
        <v>0.4024604569420035</v>
      </c>
      <c r="U26" s="86" t="e">
        <f t="shared" si="7"/>
        <v>#DIV/0!</v>
      </c>
      <c r="V26" s="87">
        <f>分析係数表!D29</f>
        <v>0.14499121265377857</v>
      </c>
      <c r="W26" s="167" t="e">
        <f t="shared" si="8"/>
        <v>#DIV/0!</v>
      </c>
      <c r="X26" s="76">
        <f>分析係数表!E29</f>
        <v>0.10017574692442882</v>
      </c>
      <c r="Y26" s="166" t="e">
        <f t="shared" si="9"/>
        <v>#DIV/0!</v>
      </c>
    </row>
    <row r="27" spans="1:25" x14ac:dyDescent="0.2">
      <c r="A27" s="6" t="s">
        <v>15</v>
      </c>
      <c r="B27" s="5" t="s">
        <v>36</v>
      </c>
      <c r="C27" s="90"/>
      <c r="D27" s="76">
        <f>投入係数表!G27</f>
        <v>6.1538461538461541E-4</v>
      </c>
      <c r="E27" s="77">
        <f t="shared" si="0"/>
        <v>6.1538461538461542E-2</v>
      </c>
      <c r="F27" s="76">
        <f>分析係数表!C30</f>
        <v>1</v>
      </c>
      <c r="G27" s="77">
        <f t="shared" si="1"/>
        <v>6.1538461538461542E-2</v>
      </c>
      <c r="H27" s="77">
        <v>8.5823420677817702E-2</v>
      </c>
      <c r="I27" s="77">
        <f t="shared" si="2"/>
        <v>8.5823420677817702E-2</v>
      </c>
      <c r="J27" s="76">
        <f>分析係数表!G30</f>
        <v>0.34464954175809992</v>
      </c>
      <c r="K27" s="78">
        <f t="shared" si="3"/>
        <v>2.957900260872251E-2</v>
      </c>
      <c r="L27" s="79"/>
      <c r="M27" s="80"/>
      <c r="N27" s="81">
        <f>分析係数表!H30</f>
        <v>0</v>
      </c>
      <c r="O27" s="82" t="e">
        <f t="shared" si="4"/>
        <v>#DIV/0!</v>
      </c>
      <c r="P27" s="76">
        <f>分析係数表!C30</f>
        <v>1</v>
      </c>
      <c r="Q27" s="82" t="e">
        <f t="shared" si="5"/>
        <v>#DIV/0!</v>
      </c>
      <c r="R27" s="83" t="e">
        <v>#DIV/0!</v>
      </c>
      <c r="S27" s="84" t="e">
        <f t="shared" si="6"/>
        <v>#DIV/0!</v>
      </c>
      <c r="T27" s="85">
        <f>分析係数表!F30</f>
        <v>0.44133212856589649</v>
      </c>
      <c r="U27" s="86" t="e">
        <f t="shared" si="7"/>
        <v>#DIV/0!</v>
      </c>
      <c r="V27" s="87">
        <f>分析係数表!D30</f>
        <v>0.12779140312378987</v>
      </c>
      <c r="W27" s="167" t="e">
        <f t="shared" si="8"/>
        <v>#DIV/0!</v>
      </c>
      <c r="X27" s="76">
        <f>分析係数表!E30</f>
        <v>8.7001419904479155E-2</v>
      </c>
      <c r="Y27" s="166" t="e">
        <f t="shared" si="9"/>
        <v>#DIV/0!</v>
      </c>
    </row>
    <row r="28" spans="1:25" x14ac:dyDescent="0.2">
      <c r="A28" s="6" t="s">
        <v>16</v>
      </c>
      <c r="B28" s="5" t="s">
        <v>193</v>
      </c>
      <c r="C28" s="90"/>
      <c r="D28" s="76">
        <f>投入係数表!G28</f>
        <v>1.4769230769230769E-2</v>
      </c>
      <c r="E28" s="77">
        <f t="shared" si="0"/>
        <v>1.4769230769230768</v>
      </c>
      <c r="F28" s="76">
        <f>分析係数表!C31</f>
        <v>5.9431818181818197E-2</v>
      </c>
      <c r="G28" s="77">
        <f t="shared" si="1"/>
        <v>8.7776223776223794E-2</v>
      </c>
      <c r="H28" s="77">
        <v>9.3297198722225097E-2</v>
      </c>
      <c r="I28" s="77">
        <f t="shared" si="2"/>
        <v>9.3297198722225097E-2</v>
      </c>
      <c r="J28" s="76">
        <f>分析係数表!G31</f>
        <v>6.9182389937106917E-2</v>
      </c>
      <c r="K28" s="78">
        <f t="shared" si="3"/>
        <v>6.4545231820407299E-3</v>
      </c>
      <c r="L28" s="79"/>
      <c r="M28" s="80"/>
      <c r="N28" s="81">
        <f>分析係数表!H31</f>
        <v>2.0344933290514698E-2</v>
      </c>
      <c r="O28" s="82" t="e">
        <f t="shared" si="4"/>
        <v>#DIV/0!</v>
      </c>
      <c r="P28" s="76">
        <f>分析係数表!C31</f>
        <v>5.9431818181818197E-2</v>
      </c>
      <c r="Q28" s="82" t="e">
        <f t="shared" si="5"/>
        <v>#DIV/0!</v>
      </c>
      <c r="R28" s="83" t="e">
        <v>#DIV/0!</v>
      </c>
      <c r="S28" s="84" t="e">
        <f t="shared" si="6"/>
        <v>#DIV/0!</v>
      </c>
      <c r="T28" s="85">
        <f>分析係数表!F31</f>
        <v>0.25471698113207547</v>
      </c>
      <c r="U28" s="86" t="e">
        <f t="shared" si="7"/>
        <v>#DIV/0!</v>
      </c>
      <c r="V28" s="87">
        <f>分析係数表!D31</f>
        <v>1.5723270440251572E-2</v>
      </c>
      <c r="W28" s="167" t="e">
        <f t="shared" si="8"/>
        <v>#DIV/0!</v>
      </c>
      <c r="X28" s="76">
        <f>分析係数表!E31</f>
        <v>1.10062893081761E-2</v>
      </c>
      <c r="Y28" s="166" t="e">
        <f t="shared" si="9"/>
        <v>#DIV/0!</v>
      </c>
    </row>
    <row r="29" spans="1:25" x14ac:dyDescent="0.2">
      <c r="A29" s="6" t="s">
        <v>17</v>
      </c>
      <c r="B29" s="5" t="s">
        <v>273</v>
      </c>
      <c r="C29" s="90"/>
      <c r="D29" s="76">
        <f>投入係数表!G29</f>
        <v>1.8461538461538461E-3</v>
      </c>
      <c r="E29" s="77">
        <f t="shared" si="0"/>
        <v>0.1846153846153846</v>
      </c>
      <c r="F29" s="76">
        <f>分析係数表!C32</f>
        <v>1</v>
      </c>
      <c r="G29" s="77">
        <f t="shared" si="1"/>
        <v>0.1846153846153846</v>
      </c>
      <c r="H29" s="77">
        <v>0.21374542722089018</v>
      </c>
      <c r="I29" s="77">
        <f t="shared" si="2"/>
        <v>0.21374542722089018</v>
      </c>
      <c r="J29" s="76">
        <f>分析係数表!G32</f>
        <v>0.14024946759963491</v>
      </c>
      <c r="K29" s="78">
        <f t="shared" si="3"/>
        <v>2.997768236958636E-2</v>
      </c>
      <c r="L29" s="79"/>
      <c r="M29" s="80"/>
      <c r="N29" s="81">
        <f>分析係数表!H32</f>
        <v>5.6491402212944849E-3</v>
      </c>
      <c r="O29" s="82" t="e">
        <f t="shared" si="4"/>
        <v>#DIV/0!</v>
      </c>
      <c r="P29" s="76">
        <f>分析係数表!C32</f>
        <v>1</v>
      </c>
      <c r="Q29" s="82" t="e">
        <f t="shared" si="5"/>
        <v>#DIV/0!</v>
      </c>
      <c r="R29" s="83" t="e">
        <v>#DIV/0!</v>
      </c>
      <c r="S29" s="84" t="e">
        <f t="shared" si="6"/>
        <v>#DIV/0!</v>
      </c>
      <c r="T29" s="85">
        <f>分析係数表!F32</f>
        <v>0.4840279890477639</v>
      </c>
      <c r="U29" s="86" t="e">
        <f t="shared" si="7"/>
        <v>#DIV/0!</v>
      </c>
      <c r="V29" s="87">
        <f>分析係数表!D32</f>
        <v>1.9470641922725889E-2</v>
      </c>
      <c r="W29" s="167" t="e">
        <f t="shared" si="8"/>
        <v>#DIV/0!</v>
      </c>
      <c r="X29" s="76">
        <f>分析係数表!E32</f>
        <v>2.9510191664131429E-2</v>
      </c>
      <c r="Y29" s="166" t="e">
        <f t="shared" si="9"/>
        <v>#DIV/0!</v>
      </c>
    </row>
    <row r="30" spans="1:25" x14ac:dyDescent="0.2">
      <c r="A30" s="6" t="s">
        <v>18</v>
      </c>
      <c r="B30" s="5" t="s">
        <v>274</v>
      </c>
      <c r="C30" s="90"/>
      <c r="D30" s="76">
        <f>投入係数表!G30</f>
        <v>1.2307692307692308E-3</v>
      </c>
      <c r="E30" s="77">
        <f t="shared" si="0"/>
        <v>0.12307692307692308</v>
      </c>
      <c r="F30" s="76">
        <f>分析係数表!C33</f>
        <v>0.54794520547945202</v>
      </c>
      <c r="G30" s="77">
        <f t="shared" si="1"/>
        <v>6.7439409905163325E-2</v>
      </c>
      <c r="H30" s="77">
        <v>7.3114371925338192E-2</v>
      </c>
      <c r="I30" s="77">
        <f t="shared" si="2"/>
        <v>7.3114371925338192E-2</v>
      </c>
      <c r="J30" s="76">
        <f>分析係数表!G33</f>
        <v>0.50575815738963537</v>
      </c>
      <c r="K30" s="78">
        <f t="shared" si="3"/>
        <v>3.6978190023659534E-2</v>
      </c>
      <c r="L30" s="79"/>
      <c r="M30" s="80"/>
      <c r="N30" s="81">
        <f>分析係数表!H33</f>
        <v>8.5393980089335235E-4</v>
      </c>
      <c r="O30" s="82" t="e">
        <f t="shared" si="4"/>
        <v>#DIV/0!</v>
      </c>
      <c r="P30" s="76">
        <f>分析係数表!C33</f>
        <v>0.54794520547945202</v>
      </c>
      <c r="Q30" s="82" t="e">
        <f t="shared" si="5"/>
        <v>#DIV/0!</v>
      </c>
      <c r="R30" s="83" t="e">
        <v>#DIV/0!</v>
      </c>
      <c r="S30" s="84" t="e">
        <f t="shared" si="6"/>
        <v>#DIV/0!</v>
      </c>
      <c r="T30" s="85">
        <f>分析係数表!F33</f>
        <v>0.64683301343570054</v>
      </c>
      <c r="U30" s="86" t="e">
        <f t="shared" si="7"/>
        <v>#DIV/0!</v>
      </c>
      <c r="V30" s="87">
        <f>分析係数表!D33</f>
        <v>9.3090211132437622E-2</v>
      </c>
      <c r="W30" s="167" t="e">
        <f t="shared" si="8"/>
        <v>#DIV/0!</v>
      </c>
      <c r="X30" s="76">
        <f>分析係数表!E33</f>
        <v>9.5969289827255277E-2</v>
      </c>
      <c r="Y30" s="166" t="e">
        <f t="shared" si="9"/>
        <v>#DIV/0!</v>
      </c>
    </row>
    <row r="31" spans="1:25" x14ac:dyDescent="0.2">
      <c r="A31" s="6" t="s">
        <v>19</v>
      </c>
      <c r="B31" s="5" t="s">
        <v>275</v>
      </c>
      <c r="C31" s="90"/>
      <c r="D31" s="76">
        <f>投入係数表!G31</f>
        <v>8.3076923076923076E-2</v>
      </c>
      <c r="E31" s="77">
        <f t="shared" si="0"/>
        <v>8.3076923076923084</v>
      </c>
      <c r="F31" s="76">
        <f>分析係数表!C34</f>
        <v>0.2272625743700124</v>
      </c>
      <c r="G31" s="77">
        <f t="shared" si="1"/>
        <v>1.8880275409201033</v>
      </c>
      <c r="H31" s="77">
        <v>1.9261726570374937</v>
      </c>
      <c r="I31" s="77">
        <f t="shared" si="2"/>
        <v>1.9261726570374937</v>
      </c>
      <c r="J31" s="76">
        <f>分析係数表!G34</f>
        <v>0.42497416653070103</v>
      </c>
      <c r="K31" s="78">
        <f t="shared" si="3"/>
        <v>0.81857361951873475</v>
      </c>
      <c r="L31" s="79"/>
      <c r="M31" s="80"/>
      <c r="N31" s="81">
        <f>分析係数表!H34</f>
        <v>0.1413890754094532</v>
      </c>
      <c r="O31" s="82" t="e">
        <f t="shared" si="4"/>
        <v>#DIV/0!</v>
      </c>
      <c r="P31" s="76">
        <f>分析係数表!C34</f>
        <v>0.2272625743700124</v>
      </c>
      <c r="Q31" s="82" t="e">
        <f t="shared" si="5"/>
        <v>#DIV/0!</v>
      </c>
      <c r="R31" s="83" t="e">
        <v>#DIV/0!</v>
      </c>
      <c r="S31" s="84" t="e">
        <f t="shared" si="6"/>
        <v>#DIV/0!</v>
      </c>
      <c r="T31" s="85">
        <f>分析係数表!F34</f>
        <v>0.7015282536574754</v>
      </c>
      <c r="U31" s="86" t="e">
        <f t="shared" si="7"/>
        <v>#DIV/0!</v>
      </c>
      <c r="V31" s="87">
        <f>分析係数表!D34</f>
        <v>0.28596290857671181</v>
      </c>
      <c r="W31" s="167" t="e">
        <f t="shared" si="8"/>
        <v>#DIV/0!</v>
      </c>
      <c r="X31" s="76">
        <f>分析係数表!E34</f>
        <v>0.21101865448414642</v>
      </c>
      <c r="Y31" s="166" t="e">
        <f t="shared" si="9"/>
        <v>#DIV/0!</v>
      </c>
    </row>
    <row r="32" spans="1:25" x14ac:dyDescent="0.2">
      <c r="A32" s="6" t="s">
        <v>20</v>
      </c>
      <c r="B32" s="5" t="s">
        <v>37</v>
      </c>
      <c r="C32" s="90"/>
      <c r="D32" s="76">
        <f>投入係数表!G32</f>
        <v>3.6923076923076922E-3</v>
      </c>
      <c r="E32" s="77">
        <f t="shared" si="0"/>
        <v>0.3692307692307692</v>
      </c>
      <c r="F32" s="76">
        <f>分析係数表!C35</f>
        <v>0.52232854864433809</v>
      </c>
      <c r="G32" s="77">
        <f t="shared" si="1"/>
        <v>0.1928597718071402</v>
      </c>
      <c r="H32" s="77">
        <v>0.24751316197517478</v>
      </c>
      <c r="I32" s="77">
        <f t="shared" si="2"/>
        <v>0.24751316197517478</v>
      </c>
      <c r="J32" s="76">
        <f>分析係数表!G35</f>
        <v>0.31374764595103577</v>
      </c>
      <c r="K32" s="78">
        <f t="shared" si="3"/>
        <v>7.7656671911608507E-2</v>
      </c>
      <c r="L32" s="79"/>
      <c r="M32" s="80"/>
      <c r="N32" s="81">
        <f>分析係数表!H35</f>
        <v>5.2721659416693427E-2</v>
      </c>
      <c r="O32" s="82" t="e">
        <f t="shared" si="4"/>
        <v>#DIV/0!</v>
      </c>
      <c r="P32" s="76">
        <f>分析係数表!C35</f>
        <v>0.52232854864433809</v>
      </c>
      <c r="Q32" s="82" t="e">
        <f t="shared" si="5"/>
        <v>#DIV/0!</v>
      </c>
      <c r="R32" s="83" t="e">
        <v>#DIV/0!</v>
      </c>
      <c r="S32" s="84" t="e">
        <f t="shared" si="6"/>
        <v>#DIV/0!</v>
      </c>
      <c r="T32" s="85">
        <f>分析係数表!F35</f>
        <v>0.64655367231638416</v>
      </c>
      <c r="U32" s="86" t="e">
        <f t="shared" si="7"/>
        <v>#DIV/0!</v>
      </c>
      <c r="V32" s="87">
        <f>分析係数表!D35</f>
        <v>6.0263653483992465E-2</v>
      </c>
      <c r="W32" s="167" t="e">
        <f t="shared" si="8"/>
        <v>#DIV/0!</v>
      </c>
      <c r="X32" s="76">
        <f>分析係数表!E35</f>
        <v>5.3634651600753293E-2</v>
      </c>
      <c r="Y32" s="166" t="e">
        <f t="shared" si="9"/>
        <v>#DIV/0!</v>
      </c>
    </row>
    <row r="33" spans="1:25" x14ac:dyDescent="0.2">
      <c r="A33" s="6" t="s">
        <v>21</v>
      </c>
      <c r="B33" s="5" t="s">
        <v>38</v>
      </c>
      <c r="C33" s="90"/>
      <c r="D33" s="76">
        <f>投入係数表!G33</f>
        <v>1.8461538461538461E-3</v>
      </c>
      <c r="E33" s="77">
        <f t="shared" si="0"/>
        <v>0.1846153846153846</v>
      </c>
      <c r="F33" s="76">
        <f>分析係数表!C36</f>
        <v>0.98115915135770393</v>
      </c>
      <c r="G33" s="77">
        <f t="shared" si="1"/>
        <v>0.18113707409680685</v>
      </c>
      <c r="H33" s="77">
        <v>0.26022952978328867</v>
      </c>
      <c r="I33" s="77">
        <f t="shared" si="2"/>
        <v>0.26022952978328867</v>
      </c>
      <c r="J33" s="76">
        <f>分析係数表!G36</f>
        <v>4.5900594498961549E-2</v>
      </c>
      <c r="K33" s="78">
        <f t="shared" si="3"/>
        <v>1.1944690123238171E-2</v>
      </c>
      <c r="L33" s="79"/>
      <c r="M33" s="80"/>
      <c r="N33" s="81">
        <f>分析係数表!H36</f>
        <v>0.27688085715119842</v>
      </c>
      <c r="O33" s="82" t="e">
        <f t="shared" si="4"/>
        <v>#DIV/0!</v>
      </c>
      <c r="P33" s="76">
        <f>分析係数表!C36</f>
        <v>0.98115915135770393</v>
      </c>
      <c r="Q33" s="82" t="e">
        <f t="shared" si="5"/>
        <v>#DIV/0!</v>
      </c>
      <c r="R33" s="83" t="e">
        <v>#DIV/0!</v>
      </c>
      <c r="S33" s="84" t="e">
        <f t="shared" si="6"/>
        <v>#DIV/0!</v>
      </c>
      <c r="T33" s="85">
        <f>分析係数表!F36</f>
        <v>0.85284777090361641</v>
      </c>
      <c r="U33" s="86" t="e">
        <f t="shared" si="7"/>
        <v>#DIV/0!</v>
      </c>
      <c r="V33" s="87">
        <f>分析係数表!D36</f>
        <v>1.624157976285975E-2</v>
      </c>
      <c r="W33" s="167" t="e">
        <f t="shared" si="8"/>
        <v>#DIV/0!</v>
      </c>
      <c r="X33" s="76">
        <f>分析係数表!E36</f>
        <v>1.0186701245041263E-2</v>
      </c>
      <c r="Y33" s="166" t="e">
        <f t="shared" si="9"/>
        <v>#DIV/0!</v>
      </c>
    </row>
    <row r="34" spans="1:25" x14ac:dyDescent="0.2">
      <c r="A34" s="6" t="s">
        <v>22</v>
      </c>
      <c r="B34" s="5" t="s">
        <v>377</v>
      </c>
      <c r="C34" s="90"/>
      <c r="D34" s="76">
        <f>投入係数表!G34</f>
        <v>2.7692307692307693E-2</v>
      </c>
      <c r="E34" s="77">
        <f t="shared" si="0"/>
        <v>2.7692307692307692</v>
      </c>
      <c r="F34" s="76">
        <f>分析係数表!C37</f>
        <v>0.19750348498289194</v>
      </c>
      <c r="G34" s="77">
        <f t="shared" si="1"/>
        <v>0.5469327276449315</v>
      </c>
      <c r="H34" s="77">
        <v>0.57547709167309258</v>
      </c>
      <c r="I34" s="77">
        <f t="shared" si="2"/>
        <v>0.57547709167309258</v>
      </c>
      <c r="J34" s="76">
        <f>分析係数表!G37</f>
        <v>0.41491057198512482</v>
      </c>
      <c r="K34" s="78">
        <f t="shared" si="3"/>
        <v>0.23877152927041895</v>
      </c>
      <c r="L34" s="79"/>
      <c r="M34" s="80"/>
      <c r="N34" s="81">
        <f>分析係数表!H37</f>
        <v>4.2875806498700847E-2</v>
      </c>
      <c r="O34" s="82" t="e">
        <f t="shared" si="4"/>
        <v>#DIV/0!</v>
      </c>
      <c r="P34" s="76">
        <f>分析係数表!C37</f>
        <v>0.19750348498289194</v>
      </c>
      <c r="Q34" s="82" t="e">
        <f t="shared" si="5"/>
        <v>#DIV/0!</v>
      </c>
      <c r="R34" s="83" t="e">
        <v>#DIV/0!</v>
      </c>
      <c r="S34" s="84" t="e">
        <f t="shared" si="6"/>
        <v>#DIV/0!</v>
      </c>
      <c r="T34" s="85">
        <f>分析係数表!F37</f>
        <v>0.69718434567026744</v>
      </c>
      <c r="U34" s="86" t="e">
        <f t="shared" si="7"/>
        <v>#DIV/0!</v>
      </c>
      <c r="V34" s="87">
        <f>分析係数表!D37</f>
        <v>0.13068886134230565</v>
      </c>
      <c r="W34" s="167" t="e">
        <f t="shared" si="8"/>
        <v>#DIV/0!</v>
      </c>
      <c r="X34" s="76">
        <f>分析係数表!E37</f>
        <v>0.12519922082521692</v>
      </c>
      <c r="Y34" s="166" t="e">
        <f t="shared" si="9"/>
        <v>#DIV/0!</v>
      </c>
    </row>
    <row r="35" spans="1:25" x14ac:dyDescent="0.2">
      <c r="A35" s="6" t="s">
        <v>23</v>
      </c>
      <c r="B35" s="5" t="s">
        <v>194</v>
      </c>
      <c r="C35" s="90"/>
      <c r="D35" s="76">
        <f>投入係数表!G35</f>
        <v>3.6923076923076922E-3</v>
      </c>
      <c r="E35" s="77">
        <f t="shared" si="0"/>
        <v>0.3692307692307692</v>
      </c>
      <c r="F35" s="76">
        <f>分析係数表!C38</f>
        <v>8.1861043469250272E-2</v>
      </c>
      <c r="G35" s="77">
        <f t="shared" si="1"/>
        <v>3.0225616050184714E-2</v>
      </c>
      <c r="H35" s="77">
        <v>4.368210456025589E-2</v>
      </c>
      <c r="I35" s="77">
        <f t="shared" si="2"/>
        <v>4.368210456025589E-2</v>
      </c>
      <c r="J35" s="76">
        <f>分析係数表!G38</f>
        <v>0.21669430624654507</v>
      </c>
      <c r="K35" s="78">
        <f t="shared" si="3"/>
        <v>9.4656633430736919E-3</v>
      </c>
      <c r="L35" s="79"/>
      <c r="M35" s="80"/>
      <c r="N35" s="81">
        <f>分析係数表!H38</f>
        <v>3.8726534902052377E-2</v>
      </c>
      <c r="O35" s="82" t="e">
        <f t="shared" si="4"/>
        <v>#DIV/0!</v>
      </c>
      <c r="P35" s="76">
        <f>分析係数表!C38</f>
        <v>8.1861043469250272E-2</v>
      </c>
      <c r="Q35" s="82" t="e">
        <f t="shared" si="5"/>
        <v>#DIV/0!</v>
      </c>
      <c r="R35" s="83" t="e">
        <v>#DIV/0!</v>
      </c>
      <c r="S35" s="84" t="e">
        <f t="shared" si="6"/>
        <v>#DIV/0!</v>
      </c>
      <c r="T35" s="85">
        <f>分析係数表!F38</f>
        <v>0.4455500276395799</v>
      </c>
      <c r="U35" s="86" t="e">
        <f t="shared" si="7"/>
        <v>#DIV/0!</v>
      </c>
      <c r="V35" s="87">
        <f>分析係数表!D38</f>
        <v>0.1398562741846324</v>
      </c>
      <c r="W35" s="167" t="e">
        <f t="shared" si="8"/>
        <v>#DIV/0!</v>
      </c>
      <c r="X35" s="76">
        <f>分析係数表!E38</f>
        <v>0.12880044223327805</v>
      </c>
      <c r="Y35" s="166" t="e">
        <f t="shared" si="9"/>
        <v>#DIV/0!</v>
      </c>
    </row>
    <row r="36" spans="1:25" x14ac:dyDescent="0.2">
      <c r="A36" s="6" t="s">
        <v>24</v>
      </c>
      <c r="B36" s="5" t="s">
        <v>39</v>
      </c>
      <c r="C36" s="90"/>
      <c r="D36" s="76">
        <f>投入係数表!G36</f>
        <v>0</v>
      </c>
      <c r="E36" s="77">
        <f t="shared" si="0"/>
        <v>0</v>
      </c>
      <c r="F36" s="76">
        <f>分析係数表!C39</f>
        <v>1</v>
      </c>
      <c r="G36" s="77">
        <f t="shared" si="1"/>
        <v>0</v>
      </c>
      <c r="H36" s="77">
        <v>9.4193060231452901E-3</v>
      </c>
      <c r="I36" s="77">
        <f t="shared" si="2"/>
        <v>9.4193060231452901E-3</v>
      </c>
      <c r="J36" s="76">
        <f>分析係数表!G39</f>
        <v>0.35499471899494134</v>
      </c>
      <c r="K36" s="78">
        <f t="shared" si="3"/>
        <v>3.3438038948138205E-3</v>
      </c>
      <c r="L36" s="79"/>
      <c r="M36" s="80"/>
      <c r="N36" s="81">
        <f>分析係数表!H39</f>
        <v>3.4084605727965436E-3</v>
      </c>
      <c r="O36" s="82" t="e">
        <f t="shared" si="4"/>
        <v>#DIV/0!</v>
      </c>
      <c r="P36" s="76">
        <f>分析係数表!C39</f>
        <v>1</v>
      </c>
      <c r="Q36" s="82" t="e">
        <f t="shared" si="5"/>
        <v>#DIV/0!</v>
      </c>
      <c r="R36" s="83" t="e">
        <v>#DIV/0!</v>
      </c>
      <c r="S36" s="84" t="e">
        <f t="shared" si="6"/>
        <v>#DIV/0!</v>
      </c>
      <c r="T36" s="85">
        <f>分析係数表!F39</f>
        <v>0.70565345488909892</v>
      </c>
      <c r="U36" s="86" t="e">
        <f t="shared" si="7"/>
        <v>#DIV/0!</v>
      </c>
      <c r="V36" s="87">
        <f>分析係数表!D39</f>
        <v>6.4372672188559674E-2</v>
      </c>
      <c r="W36" s="167" t="e">
        <f t="shared" si="8"/>
        <v>#DIV/0!</v>
      </c>
      <c r="X36" s="76">
        <f>分析係数表!E39</f>
        <v>8.1549836010895549E-2</v>
      </c>
      <c r="Y36" s="166" t="e">
        <f t="shared" si="9"/>
        <v>#DIV/0!</v>
      </c>
    </row>
    <row r="37" spans="1:25" x14ac:dyDescent="0.2">
      <c r="A37" s="6" t="s">
        <v>25</v>
      </c>
      <c r="B37" s="5" t="s">
        <v>40</v>
      </c>
      <c r="C37" s="90"/>
      <c r="D37" s="76">
        <f>投入係数表!G37</f>
        <v>0</v>
      </c>
      <c r="E37" s="77">
        <f t="shared" si="0"/>
        <v>0</v>
      </c>
      <c r="F37" s="76">
        <f>分析係数表!C40</f>
        <v>0.69354724715527594</v>
      </c>
      <c r="G37" s="77">
        <f t="shared" si="1"/>
        <v>0</v>
      </c>
      <c r="H37" s="77">
        <v>1.0983879860087154E-3</v>
      </c>
      <c r="I37" s="77">
        <f t="shared" si="2"/>
        <v>1.0983879860087154E-3</v>
      </c>
      <c r="J37" s="76">
        <f>分析係数表!G40</f>
        <v>0.52329545454545456</v>
      </c>
      <c r="K37" s="78">
        <f t="shared" si="3"/>
        <v>5.7478144040569706E-4</v>
      </c>
      <c r="L37" s="79"/>
      <c r="M37" s="80"/>
      <c r="N37" s="81">
        <f>分析係数表!H40</f>
        <v>2.913613406125011E-2</v>
      </c>
      <c r="O37" s="82" t="e">
        <f t="shared" si="4"/>
        <v>#DIV/0!</v>
      </c>
      <c r="P37" s="76">
        <f>分析係数表!C40</f>
        <v>0.69354724715527594</v>
      </c>
      <c r="Q37" s="82" t="e">
        <f t="shared" si="5"/>
        <v>#DIV/0!</v>
      </c>
      <c r="R37" s="83" t="e">
        <v>#DIV/0!</v>
      </c>
      <c r="S37" s="84" t="e">
        <f t="shared" si="6"/>
        <v>#DIV/0!</v>
      </c>
      <c r="T37" s="85">
        <f>分析係数表!F40</f>
        <v>0.72267992424242422</v>
      </c>
      <c r="U37" s="86" t="e">
        <f t="shared" si="7"/>
        <v>#DIV/0!</v>
      </c>
      <c r="V37" s="87">
        <f>分析係数表!D40</f>
        <v>0.13612689393939395</v>
      </c>
      <c r="W37" s="167" t="e">
        <f t="shared" si="8"/>
        <v>#DIV/0!</v>
      </c>
      <c r="X37" s="76">
        <f>分析係数表!E40</f>
        <v>8.1107954545454539E-2</v>
      </c>
      <c r="Y37" s="166" t="e">
        <f t="shared" si="9"/>
        <v>#DIV/0!</v>
      </c>
    </row>
    <row r="38" spans="1:25" x14ac:dyDescent="0.2">
      <c r="A38" s="6" t="s">
        <v>26</v>
      </c>
      <c r="B38" s="5" t="s">
        <v>277</v>
      </c>
      <c r="C38" s="90"/>
      <c r="D38" s="76">
        <f>投入係数表!G38</f>
        <v>0</v>
      </c>
      <c r="E38" s="77">
        <f t="shared" si="0"/>
        <v>0</v>
      </c>
      <c r="F38" s="76">
        <f>分析係数表!C41</f>
        <v>0.69803111327175493</v>
      </c>
      <c r="G38" s="77">
        <f t="shared" si="1"/>
        <v>0</v>
      </c>
      <c r="H38" s="77">
        <v>3.2015828363340292E-4</v>
      </c>
      <c r="I38" s="77">
        <f t="shared" si="2"/>
        <v>3.2015828363340292E-4</v>
      </c>
      <c r="J38" s="76">
        <f>分析係数表!G41</f>
        <v>0.44754320687137045</v>
      </c>
      <c r="K38" s="78">
        <f t="shared" si="3"/>
        <v>1.4328466496372694E-4</v>
      </c>
      <c r="L38" s="79"/>
      <c r="M38" s="80"/>
      <c r="N38" s="81">
        <f>分析係数表!H41</f>
        <v>4.4802645023793539E-2</v>
      </c>
      <c r="O38" s="82" t="e">
        <f t="shared" si="4"/>
        <v>#DIV/0!</v>
      </c>
      <c r="P38" s="76">
        <f>分析係数表!C41</f>
        <v>0.69803111327175493</v>
      </c>
      <c r="Q38" s="82" t="e">
        <f t="shared" si="5"/>
        <v>#DIV/0!</v>
      </c>
      <c r="R38" s="83" t="e">
        <v>#DIV/0!</v>
      </c>
      <c r="S38" s="84" t="e">
        <f t="shared" si="6"/>
        <v>#DIV/0!</v>
      </c>
      <c r="T38" s="85">
        <f>分析係数表!F41</f>
        <v>0.55308272768369438</v>
      </c>
      <c r="U38" s="86" t="e">
        <f t="shared" si="7"/>
        <v>#DIV/0!</v>
      </c>
      <c r="V38" s="87">
        <f>分析係数表!D41</f>
        <v>0.15067635706088953</v>
      </c>
      <c r="W38" s="167" t="e">
        <f t="shared" si="8"/>
        <v>#DIV/0!</v>
      </c>
      <c r="X38" s="76">
        <f>分析係数表!E41</f>
        <v>0.13645373300413813</v>
      </c>
      <c r="Y38" s="166" t="e">
        <f t="shared" si="9"/>
        <v>#DIV/0!</v>
      </c>
    </row>
    <row r="39" spans="1:25" x14ac:dyDescent="0.2">
      <c r="A39" s="6" t="s">
        <v>51</v>
      </c>
      <c r="B39" s="5" t="s">
        <v>367</v>
      </c>
      <c r="C39" s="90"/>
      <c r="D39" s="76">
        <f>投入係数表!G39</f>
        <v>6.1538461538461541E-4</v>
      </c>
      <c r="E39" s="77">
        <f>$C$9*D39</f>
        <v>6.1538461538461542E-2</v>
      </c>
      <c r="F39" s="76">
        <f>分析係数表!C42</f>
        <v>0.43862762496302865</v>
      </c>
      <c r="G39" s="77">
        <f>E39*F39</f>
        <v>2.6992469228494072E-2</v>
      </c>
      <c r="H39" s="77">
        <v>3.0094045953978309E-2</v>
      </c>
      <c r="I39" s="77">
        <f>C39+H39</f>
        <v>3.0094045953978309E-2</v>
      </c>
      <c r="J39" s="76">
        <f>分析係数表!G42</f>
        <v>0.48527443105756357</v>
      </c>
      <c r="K39" s="78">
        <f>I39*J39</f>
        <v>1.4603871028536997E-2</v>
      </c>
      <c r="L39" s="79"/>
      <c r="M39" s="80"/>
      <c r="N39" s="81">
        <f>分析係数表!H42</f>
        <v>1.1447902373514729E-2</v>
      </c>
      <c r="O39" s="82" t="e">
        <f t="shared" si="4"/>
        <v>#DIV/0!</v>
      </c>
      <c r="P39" s="76">
        <f>分析係数表!C42</f>
        <v>0.43862762496302865</v>
      </c>
      <c r="Q39" s="82" t="e">
        <f>O39*P39</f>
        <v>#DIV/0!</v>
      </c>
      <c r="R39" s="83" t="e">
        <v>#DIV/0!</v>
      </c>
      <c r="S39" s="84" t="e">
        <f>I39+R39</f>
        <v>#DIV/0!</v>
      </c>
      <c r="T39" s="85">
        <f>分析係数表!F42</f>
        <v>0.56091030789825969</v>
      </c>
      <c r="U39" s="86" t="e">
        <f t="shared" si="7"/>
        <v>#DIV/0!</v>
      </c>
      <c r="V39" s="87">
        <f>分析係数表!D42</f>
        <v>0.12382864792503347</v>
      </c>
      <c r="W39" s="167" t="e">
        <f t="shared" si="8"/>
        <v>#DIV/0!</v>
      </c>
      <c r="X39" s="76">
        <f>分析係数表!E42</f>
        <v>0.10910307898259705</v>
      </c>
      <c r="Y39" s="166" t="e">
        <f t="shared" si="9"/>
        <v>#DIV/0!</v>
      </c>
    </row>
    <row r="40" spans="1:25" x14ac:dyDescent="0.2">
      <c r="A40" s="6" t="s">
        <v>195</v>
      </c>
      <c r="B40" s="5" t="s">
        <v>41</v>
      </c>
      <c r="C40" s="90"/>
      <c r="D40" s="76">
        <f>投入係数表!G40</f>
        <v>2.4615384615384615E-2</v>
      </c>
      <c r="E40" s="77">
        <f>$C$9*D40</f>
        <v>2.4615384615384617</v>
      </c>
      <c r="F40" s="76">
        <f>分析係数表!C43</f>
        <v>0.43024422883907665</v>
      </c>
      <c r="G40" s="77">
        <f>E40*F40</f>
        <v>1.0590627171423426</v>
      </c>
      <c r="H40" s="77">
        <v>1.2701964979519444</v>
      </c>
      <c r="I40" s="77">
        <f>C40+H40</f>
        <v>1.2701964979519444</v>
      </c>
      <c r="J40" s="76">
        <f>分析係数表!G43</f>
        <v>0.39930052034462166</v>
      </c>
      <c r="K40" s="78">
        <f>I40*J40</f>
        <v>0.50719012257212759</v>
      </c>
      <c r="L40" s="79"/>
      <c r="M40" s="80"/>
      <c r="N40" s="81">
        <f>分析係数表!H43</f>
        <v>3.136221644819432E-2</v>
      </c>
      <c r="O40" s="82" t="e">
        <f t="shared" si="4"/>
        <v>#DIV/0!</v>
      </c>
      <c r="P40" s="76">
        <f>分析係数表!C43</f>
        <v>0.43024422883907665</v>
      </c>
      <c r="Q40" s="82" t="e">
        <f>O40*P40</f>
        <v>#DIV/0!</v>
      </c>
      <c r="R40" s="83" t="e">
        <v>#DIV/0!</v>
      </c>
      <c r="S40" s="84" t="e">
        <f>I40+R40</f>
        <v>#DIV/0!</v>
      </c>
      <c r="T40" s="85">
        <f>分析係数表!F43</f>
        <v>0.65043077710483665</v>
      </c>
      <c r="U40" s="86" t="e">
        <f t="shared" si="7"/>
        <v>#DIV/0!</v>
      </c>
      <c r="V40" s="87">
        <f>分析係数表!D43</f>
        <v>0.31015951548238507</v>
      </c>
      <c r="W40" s="167" t="e">
        <f t="shared" si="8"/>
        <v>#DIV/0!</v>
      </c>
      <c r="X40" s="76">
        <f>分析係数表!E43</f>
        <v>0.24029685234155079</v>
      </c>
      <c r="Y40" s="166" t="e">
        <f t="shared" si="9"/>
        <v>#DIV/0!</v>
      </c>
    </row>
    <row r="41" spans="1:25" x14ac:dyDescent="0.2">
      <c r="A41" s="6" t="s">
        <v>341</v>
      </c>
      <c r="B41" s="5" t="s">
        <v>42</v>
      </c>
      <c r="C41" s="90"/>
      <c r="D41" s="76">
        <f>投入係数表!G41</f>
        <v>0</v>
      </c>
      <c r="E41" s="77">
        <f>$C$9*D41</f>
        <v>0</v>
      </c>
      <c r="F41" s="76">
        <f>分析係数表!C44</f>
        <v>0.29950430472214973</v>
      </c>
      <c r="G41" s="77">
        <f>E41*F41</f>
        <v>0</v>
      </c>
      <c r="H41" s="77">
        <v>1.5416935284993701E-3</v>
      </c>
      <c r="I41" s="77">
        <f>C41+H41</f>
        <v>1.5416935284993701E-3</v>
      </c>
      <c r="J41" s="76">
        <f>分析係数表!G44</f>
        <v>0.27139093052281238</v>
      </c>
      <c r="K41" s="78">
        <f>I41*J41</f>
        <v>4.1840164128044205E-4</v>
      </c>
      <c r="L41" s="79"/>
      <c r="M41" s="80"/>
      <c r="N41" s="81">
        <f>分析係数表!H44</f>
        <v>0.10144366916766415</v>
      </c>
      <c r="O41" s="82" t="e">
        <f t="shared" si="4"/>
        <v>#DIV/0!</v>
      </c>
      <c r="P41" s="76">
        <f>分析係数表!C44</f>
        <v>0.29950430472214973</v>
      </c>
      <c r="Q41" s="82" t="e">
        <f>O41*P41</f>
        <v>#DIV/0!</v>
      </c>
      <c r="R41" s="83" t="e">
        <v>#DIV/0!</v>
      </c>
      <c r="S41" s="84" t="e">
        <f>I41+R41</f>
        <v>#DIV/0!</v>
      </c>
      <c r="T41" s="85">
        <f>分析係数表!F44</f>
        <v>0.46780381824065087</v>
      </c>
      <c r="U41" s="86" t="e">
        <f t="shared" si="7"/>
        <v>#DIV/0!</v>
      </c>
      <c r="V41" s="87">
        <f>分析係数表!D44</f>
        <v>0.20898627097489947</v>
      </c>
      <c r="W41" s="167" t="e">
        <f t="shared" si="8"/>
        <v>#DIV/0!</v>
      </c>
      <c r="X41" s="76">
        <f>分析係数表!E44</f>
        <v>0.15998705681135303</v>
      </c>
      <c r="Y41" s="166" t="e">
        <f t="shared" si="9"/>
        <v>#DIV/0!</v>
      </c>
    </row>
    <row r="42" spans="1:25" x14ac:dyDescent="0.2">
      <c r="A42" s="6" t="s">
        <v>342</v>
      </c>
      <c r="B42" s="5" t="s">
        <v>279</v>
      </c>
      <c r="C42" s="90"/>
      <c r="D42" s="76">
        <f>投入係数表!G42</f>
        <v>6.1538461538461541E-4</v>
      </c>
      <c r="E42" s="77">
        <f>$C$9*D42</f>
        <v>6.1538461538461542E-2</v>
      </c>
      <c r="F42" s="76">
        <f>分析係数表!C45</f>
        <v>1</v>
      </c>
      <c r="G42" s="77">
        <f>E42*F42</f>
        <v>6.1538461538461542E-2</v>
      </c>
      <c r="H42" s="77">
        <v>6.4771839996545261E-2</v>
      </c>
      <c r="I42" s="77">
        <f>C42+H42</f>
        <v>6.4771839996545261E-2</v>
      </c>
      <c r="J42" s="76">
        <f>分析係数表!G45</f>
        <v>0</v>
      </c>
      <c r="K42" s="78">
        <f>I42*J42</f>
        <v>0</v>
      </c>
      <c r="L42" s="79"/>
      <c r="M42" s="80"/>
      <c r="N42" s="81">
        <f>分析係数表!H45</f>
        <v>0</v>
      </c>
      <c r="O42" s="82" t="e">
        <f t="shared" si="4"/>
        <v>#DIV/0!</v>
      </c>
      <c r="P42" s="76">
        <f>分析係数表!C45</f>
        <v>1</v>
      </c>
      <c r="Q42" s="82" t="e">
        <f>O42*P42</f>
        <v>#DIV/0!</v>
      </c>
      <c r="R42" s="83" t="e">
        <v>#DIV/0!</v>
      </c>
      <c r="S42" s="84" t="e">
        <f>I42+R42</f>
        <v>#DIV/0!</v>
      </c>
      <c r="T42" s="85">
        <f>分析係数表!F45</f>
        <v>0</v>
      </c>
      <c r="U42" s="86" t="e">
        <f t="shared" si="7"/>
        <v>#DIV/0!</v>
      </c>
      <c r="V42" s="87">
        <f>分析係数表!D45</f>
        <v>0</v>
      </c>
      <c r="W42" s="167" t="e">
        <f t="shared" si="8"/>
        <v>#DIV/0!</v>
      </c>
      <c r="X42" s="76">
        <f>分析係数表!E45</f>
        <v>0</v>
      </c>
      <c r="Y42" s="166" t="e">
        <f t="shared" si="9"/>
        <v>#DIV/0!</v>
      </c>
    </row>
    <row r="43" spans="1:25" x14ac:dyDescent="0.2">
      <c r="A43" s="6" t="s">
        <v>343</v>
      </c>
      <c r="B43" s="5" t="s">
        <v>280</v>
      </c>
      <c r="C43" s="90"/>
      <c r="D43" s="76">
        <f>投入係数表!G43</f>
        <v>6.1538461538461538E-3</v>
      </c>
      <c r="E43" s="77">
        <f>$C$9*D43</f>
        <v>0.61538461538461542</v>
      </c>
      <c r="F43" s="76">
        <f>分析係数表!C46</f>
        <v>7.53047011027278E-2</v>
      </c>
      <c r="G43" s="77">
        <f>E43*F43</f>
        <v>4.6341354524755574E-2</v>
      </c>
      <c r="H43" s="77">
        <v>4.9979991143219903E-2</v>
      </c>
      <c r="I43" s="77">
        <f>C43+H43</f>
        <v>4.9979991143219903E-2</v>
      </c>
      <c r="J43" s="76">
        <f>分析係数表!G46</f>
        <v>9.6153846153846159E-3</v>
      </c>
      <c r="K43" s="78">
        <f>I43*J43</f>
        <v>4.8057683791557604E-4</v>
      </c>
      <c r="L43" s="79"/>
      <c r="M43" s="80"/>
      <c r="N43" s="81">
        <f>分析係数表!H46</f>
        <v>1.9947157913175487E-2</v>
      </c>
      <c r="O43" s="82" t="e">
        <f t="shared" si="4"/>
        <v>#DIV/0!</v>
      </c>
      <c r="P43" s="76">
        <f>分析係数表!C46</f>
        <v>7.53047011027278E-2</v>
      </c>
      <c r="Q43" s="82" t="e">
        <f>O43*P43</f>
        <v>#DIV/0!</v>
      </c>
      <c r="R43" s="83" t="e">
        <v>#DIV/0!</v>
      </c>
      <c r="S43" s="84" t="e">
        <f>I43+R43</f>
        <v>#DIV/0!</v>
      </c>
      <c r="T43" s="85">
        <f>分析係数表!F46</f>
        <v>0.31538461538461537</v>
      </c>
      <c r="U43" s="86" t="e">
        <f t="shared" si="7"/>
        <v>#DIV/0!</v>
      </c>
      <c r="V43" s="87">
        <f>分析係数表!D46</f>
        <v>2.6923076923076925E-2</v>
      </c>
      <c r="W43" s="167" t="e">
        <f t="shared" si="8"/>
        <v>#DIV/0!</v>
      </c>
      <c r="X43" s="76">
        <f>分析係数表!E46</f>
        <v>7.4999999999999997E-2</v>
      </c>
      <c r="Y43" s="166" t="e">
        <f t="shared" si="9"/>
        <v>#DIV/0!</v>
      </c>
    </row>
    <row r="44" spans="1:25" x14ac:dyDescent="0.2">
      <c r="A44" s="192">
        <v>40</v>
      </c>
      <c r="B44" s="14" t="s">
        <v>151</v>
      </c>
      <c r="C44" s="197">
        <f>SUM(C5:C43)</f>
        <v>100</v>
      </c>
      <c r="D44" s="92">
        <f>投入係数表!G44</f>
        <v>0.70646153846153847</v>
      </c>
      <c r="E44" s="91">
        <f>SUM(E5:E43)</f>
        <v>70.646153846153865</v>
      </c>
      <c r="F44" s="92">
        <f>分析係数表!C47</f>
        <v>0.46353553090755517</v>
      </c>
      <c r="G44" s="91">
        <f>SUM(G5:G43)</f>
        <v>5.2145730233691125</v>
      </c>
      <c r="H44" s="91">
        <f>SUM(H5:H43)</f>
        <v>5.7394543891443606</v>
      </c>
      <c r="I44" s="91">
        <f>SUM(I5:I43)</f>
        <v>105.73945438914431</v>
      </c>
      <c r="J44" s="92">
        <f>分析係数表!G47</f>
        <v>0.25736867196457208</v>
      </c>
      <c r="K44" s="93" t="e">
        <f>SUM(K5:K43)</f>
        <v>#DIV/0!</v>
      </c>
      <c r="L44" s="94">
        <f>最終需要_まとめ!$L$33</f>
        <v>0.62733333333333341</v>
      </c>
      <c r="M44" s="91" t="e">
        <f>K44*L44</f>
        <v>#DIV/0!</v>
      </c>
      <c r="N44" s="95">
        <f>分析係数表!H47</f>
        <v>1</v>
      </c>
      <c r="O44" s="96" t="e">
        <f>SUM(O5:O43)</f>
        <v>#DIV/0!</v>
      </c>
      <c r="P44" s="92">
        <f>分析係数表!C47</f>
        <v>0.46353553090755517</v>
      </c>
      <c r="Q44" s="96" t="e">
        <f>SUM(Q5:Q43)</f>
        <v>#DIV/0!</v>
      </c>
      <c r="R44" s="91" t="e">
        <f>SUM(R5:R43)</f>
        <v>#DIV/0!</v>
      </c>
      <c r="S44" s="97" t="e">
        <f>SUM(S5:S43)</f>
        <v>#DIV/0!</v>
      </c>
      <c r="T44" s="98">
        <f>分析係数表!F47</f>
        <v>0.68867385574305295</v>
      </c>
      <c r="U44" s="99" t="e">
        <f>SUM(U5:U43)</f>
        <v>#DIV/0!</v>
      </c>
      <c r="V44" s="100">
        <f>分析係数表!D47</f>
        <v>0.10820256017272695</v>
      </c>
      <c r="W44" s="164" t="e">
        <f>SUM(W5:W43)</f>
        <v>#DIV/0!</v>
      </c>
      <c r="X44" s="92">
        <f>分析係数表!E47</f>
        <v>8.5721265035794345E-2</v>
      </c>
      <c r="Y44" s="165" t="e">
        <f>SUM(Y5:Y43)</f>
        <v>#DIV/0!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恒憲 芦谷</cp:lastModifiedBy>
  <cp:lastPrinted>2019-09-02T00:57:06Z</cp:lastPrinted>
  <dcterms:created xsi:type="dcterms:W3CDTF">2005-01-11T06:44:07Z</dcterms:created>
  <dcterms:modified xsi:type="dcterms:W3CDTF">2024-11-24T20:46:48Z</dcterms:modified>
</cp:coreProperties>
</file>