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626"/>
  <workbookPr codeName="ThisWorkbook" defaultThemeVersion="124226"/>
  <mc:AlternateContent xmlns:mc="http://schemas.openxmlformats.org/markup-compatibility/2006">
    <mc:Choice Requires="x15">
      <x15ac:absPath xmlns:x15ac="http://schemas.microsoft.com/office/spreadsheetml/2010/11/ac" url="C:\Users\Owner\Desktop\経済効果推計WS2015\"/>
    </mc:Choice>
  </mc:AlternateContent>
  <xr:revisionPtr revIDLastSave="0" documentId="13_ncr:1_{EC7AC458-6423-4669-AF0C-E799BD51D4F7}" xr6:coauthVersionLast="47" xr6:coauthVersionMax="47" xr10:uidLastSave="{00000000-0000-0000-0000-000000000000}"/>
  <bookViews>
    <workbookView xWindow="-110" yWindow="-110" windowWidth="19420" windowHeight="10300" tabRatio="852" xr2:uid="{00000000-000D-0000-FFFF-FFFF00000000}"/>
  </bookViews>
  <sheets>
    <sheet name="WS目次" sheetId="5" r:id="rId1"/>
    <sheet name="利用上の注意" sheetId="6" r:id="rId2"/>
    <sheet name="最終需要_まとめ" sheetId="7" r:id="rId3"/>
    <sheet name="部門別まとめ" sheetId="46" r:id="rId4"/>
    <sheet name="1" sheetId="8" r:id="rId5"/>
    <sheet name="2" sheetId="13" r:id="rId6"/>
    <sheet name="3" sheetId="12" r:id="rId7"/>
    <sheet name="4" sheetId="14" r:id="rId8"/>
    <sheet name="5" sheetId="15" r:id="rId9"/>
    <sheet name="6" sheetId="16" r:id="rId10"/>
    <sheet name="7" sheetId="17" r:id="rId11"/>
    <sheet name="8" sheetId="18" r:id="rId12"/>
    <sheet name="9" sheetId="19" r:id="rId13"/>
    <sheet name="10" sheetId="20" r:id="rId14"/>
    <sheet name="11" sheetId="21" r:id="rId15"/>
    <sheet name="12" sheetId="22" r:id="rId16"/>
    <sheet name="13" sheetId="23" r:id="rId17"/>
    <sheet name="14" sheetId="24" r:id="rId18"/>
    <sheet name="15" sheetId="25" r:id="rId19"/>
    <sheet name="16" sheetId="26" r:id="rId20"/>
    <sheet name="17" sheetId="27" r:id="rId21"/>
    <sheet name="18" sheetId="28" r:id="rId22"/>
    <sheet name="19" sheetId="29" r:id="rId23"/>
    <sheet name="20" sheetId="30" r:id="rId24"/>
    <sheet name="21" sheetId="31" r:id="rId25"/>
    <sheet name="22" sheetId="32" r:id="rId26"/>
    <sheet name="23" sheetId="33" r:id="rId27"/>
    <sheet name="24" sheetId="34" r:id="rId28"/>
    <sheet name="25" sheetId="35" r:id="rId29"/>
    <sheet name="26" sheetId="36" r:id="rId30"/>
    <sheet name="27" sheetId="37" r:id="rId31"/>
    <sheet name="28" sheetId="38" r:id="rId32"/>
    <sheet name="29" sheetId="39" r:id="rId33"/>
    <sheet name="30" sheetId="40" r:id="rId34"/>
    <sheet name="31" sheetId="41" r:id="rId35"/>
    <sheet name="32" sheetId="42" r:id="rId36"/>
    <sheet name="33" sheetId="44" r:id="rId37"/>
    <sheet name="34" sheetId="43" r:id="rId38"/>
    <sheet name="35" sheetId="52" r:id="rId39"/>
    <sheet name="36" sheetId="51" r:id="rId40"/>
    <sheet name="37" sheetId="50" r:id="rId41"/>
    <sheet name="38" sheetId="49" r:id="rId42"/>
    <sheet name="39" sheetId="48" r:id="rId43"/>
    <sheet name="分析係数表" sheetId="4" r:id="rId44"/>
    <sheet name="取引基本表" sheetId="1" r:id="rId45"/>
    <sheet name="投入係数表" sheetId="2" r:id="rId46"/>
    <sheet name="逆行列係数" sheetId="3" r:id="rId47"/>
    <sheet name="雇用表" sheetId="53" r:id="rId48"/>
  </sheets>
  <definedNames>
    <definedName name="_Fill" hidden="1">#REF!</definedName>
    <definedName name="_Order1" hidden="1">255</definedName>
    <definedName name="_xlnm.Print_Titles" localSheetId="46">逆行列係数!$A:$B</definedName>
    <definedName name="_xlnm.Print_Titles" localSheetId="44">取引基本表!$A:$B</definedName>
    <definedName name="_xlnm.Print_Titles" localSheetId="45">投入係数表!$A:$B</definedName>
  </definedNames>
  <calcPr calcId="191029"/>
</workbook>
</file>

<file path=xl/calcChain.xml><?xml version="1.0" encoding="utf-8"?>
<calcChain xmlns="http://schemas.openxmlformats.org/spreadsheetml/2006/main">
  <c r="B47" i="5" l="1"/>
  <c r="B46" i="5"/>
  <c r="B45" i="5"/>
  <c r="L33" i="7"/>
  <c r="K33" i="7"/>
  <c r="AB8" i="4" a="1"/>
  <c r="AD9" i="4" s="1"/>
  <c r="AB8" i="4"/>
  <c r="AC8" i="4"/>
  <c r="AE9" i="4"/>
  <c r="AF9" i="4"/>
  <c r="AC11" i="4"/>
  <c r="AD11" i="4"/>
  <c r="AF12" i="4"/>
  <c r="AB13" i="4"/>
  <c r="AD14" i="4"/>
  <c r="AE14" i="4"/>
  <c r="AB16" i="4"/>
  <c r="AC16" i="4"/>
  <c r="AE17" i="4"/>
  <c r="AF17" i="4"/>
  <c r="AC19" i="4"/>
  <c r="AD19" i="4"/>
  <c r="AF20" i="4"/>
  <c r="AB21" i="4"/>
  <c r="AD22" i="4"/>
  <c r="AE22" i="4"/>
  <c r="AB24" i="4"/>
  <c r="AC24" i="4"/>
  <c r="AB25" i="4"/>
  <c r="AE25" i="4"/>
  <c r="AF25" i="4"/>
  <c r="AE26" i="4"/>
  <c r="AC27" i="4"/>
  <c r="AD27" i="4"/>
  <c r="AC28" i="4"/>
  <c r="AF28" i="4"/>
  <c r="AB29" i="4"/>
  <c r="AF29" i="4"/>
  <c r="AD30" i="4"/>
  <c r="AE30" i="4"/>
  <c r="AD31" i="4"/>
  <c r="AB32" i="4"/>
  <c r="AC32" i="4"/>
  <c r="AB33" i="4"/>
  <c r="AE33" i="4"/>
  <c r="AF33" i="4"/>
  <c r="AE34" i="4"/>
  <c r="AC35" i="4"/>
  <c r="AD35" i="4"/>
  <c r="AC36" i="4"/>
  <c r="AF36" i="4"/>
  <c r="AB37" i="4"/>
  <c r="AF37" i="4"/>
  <c r="AD38" i="4"/>
  <c r="AE38" i="4"/>
  <c r="AD39" i="4"/>
  <c r="AB40" i="4"/>
  <c r="AC40" i="4"/>
  <c r="AB41" i="4"/>
  <c r="AE41" i="4"/>
  <c r="AF41" i="4"/>
  <c r="AE42" i="4"/>
  <c r="AC43" i="4"/>
  <c r="AD43" i="4"/>
  <c r="AC44" i="4"/>
  <c r="AF44" i="4"/>
  <c r="AB45" i="4"/>
  <c r="AF45" i="4"/>
  <c r="AD46" i="4"/>
  <c r="AE46" i="4"/>
  <c r="AD47" i="4"/>
  <c r="K7" i="46"/>
  <c r="U9" i="4"/>
  <c r="V9" i="4"/>
  <c r="U10" i="4"/>
  <c r="V10" i="4"/>
  <c r="U11" i="4"/>
  <c r="V11" i="4"/>
  <c r="U12" i="4"/>
  <c r="V12" i="4"/>
  <c r="U13" i="4"/>
  <c r="V13" i="4"/>
  <c r="U14" i="4"/>
  <c r="V14" i="4"/>
  <c r="U15" i="4"/>
  <c r="V15" i="4"/>
  <c r="U16" i="4"/>
  <c r="V16" i="4"/>
  <c r="U17" i="4"/>
  <c r="V17" i="4"/>
  <c r="U18" i="4"/>
  <c r="V18" i="4"/>
  <c r="U19" i="4"/>
  <c r="V19" i="4"/>
  <c r="U20" i="4"/>
  <c r="V20" i="4"/>
  <c r="U21" i="4"/>
  <c r="V21" i="4"/>
  <c r="U22" i="4"/>
  <c r="V22" i="4"/>
  <c r="U23" i="4"/>
  <c r="V23" i="4"/>
  <c r="U24" i="4"/>
  <c r="V24" i="4"/>
  <c r="U25" i="4"/>
  <c r="V25" i="4"/>
  <c r="U26" i="4"/>
  <c r="V26" i="4"/>
  <c r="U27" i="4"/>
  <c r="V27" i="4"/>
  <c r="U28" i="4"/>
  <c r="V28" i="4"/>
  <c r="U29" i="4"/>
  <c r="V29" i="4"/>
  <c r="U30" i="4"/>
  <c r="V30" i="4"/>
  <c r="U31" i="4"/>
  <c r="V31" i="4"/>
  <c r="U32" i="4"/>
  <c r="V32" i="4"/>
  <c r="U33" i="4"/>
  <c r="V33" i="4"/>
  <c r="U34" i="4"/>
  <c r="V34" i="4"/>
  <c r="U35" i="4"/>
  <c r="V35" i="4"/>
  <c r="U36" i="4"/>
  <c r="V36" i="4"/>
  <c r="U37" i="4"/>
  <c r="V37" i="4"/>
  <c r="U38" i="4"/>
  <c r="V38" i="4"/>
  <c r="U39" i="4"/>
  <c r="V39" i="4"/>
  <c r="U40" i="4"/>
  <c r="V40" i="4"/>
  <c r="U41" i="4"/>
  <c r="V41" i="4"/>
  <c r="U42" i="4"/>
  <c r="V42" i="4"/>
  <c r="U43" i="4"/>
  <c r="V43" i="4"/>
  <c r="U44" i="4"/>
  <c r="V44" i="4"/>
  <c r="U45" i="4"/>
  <c r="V45" i="4"/>
  <c r="U46" i="4"/>
  <c r="V46" i="4"/>
  <c r="U47" i="4"/>
  <c r="V47" i="4"/>
  <c r="V8" i="4"/>
  <c r="U8" i="4"/>
  <c r="AO44" i="3"/>
  <c r="AN44" i="3"/>
  <c r="AM44" i="3"/>
  <c r="AL44" i="3"/>
  <c r="AK44" i="3"/>
  <c r="AJ44" i="3"/>
  <c r="AI44" i="3"/>
  <c r="AH44" i="3"/>
  <c r="AG44" i="3"/>
  <c r="AF44" i="3"/>
  <c r="AE44" i="3"/>
  <c r="AD44" i="3"/>
  <c r="AC44" i="3"/>
  <c r="AB44" i="3"/>
  <c r="AA44" i="3"/>
  <c r="Z44" i="3"/>
  <c r="Y44" i="3"/>
  <c r="X44" i="3"/>
  <c r="W44" i="3"/>
  <c r="V44" i="3"/>
  <c r="U44" i="3"/>
  <c r="T44" i="3"/>
  <c r="S44" i="3"/>
  <c r="R44" i="3"/>
  <c r="Q44" i="3"/>
  <c r="P44" i="3"/>
  <c r="O44" i="3"/>
  <c r="N44" i="3"/>
  <c r="M44" i="3"/>
  <c r="L44" i="3"/>
  <c r="K44" i="3"/>
  <c r="J44" i="3"/>
  <c r="I44" i="3"/>
  <c r="H44" i="3"/>
  <c r="G44" i="3"/>
  <c r="F44" i="3"/>
  <c r="E44" i="3"/>
  <c r="D44" i="3"/>
  <c r="C44" i="3"/>
  <c r="AP44" i="3" s="1"/>
  <c r="AP43" i="3"/>
  <c r="AP42" i="3"/>
  <c r="AP41" i="3"/>
  <c r="AP40" i="3"/>
  <c r="AP39" i="3"/>
  <c r="AP38" i="3"/>
  <c r="AP37" i="3"/>
  <c r="AP36" i="3"/>
  <c r="AP35" i="3"/>
  <c r="AP34" i="3"/>
  <c r="AP33" i="3"/>
  <c r="AP32" i="3"/>
  <c r="AP31" i="3"/>
  <c r="AP30" i="3"/>
  <c r="AP29" i="3"/>
  <c r="AP28" i="3"/>
  <c r="AP27" i="3"/>
  <c r="AP26" i="3"/>
  <c r="AP25" i="3"/>
  <c r="AP24" i="3"/>
  <c r="AP23" i="3"/>
  <c r="AP22" i="3"/>
  <c r="AP21" i="3"/>
  <c r="AP20" i="3"/>
  <c r="AP19" i="3"/>
  <c r="AP18" i="3"/>
  <c r="AP17" i="3"/>
  <c r="AP16" i="3"/>
  <c r="AP15" i="3"/>
  <c r="AP14" i="3"/>
  <c r="AP13" i="3"/>
  <c r="AP12" i="3"/>
  <c r="AP11" i="3"/>
  <c r="AP10" i="3"/>
  <c r="AP9" i="3"/>
  <c r="AP8" i="3"/>
  <c r="AP7" i="3"/>
  <c r="AP6" i="3"/>
  <c r="AP5" i="3"/>
  <c r="BP44" i="1"/>
  <c r="BI44" i="1"/>
  <c r="BQ44" i="1"/>
  <c r="BP43" i="1"/>
  <c r="BJ43" i="1"/>
  <c r="BI43" i="1"/>
  <c r="BJ42" i="1"/>
  <c r="BK42" i="1" s="1"/>
  <c r="BL42" i="1" s="1"/>
  <c r="BQ42" i="1"/>
  <c r="BP42" i="1"/>
  <c r="BR42" i="1" s="1"/>
  <c r="BI42" i="1"/>
  <c r="BP41" i="1"/>
  <c r="BQ41" i="1"/>
  <c r="BR41" i="1" s="1"/>
  <c r="BI41" i="1"/>
  <c r="BP40" i="1"/>
  <c r="BR40" i="1" s="1"/>
  <c r="BJ40" i="1"/>
  <c r="BK40" i="1" s="1"/>
  <c r="BL40" i="1" s="1"/>
  <c r="BI40" i="1"/>
  <c r="BQ40" i="1"/>
  <c r="BP39" i="1"/>
  <c r="BJ39" i="1"/>
  <c r="BK39" i="1" s="1"/>
  <c r="BL39" i="1" s="1"/>
  <c r="BI39" i="1"/>
  <c r="BQ39" i="1"/>
  <c r="BR39" i="1" s="1"/>
  <c r="BI38" i="1"/>
  <c r="BQ38" i="1"/>
  <c r="BP38" i="1"/>
  <c r="BR38" i="1" s="1"/>
  <c r="BI37" i="1"/>
  <c r="BJ37" i="1"/>
  <c r="BK37" i="1" s="1"/>
  <c r="BL37" i="1" s="1"/>
  <c r="BP37" i="1"/>
  <c r="BP36" i="1"/>
  <c r="BI36" i="1"/>
  <c r="BQ36" i="1"/>
  <c r="BP35" i="1"/>
  <c r="BJ35" i="1"/>
  <c r="BK35" i="1" s="1"/>
  <c r="BL35" i="1" s="1"/>
  <c r="BI35" i="1"/>
  <c r="BJ34" i="1"/>
  <c r="BK34" i="1" s="1"/>
  <c r="BL34" i="1" s="1"/>
  <c r="BQ34" i="1"/>
  <c r="BP34" i="1"/>
  <c r="BI34" i="1"/>
  <c r="BP33" i="1"/>
  <c r="BJ33" i="1"/>
  <c r="BK33" i="1" s="1"/>
  <c r="BL33" i="1" s="1"/>
  <c r="BQ33" i="1"/>
  <c r="BR33" i="1" s="1"/>
  <c r="BI33" i="1"/>
  <c r="BP32" i="1"/>
  <c r="BJ32" i="1"/>
  <c r="BK32" i="1" s="1"/>
  <c r="BL32" i="1" s="1"/>
  <c r="BI32" i="1"/>
  <c r="BQ32" i="1"/>
  <c r="BP31" i="1"/>
  <c r="BJ31" i="1"/>
  <c r="BK31" i="1" s="1"/>
  <c r="BL31" i="1" s="1"/>
  <c r="BI31" i="1"/>
  <c r="BQ31" i="1"/>
  <c r="BR31" i="1" s="1"/>
  <c r="BI30" i="1"/>
  <c r="BQ30" i="1"/>
  <c r="BP30" i="1"/>
  <c r="BI29" i="1"/>
  <c r="BJ29" i="1"/>
  <c r="BK29" i="1" s="1"/>
  <c r="BL29" i="1" s="1"/>
  <c r="BP29" i="1"/>
  <c r="BP28" i="1"/>
  <c r="BI28" i="1"/>
  <c r="BQ28" i="1"/>
  <c r="BP27" i="1"/>
  <c r="BJ27" i="1"/>
  <c r="BK27" i="1" s="1"/>
  <c r="BL27" i="1" s="1"/>
  <c r="BI27" i="1"/>
  <c r="BJ26" i="1"/>
  <c r="BQ26" i="1"/>
  <c r="BP26" i="1"/>
  <c r="BI26" i="1"/>
  <c r="BP25" i="1"/>
  <c r="BJ25" i="1"/>
  <c r="BQ25" i="1"/>
  <c r="BR25" i="1" s="1"/>
  <c r="BI25" i="1"/>
  <c r="BP24" i="1"/>
  <c r="BR24" i="1" s="1"/>
  <c r="BJ24" i="1"/>
  <c r="BK24" i="1" s="1"/>
  <c r="BL24" i="1" s="1"/>
  <c r="BI24" i="1"/>
  <c r="BQ24" i="1"/>
  <c r="BJ23" i="1"/>
  <c r="BK23" i="1" s="1"/>
  <c r="BL23" i="1" s="1"/>
  <c r="BI23" i="1"/>
  <c r="BQ23" i="1"/>
  <c r="BP23" i="1"/>
  <c r="BR23" i="1" s="1"/>
  <c r="BI22" i="1"/>
  <c r="BJ22" i="1"/>
  <c r="BK22" i="1" s="1"/>
  <c r="BL22" i="1" s="1"/>
  <c r="BP22" i="1"/>
  <c r="BJ21" i="1"/>
  <c r="BP21" i="1"/>
  <c r="BI21" i="1"/>
  <c r="BP20" i="1"/>
  <c r="BR20" i="1" s="1"/>
  <c r="BI20" i="1"/>
  <c r="BQ20" i="1"/>
  <c r="BP19" i="1"/>
  <c r="BJ19" i="1"/>
  <c r="BK19" i="1" s="1"/>
  <c r="BL19" i="1" s="1"/>
  <c r="BI19" i="1"/>
  <c r="BJ18" i="1"/>
  <c r="BQ18" i="1"/>
  <c r="BP18" i="1"/>
  <c r="BI18" i="1"/>
  <c r="BP17" i="1"/>
  <c r="BJ17" i="1"/>
  <c r="BQ17" i="1"/>
  <c r="BR17" i="1" s="1"/>
  <c r="BI17" i="1"/>
  <c r="BP16" i="1"/>
  <c r="BR16" i="1" s="1"/>
  <c r="BJ16" i="1"/>
  <c r="BK16" i="1" s="1"/>
  <c r="BL16" i="1" s="1"/>
  <c r="BI16" i="1"/>
  <c r="BQ16" i="1"/>
  <c r="BJ15" i="1"/>
  <c r="BK15" i="1" s="1"/>
  <c r="BL15" i="1" s="1"/>
  <c r="BI15" i="1"/>
  <c r="BQ15" i="1"/>
  <c r="BP15" i="1"/>
  <c r="BR15" i="1" s="1"/>
  <c r="BI14" i="1"/>
  <c r="BJ14" i="1"/>
  <c r="BK14" i="1" s="1"/>
  <c r="BL14" i="1" s="1"/>
  <c r="BP14" i="1"/>
  <c r="BJ13" i="1"/>
  <c r="BK13" i="1" s="1"/>
  <c r="BL13" i="1" s="1"/>
  <c r="BP13" i="1"/>
  <c r="BI13" i="1"/>
  <c r="BP12" i="1"/>
  <c r="BI12" i="1"/>
  <c r="BQ12" i="1"/>
  <c r="BP11" i="1"/>
  <c r="BJ11" i="1"/>
  <c r="BI11" i="1"/>
  <c r="BJ10" i="1"/>
  <c r="BQ10" i="1"/>
  <c r="BP10" i="1"/>
  <c r="BI10" i="1"/>
  <c r="BP9" i="1"/>
  <c r="BJ9" i="1"/>
  <c r="BQ9" i="1"/>
  <c r="BR9" i="1" s="1"/>
  <c r="BI9" i="1"/>
  <c r="BP8" i="1"/>
  <c r="BR8" i="1" s="1"/>
  <c r="BJ8" i="1"/>
  <c r="BK8" i="1" s="1"/>
  <c r="BL8" i="1" s="1"/>
  <c r="BI8" i="1"/>
  <c r="BQ8" i="1"/>
  <c r="BP7" i="1"/>
  <c r="BJ7" i="1"/>
  <c r="BK7" i="1" s="1"/>
  <c r="BL7" i="1" s="1"/>
  <c r="BI7" i="1"/>
  <c r="BQ7" i="1"/>
  <c r="BQ6" i="1"/>
  <c r="BJ6" i="1"/>
  <c r="BP6" i="1"/>
  <c r="BR6" i="1" s="1"/>
  <c r="BI6" i="1"/>
  <c r="BJ5" i="1"/>
  <c r="BK5" i="1" s="1"/>
  <c r="BL5" i="1" s="1"/>
  <c r="BP5" i="1"/>
  <c r="BI5" i="1"/>
  <c r="AE47" i="4" l="1"/>
  <c r="AB46" i="4"/>
  <c r="AD44" i="4"/>
  <c r="AF42" i="4"/>
  <c r="AC41" i="4"/>
  <c r="AE39" i="4"/>
  <c r="AB38" i="4"/>
  <c r="AD36" i="4"/>
  <c r="AF34" i="4"/>
  <c r="AC33" i="4"/>
  <c r="AE31" i="4"/>
  <c r="AB30" i="4"/>
  <c r="AD28" i="4"/>
  <c r="AF26" i="4"/>
  <c r="AC25" i="4"/>
  <c r="AE23" i="4"/>
  <c r="AB22" i="4"/>
  <c r="AD20" i="4"/>
  <c r="AF18" i="4"/>
  <c r="AC17" i="4"/>
  <c r="AE15" i="4"/>
  <c r="AB14" i="4"/>
  <c r="AD12" i="4"/>
  <c r="AF10" i="4"/>
  <c r="AC9" i="4"/>
  <c r="AD23" i="4"/>
  <c r="AF21" i="4"/>
  <c r="AC20" i="4"/>
  <c r="AE18" i="4"/>
  <c r="AB17" i="4"/>
  <c r="AD15" i="4"/>
  <c r="AF13" i="4"/>
  <c r="AC12" i="4"/>
  <c r="AE10" i="4"/>
  <c r="AB9" i="4"/>
  <c r="AC47" i="4"/>
  <c r="AE45" i="4"/>
  <c r="AB44" i="4"/>
  <c r="AD42" i="4"/>
  <c r="AF40" i="4"/>
  <c r="AC39" i="4"/>
  <c r="AE37" i="4"/>
  <c r="AB36" i="4"/>
  <c r="AD34" i="4"/>
  <c r="AF32" i="4"/>
  <c r="AC31" i="4"/>
  <c r="AE29" i="4"/>
  <c r="AB28" i="4"/>
  <c r="AD26" i="4"/>
  <c r="AF24" i="4"/>
  <c r="AC23" i="4"/>
  <c r="AE21" i="4"/>
  <c r="AB20" i="4"/>
  <c r="AD18" i="4"/>
  <c r="AF16" i="4"/>
  <c r="AC15" i="4"/>
  <c r="AE13" i="4"/>
  <c r="AB12" i="4"/>
  <c r="AD10" i="4"/>
  <c r="AF8" i="4"/>
  <c r="AB47" i="4"/>
  <c r="AD45" i="4"/>
  <c r="AF43" i="4"/>
  <c r="AC42" i="4"/>
  <c r="AE40" i="4"/>
  <c r="AB39" i="4"/>
  <c r="AD37" i="4"/>
  <c r="AF35" i="4"/>
  <c r="AC34" i="4"/>
  <c r="AE32" i="4"/>
  <c r="AB31" i="4"/>
  <c r="AD29" i="4"/>
  <c r="AF27" i="4"/>
  <c r="AC26" i="4"/>
  <c r="AE24" i="4"/>
  <c r="AB23" i="4"/>
  <c r="AD21" i="4"/>
  <c r="AF19" i="4"/>
  <c r="AC18" i="4"/>
  <c r="AE16" i="4"/>
  <c r="AB15" i="4"/>
  <c r="AD13" i="4"/>
  <c r="AF11" i="4"/>
  <c r="AC10" i="4"/>
  <c r="AE8" i="4"/>
  <c r="AF46" i="4"/>
  <c r="AC45" i="4"/>
  <c r="AE43" i="4"/>
  <c r="AB42" i="4"/>
  <c r="AD40" i="4"/>
  <c r="AF38" i="4"/>
  <c r="AC37" i="4"/>
  <c r="AE35" i="4"/>
  <c r="AB34" i="4"/>
  <c r="AD32" i="4"/>
  <c r="AF30" i="4"/>
  <c r="AC29" i="4"/>
  <c r="AE27" i="4"/>
  <c r="AB26" i="4"/>
  <c r="AD24" i="4"/>
  <c r="AF22" i="4"/>
  <c r="AC21" i="4"/>
  <c r="AE19" i="4"/>
  <c r="AB18" i="4"/>
  <c r="AD16" i="4"/>
  <c r="AF14" i="4"/>
  <c r="AC13" i="4"/>
  <c r="AE11" i="4"/>
  <c r="AB10" i="4"/>
  <c r="AD8" i="4"/>
  <c r="AF47" i="4"/>
  <c r="AC46" i="4"/>
  <c r="AE44" i="4"/>
  <c r="AB43" i="4"/>
  <c r="AD41" i="4"/>
  <c r="AF39" i="4"/>
  <c r="AC38" i="4"/>
  <c r="AE36" i="4"/>
  <c r="AB35" i="4"/>
  <c r="AD33" i="4"/>
  <c r="AF31" i="4"/>
  <c r="AC30" i="4"/>
  <c r="AE28" i="4"/>
  <c r="AB27" i="4"/>
  <c r="AD25" i="4"/>
  <c r="AF23" i="4"/>
  <c r="AC22" i="4"/>
  <c r="AE20" i="4"/>
  <c r="AB19" i="4"/>
  <c r="AD17" i="4"/>
  <c r="AF15" i="4"/>
  <c r="AC14" i="4"/>
  <c r="AE12" i="4"/>
  <c r="AB11" i="4"/>
  <c r="BK6" i="1"/>
  <c r="BL6" i="1" s="1"/>
  <c r="BK11" i="1"/>
  <c r="BL11" i="1" s="1"/>
  <c r="BK17" i="1"/>
  <c r="BL17" i="1" s="1"/>
  <c r="BK18" i="1"/>
  <c r="BL18" i="1" s="1"/>
  <c r="BR35" i="1"/>
  <c r="BR36" i="1"/>
  <c r="BR18" i="1"/>
  <c r="BR37" i="1"/>
  <c r="BR11" i="1"/>
  <c r="BR12" i="1"/>
  <c r="BK21" i="1"/>
  <c r="BL21" i="1" s="1"/>
  <c r="BR27" i="1"/>
  <c r="BR28" i="1"/>
  <c r="BR30" i="1"/>
  <c r="BR32" i="1"/>
  <c r="BK43" i="1"/>
  <c r="BL43" i="1" s="1"/>
  <c r="BR7" i="1"/>
  <c r="BK9" i="1"/>
  <c r="BL9" i="1" s="1"/>
  <c r="BK10" i="1"/>
  <c r="BL10" i="1" s="1"/>
  <c r="BR13" i="1"/>
  <c r="BK25" i="1"/>
  <c r="BL25" i="1" s="1"/>
  <c r="BK26" i="1"/>
  <c r="BL26" i="1" s="1"/>
  <c r="BR34" i="1"/>
  <c r="BR10" i="1"/>
  <c r="BR26" i="1"/>
  <c r="BR43" i="1"/>
  <c r="BR44" i="1"/>
  <c r="BQ11" i="1"/>
  <c r="BQ19" i="1"/>
  <c r="BR19" i="1" s="1"/>
  <c r="BQ27" i="1"/>
  <c r="BQ35" i="1"/>
  <c r="BQ43" i="1"/>
  <c r="BQ22" i="1"/>
  <c r="BR22" i="1" s="1"/>
  <c r="BJ12" i="1"/>
  <c r="BK12" i="1" s="1"/>
  <c r="BL12" i="1" s="1"/>
  <c r="BJ20" i="1"/>
  <c r="BK20" i="1" s="1"/>
  <c r="BL20" i="1" s="1"/>
  <c r="BJ28" i="1"/>
  <c r="BK28" i="1" s="1"/>
  <c r="BL28" i="1" s="1"/>
  <c r="BJ36" i="1"/>
  <c r="BK36" i="1" s="1"/>
  <c r="BL36" i="1" s="1"/>
  <c r="BJ44" i="1"/>
  <c r="BK44" i="1" s="1"/>
  <c r="BL44" i="1" s="1"/>
  <c r="BQ5" i="1"/>
  <c r="BR5" i="1" s="1"/>
  <c r="BQ13" i="1"/>
  <c r="BQ21" i="1"/>
  <c r="BR21" i="1" s="1"/>
  <c r="BQ29" i="1"/>
  <c r="BR29" i="1" s="1"/>
  <c r="BQ37" i="1"/>
  <c r="BJ41" i="1"/>
  <c r="BK41" i="1" s="1"/>
  <c r="BL41" i="1" s="1"/>
  <c r="BQ14" i="1"/>
  <c r="BR14" i="1" s="1"/>
  <c r="BJ30" i="1"/>
  <c r="BK30" i="1" s="1"/>
  <c r="BL30" i="1" s="1"/>
  <c r="BJ38" i="1"/>
  <c r="BK38" i="1" s="1"/>
  <c r="BL38" i="1" s="1"/>
  <c r="A46" i="7" l="1"/>
  <c r="A46" i="46"/>
  <c r="G1" i="48"/>
  <c r="G1" i="49"/>
  <c r="G1" i="50"/>
  <c r="G1" i="51"/>
  <c r="G1" i="52"/>
  <c r="G1" i="43"/>
  <c r="G1" i="44"/>
  <c r="G1" i="42"/>
  <c r="G1" i="41"/>
  <c r="G1" i="40"/>
  <c r="G1" i="39"/>
  <c r="G1" i="38"/>
  <c r="G1" i="37"/>
  <c r="G1" i="36"/>
  <c r="G1" i="35"/>
  <c r="G1" i="33"/>
  <c r="G1" i="32"/>
  <c r="G1" i="31"/>
  <c r="G1" i="30"/>
  <c r="G1" i="29"/>
  <c r="G1" i="28"/>
  <c r="G1" i="27"/>
  <c r="G1" i="26"/>
  <c r="G1" i="25"/>
  <c r="G1" i="24"/>
  <c r="G1" i="23"/>
  <c r="G1" i="22"/>
  <c r="G1" i="21"/>
  <c r="G1" i="20"/>
  <c r="G1" i="19"/>
  <c r="G1" i="18"/>
  <c r="G1" i="17"/>
  <c r="G1" i="16"/>
  <c r="G1" i="15"/>
  <c r="G1" i="14"/>
  <c r="G1" i="12"/>
  <c r="G1" i="13"/>
  <c r="G1" i="8"/>
  <c r="AR9" i="4"/>
  <c r="AS9" i="4"/>
  <c r="AT9" i="4"/>
  <c r="AR10" i="4"/>
  <c r="AS10" i="4"/>
  <c r="AT10" i="4"/>
  <c r="AR11" i="4"/>
  <c r="AS11" i="4"/>
  <c r="AT11" i="4"/>
  <c r="AR12" i="4"/>
  <c r="AS12" i="4"/>
  <c r="AT12" i="4"/>
  <c r="AR13" i="4"/>
  <c r="AS13" i="4"/>
  <c r="AT13" i="4"/>
  <c r="AR14" i="4"/>
  <c r="AS14" i="4"/>
  <c r="AT14" i="4"/>
  <c r="AR15" i="4"/>
  <c r="AS15" i="4"/>
  <c r="AT15" i="4"/>
  <c r="AR16" i="4"/>
  <c r="AS16" i="4"/>
  <c r="AT16" i="4"/>
  <c r="AR17" i="4"/>
  <c r="AS17" i="4"/>
  <c r="AT17" i="4"/>
  <c r="AR18" i="4"/>
  <c r="AS18" i="4"/>
  <c r="AT18" i="4"/>
  <c r="AR19" i="4"/>
  <c r="AS19" i="4"/>
  <c r="AT19" i="4"/>
  <c r="AR20" i="4"/>
  <c r="AS20" i="4"/>
  <c r="AT20" i="4"/>
  <c r="AR21" i="4"/>
  <c r="AS21" i="4"/>
  <c r="AT21" i="4"/>
  <c r="AR22" i="4"/>
  <c r="AS22" i="4"/>
  <c r="AT22" i="4"/>
  <c r="AR23" i="4"/>
  <c r="AS23" i="4"/>
  <c r="AT23" i="4"/>
  <c r="AR24" i="4"/>
  <c r="AS24" i="4"/>
  <c r="AT24" i="4"/>
  <c r="AR25" i="4"/>
  <c r="AS25" i="4"/>
  <c r="AT25" i="4"/>
  <c r="AR26" i="4"/>
  <c r="AS26" i="4"/>
  <c r="AT26" i="4"/>
  <c r="AR27" i="4"/>
  <c r="AS27" i="4"/>
  <c r="AT27" i="4"/>
  <c r="AR28" i="4"/>
  <c r="AS28" i="4"/>
  <c r="AT28" i="4"/>
  <c r="AR29" i="4"/>
  <c r="AS29" i="4"/>
  <c r="AT29" i="4"/>
  <c r="AR30" i="4"/>
  <c r="AS30" i="4"/>
  <c r="AT30" i="4"/>
  <c r="AR31" i="4"/>
  <c r="AS31" i="4"/>
  <c r="AT31" i="4"/>
  <c r="AR32" i="4"/>
  <c r="AS32" i="4"/>
  <c r="AT32" i="4"/>
  <c r="AR33" i="4"/>
  <c r="AS33" i="4"/>
  <c r="AT33" i="4"/>
  <c r="AR34" i="4"/>
  <c r="AS34" i="4"/>
  <c r="AT34" i="4"/>
  <c r="AR35" i="4"/>
  <c r="AS35" i="4"/>
  <c r="AT35" i="4"/>
  <c r="AR36" i="4"/>
  <c r="AS36" i="4"/>
  <c r="AT36" i="4"/>
  <c r="AR37" i="4"/>
  <c r="AS37" i="4"/>
  <c r="AT37" i="4"/>
  <c r="AR38" i="4"/>
  <c r="AS38" i="4"/>
  <c r="AT38" i="4"/>
  <c r="AR39" i="4"/>
  <c r="AS39" i="4"/>
  <c r="AT39" i="4"/>
  <c r="AR40" i="4"/>
  <c r="AS40" i="4"/>
  <c r="AT40" i="4"/>
  <c r="AR41" i="4"/>
  <c r="AS41" i="4"/>
  <c r="AT41" i="4"/>
  <c r="AR42" i="4"/>
  <c r="AS42" i="4"/>
  <c r="AT42" i="4"/>
  <c r="AR43" i="4"/>
  <c r="AS43" i="4"/>
  <c r="AT43" i="4"/>
  <c r="AR44" i="4"/>
  <c r="AS44" i="4"/>
  <c r="AT44" i="4"/>
  <c r="AR45" i="4"/>
  <c r="AS45" i="4"/>
  <c r="AT45" i="4"/>
  <c r="AR46" i="4"/>
  <c r="AS46" i="4"/>
  <c r="AT46" i="4"/>
  <c r="AR47" i="4"/>
  <c r="AS47" i="4"/>
  <c r="AT47" i="4"/>
  <c r="AT8" i="4"/>
  <c r="AS8" i="4"/>
  <c r="AR8" i="4"/>
  <c r="M9" i="4"/>
  <c r="N9" i="4"/>
  <c r="M10" i="4"/>
  <c r="N10" i="4"/>
  <c r="M11" i="4"/>
  <c r="N11" i="4"/>
  <c r="M12" i="4"/>
  <c r="N12" i="4"/>
  <c r="M13" i="4"/>
  <c r="N13" i="4"/>
  <c r="M14" i="4"/>
  <c r="N14" i="4"/>
  <c r="M15" i="4"/>
  <c r="N15" i="4"/>
  <c r="M16" i="4"/>
  <c r="N16" i="4"/>
  <c r="M17" i="4"/>
  <c r="N17" i="4"/>
  <c r="M18" i="4"/>
  <c r="N18" i="4"/>
  <c r="M19" i="4"/>
  <c r="N19" i="4"/>
  <c r="M20" i="4"/>
  <c r="N20" i="4"/>
  <c r="M21" i="4"/>
  <c r="N21" i="4"/>
  <c r="M22" i="4"/>
  <c r="N22" i="4"/>
  <c r="M23" i="4"/>
  <c r="N23" i="4"/>
  <c r="M24" i="4"/>
  <c r="N24" i="4"/>
  <c r="M25" i="4"/>
  <c r="N25" i="4"/>
  <c r="M26" i="4"/>
  <c r="N26" i="4"/>
  <c r="M27" i="4"/>
  <c r="N27" i="4"/>
  <c r="M28" i="4"/>
  <c r="N28" i="4"/>
  <c r="M29" i="4"/>
  <c r="N29" i="4"/>
  <c r="M30" i="4"/>
  <c r="N30" i="4"/>
  <c r="M31" i="4"/>
  <c r="N31" i="4"/>
  <c r="M32" i="4"/>
  <c r="N32" i="4"/>
  <c r="M33" i="4"/>
  <c r="N33" i="4"/>
  <c r="M34" i="4"/>
  <c r="N34" i="4"/>
  <c r="M35" i="4"/>
  <c r="N35" i="4"/>
  <c r="M36" i="4"/>
  <c r="N36" i="4"/>
  <c r="M37" i="4"/>
  <c r="N37" i="4"/>
  <c r="M38" i="4"/>
  <c r="N38" i="4"/>
  <c r="M39" i="4"/>
  <c r="N39" i="4"/>
  <c r="M40" i="4"/>
  <c r="N40" i="4"/>
  <c r="M41" i="4"/>
  <c r="N41" i="4"/>
  <c r="M42" i="4"/>
  <c r="N42" i="4"/>
  <c r="M43" i="4"/>
  <c r="N43" i="4"/>
  <c r="M44" i="4"/>
  <c r="N44" i="4"/>
  <c r="M45" i="4"/>
  <c r="N45" i="4"/>
  <c r="M46" i="4"/>
  <c r="N46" i="4"/>
  <c r="M47" i="4"/>
  <c r="N47" i="4"/>
  <c r="N8" i="4"/>
  <c r="M8" i="4"/>
  <c r="AG8" i="4" l="1" a="1"/>
  <c r="AG8" i="4" s="1"/>
  <c r="T9" i="4"/>
  <c r="T10" i="4"/>
  <c r="T11" i="4"/>
  <c r="T12" i="4"/>
  <c r="T13" i="4"/>
  <c r="T14" i="4"/>
  <c r="T15" i="4"/>
  <c r="T16" i="4"/>
  <c r="T17" i="4"/>
  <c r="T18" i="4"/>
  <c r="T19" i="4"/>
  <c r="T20" i="4"/>
  <c r="T21" i="4"/>
  <c r="T22" i="4"/>
  <c r="T23" i="4"/>
  <c r="T24" i="4"/>
  <c r="T25" i="4"/>
  <c r="T26" i="4"/>
  <c r="T27" i="4"/>
  <c r="T28" i="4"/>
  <c r="T29" i="4"/>
  <c r="T30" i="4"/>
  <c r="T31" i="4"/>
  <c r="T32" i="4"/>
  <c r="T33" i="4"/>
  <c r="T34" i="4"/>
  <c r="T35" i="4"/>
  <c r="T36" i="4"/>
  <c r="T37" i="4"/>
  <c r="T38" i="4"/>
  <c r="T39" i="4"/>
  <c r="T40" i="4"/>
  <c r="T41" i="4"/>
  <c r="T42" i="4"/>
  <c r="T43" i="4"/>
  <c r="T44" i="4"/>
  <c r="T45" i="4"/>
  <c r="T46" i="4"/>
  <c r="T47" i="4"/>
  <c r="T8" i="4"/>
  <c r="AG39" i="4" l="1"/>
  <c r="AG27" i="4"/>
  <c r="AG23" i="4"/>
  <c r="AG11" i="4"/>
  <c r="AG46" i="4"/>
  <c r="AG42" i="4"/>
  <c r="AG38" i="4"/>
  <c r="AG34" i="4"/>
  <c r="AG30" i="4"/>
  <c r="AG26" i="4"/>
  <c r="AG22" i="4"/>
  <c r="AG18" i="4"/>
  <c r="AG14" i="4"/>
  <c r="AG10" i="4"/>
  <c r="AG47" i="4"/>
  <c r="AG31" i="4"/>
  <c r="AG19" i="4"/>
  <c r="AG45" i="4"/>
  <c r="AG41" i="4"/>
  <c r="AG37" i="4"/>
  <c r="AG33" i="4"/>
  <c r="AG29" i="4"/>
  <c r="AG25" i="4"/>
  <c r="AG21" i="4"/>
  <c r="AG17" i="4"/>
  <c r="AG13" i="4"/>
  <c r="AG9" i="4"/>
  <c r="AG43" i="4"/>
  <c r="AG35" i="4"/>
  <c r="AG15" i="4"/>
  <c r="AG44" i="4"/>
  <c r="AG40" i="4"/>
  <c r="AG36" i="4"/>
  <c r="AG32" i="4"/>
  <c r="AG28" i="4"/>
  <c r="AG24" i="4"/>
  <c r="AG20" i="4"/>
  <c r="AG16" i="4"/>
  <c r="AG12" i="4"/>
  <c r="C90" i="53"/>
  <c r="D89" i="53"/>
  <c r="D87" i="53"/>
  <c r="D86" i="53"/>
  <c r="D85" i="53"/>
  <c r="D84" i="53"/>
  <c r="D83" i="53"/>
  <c r="D82" i="53"/>
  <c r="D81" i="53"/>
  <c r="D80" i="53"/>
  <c r="D79" i="53"/>
  <c r="D78" i="53"/>
  <c r="D77" i="53"/>
  <c r="D76" i="53"/>
  <c r="D75" i="53"/>
  <c r="D74" i="53"/>
  <c r="D73" i="53"/>
  <c r="D72" i="53"/>
  <c r="D71" i="53"/>
  <c r="D70" i="53"/>
  <c r="D69" i="53"/>
  <c r="D68" i="53"/>
  <c r="D67" i="53"/>
  <c r="D66" i="53"/>
  <c r="D65" i="53"/>
  <c r="D64" i="53"/>
  <c r="D63" i="53"/>
  <c r="D62" i="53"/>
  <c r="D61" i="53"/>
  <c r="D60" i="53"/>
  <c r="D59" i="53"/>
  <c r="D58" i="53"/>
  <c r="D57" i="53"/>
  <c r="D56" i="53"/>
  <c r="D55" i="53"/>
  <c r="AO90" i="53"/>
  <c r="AK90" i="53"/>
  <c r="AG90" i="53"/>
  <c r="AC90" i="53"/>
  <c r="Y90" i="53"/>
  <c r="U90" i="53"/>
  <c r="Q90" i="53"/>
  <c r="M90" i="53"/>
  <c r="I90" i="53"/>
  <c r="D54" i="53"/>
  <c r="D53" i="53"/>
  <c r="D52" i="53"/>
  <c r="AR90" i="53"/>
  <c r="AQ90" i="53"/>
  <c r="AP90" i="53"/>
  <c r="AN90" i="53"/>
  <c r="AM90" i="53"/>
  <c r="AL90" i="53"/>
  <c r="AJ90" i="53"/>
  <c r="AI90" i="53"/>
  <c r="AH90" i="53"/>
  <c r="AF90" i="53"/>
  <c r="AE90" i="53"/>
  <c r="AD90" i="53"/>
  <c r="AB90" i="53"/>
  <c r="AA90" i="53"/>
  <c r="Z90" i="53"/>
  <c r="X90" i="53"/>
  <c r="W90" i="53"/>
  <c r="V90" i="53"/>
  <c r="T90" i="53"/>
  <c r="S90" i="53"/>
  <c r="R90" i="53"/>
  <c r="P90" i="53"/>
  <c r="O90" i="53"/>
  <c r="N90" i="53"/>
  <c r="L90" i="53"/>
  <c r="K90" i="53"/>
  <c r="J90" i="53"/>
  <c r="H90" i="53"/>
  <c r="G90" i="53"/>
  <c r="F90" i="53"/>
  <c r="C44" i="53"/>
  <c r="D43" i="53"/>
  <c r="D41" i="53"/>
  <c r="D40" i="53"/>
  <c r="D39" i="53"/>
  <c r="D38" i="53"/>
  <c r="D37" i="53"/>
  <c r="D36" i="53"/>
  <c r="D35" i="53"/>
  <c r="D34" i="53"/>
  <c r="D33" i="53"/>
  <c r="D32" i="53"/>
  <c r="D31" i="53"/>
  <c r="D30" i="53"/>
  <c r="D29" i="53"/>
  <c r="D28" i="53"/>
  <c r="D27" i="53"/>
  <c r="D26" i="53"/>
  <c r="D25" i="53"/>
  <c r="D24" i="53"/>
  <c r="D23" i="53"/>
  <c r="D22" i="53"/>
  <c r="D21" i="53"/>
  <c r="D20" i="53"/>
  <c r="D19" i="53"/>
  <c r="D18" i="53"/>
  <c r="D17" i="53"/>
  <c r="D16" i="53"/>
  <c r="D15" i="53"/>
  <c r="D14" i="53"/>
  <c r="D13" i="53"/>
  <c r="D12" i="53"/>
  <c r="D11" i="53"/>
  <c r="D10" i="53"/>
  <c r="D9" i="53"/>
  <c r="AR44" i="53"/>
  <c r="AN44" i="53"/>
  <c r="AJ44" i="53"/>
  <c r="AF44" i="53"/>
  <c r="AB44" i="53"/>
  <c r="X44" i="53"/>
  <c r="T44" i="53"/>
  <c r="P44" i="53"/>
  <c r="L44" i="53"/>
  <c r="H44" i="53"/>
  <c r="D8" i="53"/>
  <c r="D7" i="53"/>
  <c r="D6" i="53"/>
  <c r="AQ44" i="53"/>
  <c r="AP44" i="53"/>
  <c r="AO44" i="53"/>
  <c r="AM44" i="53"/>
  <c r="AL44" i="53"/>
  <c r="AK44" i="53"/>
  <c r="AI44" i="53"/>
  <c r="AH44" i="53"/>
  <c r="AG44" i="53"/>
  <c r="AE44" i="53"/>
  <c r="AD44" i="53"/>
  <c r="AC44" i="53"/>
  <c r="AA44" i="53"/>
  <c r="Z44" i="53"/>
  <c r="Y44" i="53"/>
  <c r="W44" i="53"/>
  <c r="V44" i="53"/>
  <c r="U44" i="53"/>
  <c r="S44" i="53"/>
  <c r="R44" i="53"/>
  <c r="Q44" i="53"/>
  <c r="O44" i="53"/>
  <c r="N44" i="53"/>
  <c r="M44" i="53"/>
  <c r="K44" i="53"/>
  <c r="J44" i="53"/>
  <c r="I44" i="53"/>
  <c r="G44" i="53"/>
  <c r="F44" i="53"/>
  <c r="E44" i="53"/>
  <c r="D44" i="53" l="1"/>
  <c r="D90" i="53"/>
  <c r="E90" i="53"/>
  <c r="AT50" i="4" l="1"/>
  <c r="AS50" i="4"/>
  <c r="AR50" i="4"/>
  <c r="AT49" i="4"/>
  <c r="AS49" i="4"/>
  <c r="AR49" i="4"/>
  <c r="AU47" i="4"/>
  <c r="AU46" i="4"/>
  <c r="AU45" i="4"/>
  <c r="AU44" i="4"/>
  <c r="AU43" i="4"/>
  <c r="AU42" i="4"/>
  <c r="AU41" i="4"/>
  <c r="AU40" i="4"/>
  <c r="AU39" i="4"/>
  <c r="AU38" i="4"/>
  <c r="AU37" i="4"/>
  <c r="AU36" i="4"/>
  <c r="AU35" i="4"/>
  <c r="AU34" i="4"/>
  <c r="AU33" i="4"/>
  <c r="AU32" i="4"/>
  <c r="AU31" i="4"/>
  <c r="AU30" i="4"/>
  <c r="AU29" i="4"/>
  <c r="AU28" i="4"/>
  <c r="AU27" i="4"/>
  <c r="AU26" i="4"/>
  <c r="AU25" i="4"/>
  <c r="AU24" i="4"/>
  <c r="AU23" i="4"/>
  <c r="AU22" i="4"/>
  <c r="AU21" i="4"/>
  <c r="AU20" i="4"/>
  <c r="AU19" i="4"/>
  <c r="AU18" i="4"/>
  <c r="AU17" i="4"/>
  <c r="AU16" i="4"/>
  <c r="AU15" i="4"/>
  <c r="AU14" i="4"/>
  <c r="AU13" i="4"/>
  <c r="AU12" i="4"/>
  <c r="AU11" i="4"/>
  <c r="AU10" i="4"/>
  <c r="AU9" i="4"/>
  <c r="AU8" i="4"/>
  <c r="AU50" i="4" l="1"/>
  <c r="AU49" i="4"/>
  <c r="AV49" i="4"/>
  <c r="AW49" i="4" s="1"/>
  <c r="AV50" i="4"/>
  <c r="AW50" i="4" s="1"/>
  <c r="W47" i="4" l="1"/>
  <c r="D47" i="4" s="1"/>
  <c r="D6" i="48"/>
  <c r="D7" i="48"/>
  <c r="D8" i="48"/>
  <c r="D9" i="48"/>
  <c r="D10" i="48"/>
  <c r="D11" i="48"/>
  <c r="D12" i="48"/>
  <c r="D13" i="48"/>
  <c r="D14" i="48"/>
  <c r="D15" i="48"/>
  <c r="D16" i="48"/>
  <c r="D17" i="48"/>
  <c r="D18" i="48"/>
  <c r="D19" i="48"/>
  <c r="D20" i="48"/>
  <c r="D21" i="48"/>
  <c r="D22" i="48"/>
  <c r="D23" i="48"/>
  <c r="D24" i="48"/>
  <c r="D25" i="48"/>
  <c r="D26" i="48"/>
  <c r="D27" i="48"/>
  <c r="D28" i="48"/>
  <c r="D29" i="48"/>
  <c r="D30" i="48"/>
  <c r="D31" i="48"/>
  <c r="D32" i="48"/>
  <c r="D33" i="48"/>
  <c r="D34" i="48"/>
  <c r="D35" i="48"/>
  <c r="D36" i="48"/>
  <c r="D37" i="48"/>
  <c r="D38" i="48"/>
  <c r="D39" i="48"/>
  <c r="D40" i="48"/>
  <c r="D41" i="48"/>
  <c r="D42" i="48"/>
  <c r="D43" i="48"/>
  <c r="D44" i="48"/>
  <c r="D5" i="48"/>
  <c r="D6" i="49"/>
  <c r="D7" i="49"/>
  <c r="D8" i="49"/>
  <c r="D9" i="49"/>
  <c r="D10" i="49"/>
  <c r="D11" i="49"/>
  <c r="D12" i="49"/>
  <c r="D13" i="49"/>
  <c r="D14" i="49"/>
  <c r="D15" i="49"/>
  <c r="D16" i="49"/>
  <c r="D17" i="49"/>
  <c r="D18" i="49"/>
  <c r="D19" i="49"/>
  <c r="D20" i="49"/>
  <c r="D21" i="49"/>
  <c r="D22" i="49"/>
  <c r="D23" i="49"/>
  <c r="D24" i="49"/>
  <c r="D25" i="49"/>
  <c r="D26" i="49"/>
  <c r="D27" i="49"/>
  <c r="D28" i="49"/>
  <c r="D29" i="49"/>
  <c r="D30" i="49"/>
  <c r="D31" i="49"/>
  <c r="D32" i="49"/>
  <c r="D33" i="49"/>
  <c r="D34" i="49"/>
  <c r="D35" i="49"/>
  <c r="D36" i="49"/>
  <c r="D37" i="49"/>
  <c r="D38" i="49"/>
  <c r="D39" i="49"/>
  <c r="D40" i="49"/>
  <c r="D41" i="49"/>
  <c r="D42" i="49"/>
  <c r="D43" i="49"/>
  <c r="D44" i="49"/>
  <c r="D5" i="49"/>
  <c r="C42" i="49"/>
  <c r="C44" i="49" s="1"/>
  <c r="C43" i="48"/>
  <c r="C44" i="48" s="1"/>
  <c r="D44" i="30"/>
  <c r="D41" i="30"/>
  <c r="D42" i="30"/>
  <c r="D43" i="30"/>
  <c r="AH11" i="4"/>
  <c r="F11" i="4" s="1"/>
  <c r="T8" i="40" s="1"/>
  <c r="AI15" i="4"/>
  <c r="G15" i="4" s="1"/>
  <c r="AH19" i="4"/>
  <c r="F19" i="4" s="1"/>
  <c r="T16" i="38" s="1"/>
  <c r="AH23" i="4"/>
  <c r="F23" i="4" s="1"/>
  <c r="T20" i="16" s="1"/>
  <c r="AH27" i="4"/>
  <c r="F27" i="4" s="1"/>
  <c r="T24" i="21" s="1"/>
  <c r="AH31" i="4"/>
  <c r="F31" i="4" s="1"/>
  <c r="T28" i="39" s="1"/>
  <c r="AI35" i="4"/>
  <c r="G35" i="4" s="1"/>
  <c r="AI39" i="4"/>
  <c r="G39" i="4" s="1"/>
  <c r="AI43" i="4"/>
  <c r="G43" i="4" s="1"/>
  <c r="AM9" i="4"/>
  <c r="AM10" i="4"/>
  <c r="AM11" i="4"/>
  <c r="AN11" i="4" s="1"/>
  <c r="H11" i="4" s="1"/>
  <c r="AM12" i="4"/>
  <c r="AM13" i="4"/>
  <c r="AM14" i="4"/>
  <c r="AM15" i="4"/>
  <c r="AM16" i="4"/>
  <c r="AM17" i="4"/>
  <c r="AM18" i="4"/>
  <c r="AM19" i="4"/>
  <c r="AM20" i="4"/>
  <c r="AM21" i="4"/>
  <c r="AM22" i="4"/>
  <c r="AM23" i="4"/>
  <c r="AM24" i="4"/>
  <c r="AM25" i="4"/>
  <c r="AM26" i="4"/>
  <c r="AM27" i="4"/>
  <c r="AN27" i="4" s="1"/>
  <c r="H27" i="4" s="1"/>
  <c r="AM28" i="4"/>
  <c r="AM29" i="4"/>
  <c r="AM30" i="4"/>
  <c r="AM31" i="4"/>
  <c r="AM32" i="4"/>
  <c r="AM33" i="4"/>
  <c r="AN33" i="4" s="1"/>
  <c r="H33" i="4" s="1"/>
  <c r="AM34" i="4"/>
  <c r="AM35" i="4"/>
  <c r="AM36" i="4"/>
  <c r="AM37" i="4"/>
  <c r="AM38" i="4"/>
  <c r="AN38" i="4" s="1"/>
  <c r="H38" i="4" s="1"/>
  <c r="AM39" i="4"/>
  <c r="AM40" i="4"/>
  <c r="AM41" i="4"/>
  <c r="AM42" i="4"/>
  <c r="AM43" i="4"/>
  <c r="AN43" i="4" s="1"/>
  <c r="H43" i="4" s="1"/>
  <c r="AM44" i="4"/>
  <c r="AM45" i="4"/>
  <c r="AM46" i="4"/>
  <c r="AM47" i="4"/>
  <c r="AM8" i="4"/>
  <c r="W9" i="4"/>
  <c r="X9" i="4"/>
  <c r="E9" i="4" s="1"/>
  <c r="W10" i="4"/>
  <c r="X10" i="4"/>
  <c r="E10" i="4" s="1"/>
  <c r="W11" i="4"/>
  <c r="X11" i="4"/>
  <c r="E11" i="4" s="1"/>
  <c r="W12" i="4"/>
  <c r="X12" i="4"/>
  <c r="E12" i="4" s="1"/>
  <c r="X9" i="37" s="1"/>
  <c r="W13" i="4"/>
  <c r="X13" i="4"/>
  <c r="E13" i="4" s="1"/>
  <c r="W14" i="4"/>
  <c r="X14" i="4"/>
  <c r="E14" i="4" s="1"/>
  <c r="X11" i="32" s="1"/>
  <c r="W15" i="4"/>
  <c r="D15" i="4" s="1"/>
  <c r="X15" i="4"/>
  <c r="E15" i="4" s="1"/>
  <c r="W16" i="4"/>
  <c r="D16" i="4" s="1"/>
  <c r="X16" i="4"/>
  <c r="E16" i="4" s="1"/>
  <c r="X13" i="14" s="1"/>
  <c r="W17" i="4"/>
  <c r="X17" i="4"/>
  <c r="W18" i="4"/>
  <c r="X18" i="4"/>
  <c r="E18" i="4" s="1"/>
  <c r="W19" i="4"/>
  <c r="D19" i="4" s="1"/>
  <c r="X19" i="4"/>
  <c r="W20" i="4"/>
  <c r="D20" i="4" s="1"/>
  <c r="X20" i="4"/>
  <c r="E20" i="4" s="1"/>
  <c r="W21" i="4"/>
  <c r="D21" i="4" s="1"/>
  <c r="X21" i="4"/>
  <c r="E21" i="4" s="1"/>
  <c r="W22" i="4"/>
  <c r="X22" i="4"/>
  <c r="E22" i="4" s="1"/>
  <c r="X19" i="20" s="1"/>
  <c r="W23" i="4"/>
  <c r="X23" i="4"/>
  <c r="W24" i="4"/>
  <c r="D24" i="4" s="1"/>
  <c r="X24" i="4"/>
  <c r="E24" i="4" s="1"/>
  <c r="X21" i="23" s="1"/>
  <c r="W25" i="4"/>
  <c r="X25" i="4"/>
  <c r="W26" i="4"/>
  <c r="D26" i="4" s="1"/>
  <c r="X26" i="4"/>
  <c r="E26" i="4" s="1"/>
  <c r="X23" i="52" s="1"/>
  <c r="W27" i="4"/>
  <c r="D27" i="4" s="1"/>
  <c r="X27" i="4"/>
  <c r="W28" i="4"/>
  <c r="D28" i="4" s="1"/>
  <c r="X28" i="4"/>
  <c r="E28" i="4" s="1"/>
  <c r="X25" i="12" s="1"/>
  <c r="W29" i="4"/>
  <c r="D29" i="4" s="1"/>
  <c r="X29" i="4"/>
  <c r="E29" i="4" s="1"/>
  <c r="W30" i="4"/>
  <c r="D30" i="4" s="1"/>
  <c r="V27" i="28" s="1"/>
  <c r="X30" i="4"/>
  <c r="E30" i="4" s="1"/>
  <c r="X27" i="22" s="1"/>
  <c r="W31" i="4"/>
  <c r="D31" i="4" s="1"/>
  <c r="X31" i="4"/>
  <c r="E31" i="4" s="1"/>
  <c r="W32" i="4"/>
  <c r="X32" i="4"/>
  <c r="E32" i="4" s="1"/>
  <c r="X29" i="50" s="1"/>
  <c r="W33" i="4"/>
  <c r="X33" i="4"/>
  <c r="E33" i="4" s="1"/>
  <c r="W34" i="4"/>
  <c r="D34" i="4" s="1"/>
  <c r="X34" i="4"/>
  <c r="E34" i="4" s="1"/>
  <c r="W35" i="4"/>
  <c r="D35" i="4" s="1"/>
  <c r="X35" i="4"/>
  <c r="E35" i="4" s="1"/>
  <c r="W36" i="4"/>
  <c r="X36" i="4"/>
  <c r="E36" i="4" s="1"/>
  <c r="X33" i="29" s="1"/>
  <c r="W37" i="4"/>
  <c r="X37" i="4"/>
  <c r="E37" i="4" s="1"/>
  <c r="W38" i="4"/>
  <c r="D38" i="4" s="1"/>
  <c r="V35" i="36" s="1"/>
  <c r="X38" i="4"/>
  <c r="E38" i="4" s="1"/>
  <c r="W39" i="4"/>
  <c r="X39" i="4"/>
  <c r="E39" i="4" s="1"/>
  <c r="W40" i="4"/>
  <c r="X40" i="4"/>
  <c r="E40" i="4" s="1"/>
  <c r="X37" i="34" s="1"/>
  <c r="W41" i="4"/>
  <c r="D41" i="4" s="1"/>
  <c r="X41" i="4"/>
  <c r="W42" i="4"/>
  <c r="D42" i="4" s="1"/>
  <c r="X42" i="4"/>
  <c r="E42" i="4" s="1"/>
  <c r="W43" i="4"/>
  <c r="D43" i="4" s="1"/>
  <c r="X43" i="4"/>
  <c r="W44" i="4"/>
  <c r="D44" i="4" s="1"/>
  <c r="V41" i="30" s="1"/>
  <c r="X44" i="4"/>
  <c r="E44" i="4" s="1"/>
  <c r="X41" i="21" s="1"/>
  <c r="W45" i="4"/>
  <c r="D45" i="4" s="1"/>
  <c r="V42" i="30" s="1"/>
  <c r="X45" i="4"/>
  <c r="W46" i="4"/>
  <c r="D46" i="4" s="1"/>
  <c r="V43" i="30" s="1"/>
  <c r="X46" i="4"/>
  <c r="E46" i="4" s="1"/>
  <c r="X47" i="4"/>
  <c r="E47" i="4" s="1"/>
  <c r="X8" i="4"/>
  <c r="W8" i="4"/>
  <c r="D8" i="4" s="1"/>
  <c r="D6" i="50"/>
  <c r="D7" i="50"/>
  <c r="D8" i="50"/>
  <c r="D9" i="50"/>
  <c r="D10" i="50"/>
  <c r="D11" i="50"/>
  <c r="D12" i="50"/>
  <c r="D13" i="50"/>
  <c r="D14" i="50"/>
  <c r="D15" i="50"/>
  <c r="D16" i="50"/>
  <c r="D17" i="50"/>
  <c r="D18" i="50"/>
  <c r="D19" i="50"/>
  <c r="D20" i="50"/>
  <c r="D21" i="50"/>
  <c r="D22" i="50"/>
  <c r="D23" i="50"/>
  <c r="D24" i="50"/>
  <c r="D25" i="50"/>
  <c r="D26" i="50"/>
  <c r="D27" i="50"/>
  <c r="D28" i="50"/>
  <c r="D29" i="50"/>
  <c r="D30" i="50"/>
  <c r="D31" i="50"/>
  <c r="D32" i="50"/>
  <c r="D33" i="50"/>
  <c r="D34" i="50"/>
  <c r="D35" i="50"/>
  <c r="D36" i="50"/>
  <c r="D37" i="50"/>
  <c r="D38" i="50"/>
  <c r="D39" i="50"/>
  <c r="D40" i="50"/>
  <c r="D41" i="50"/>
  <c r="D42" i="50"/>
  <c r="D43" i="50"/>
  <c r="D44" i="50"/>
  <c r="D5" i="50"/>
  <c r="C41" i="50"/>
  <c r="C44" i="50" s="1"/>
  <c r="G45" i="4"/>
  <c r="J42" i="19" s="1"/>
  <c r="D41" i="8"/>
  <c r="D42" i="8"/>
  <c r="D43" i="8"/>
  <c r="D44" i="8"/>
  <c r="D33" i="13"/>
  <c r="D34" i="13"/>
  <c r="D35" i="13"/>
  <c r="D36" i="13"/>
  <c r="D37" i="13"/>
  <c r="D38" i="13"/>
  <c r="D39" i="13"/>
  <c r="D40" i="13"/>
  <c r="D41" i="13"/>
  <c r="D42" i="13"/>
  <c r="D43" i="13"/>
  <c r="D44" i="13"/>
  <c r="D41" i="12"/>
  <c r="D42" i="12"/>
  <c r="D43" i="12"/>
  <c r="D44" i="12"/>
  <c r="D41" i="14"/>
  <c r="D42" i="14"/>
  <c r="D43" i="14"/>
  <c r="D44" i="14"/>
  <c r="D41" i="15"/>
  <c r="D42" i="15"/>
  <c r="D43" i="15"/>
  <c r="D44" i="15"/>
  <c r="D41" i="16"/>
  <c r="D42" i="16"/>
  <c r="D43" i="16"/>
  <c r="D44" i="16"/>
  <c r="D41" i="17"/>
  <c r="D42" i="17"/>
  <c r="D43" i="17"/>
  <c r="D44" i="17"/>
  <c r="D41" i="18"/>
  <c r="D42" i="18"/>
  <c r="D43" i="18"/>
  <c r="D44" i="18"/>
  <c r="D41" i="19"/>
  <c r="D42" i="19"/>
  <c r="D43" i="19"/>
  <c r="D44" i="19"/>
  <c r="D41" i="20"/>
  <c r="D42" i="20"/>
  <c r="D43" i="20"/>
  <c r="D44" i="20"/>
  <c r="D41" i="21"/>
  <c r="D42" i="21"/>
  <c r="D43" i="21"/>
  <c r="D44" i="21"/>
  <c r="D41" i="22"/>
  <c r="D42" i="22"/>
  <c r="D43" i="22"/>
  <c r="D44" i="22"/>
  <c r="D41" i="23"/>
  <c r="D42" i="23"/>
  <c r="D43" i="23"/>
  <c r="D44" i="23"/>
  <c r="D41" i="24"/>
  <c r="D42" i="24"/>
  <c r="D43" i="24"/>
  <c r="D44" i="24"/>
  <c r="D41" i="25"/>
  <c r="D42" i="25"/>
  <c r="D43" i="25"/>
  <c r="D44" i="25"/>
  <c r="D41" i="26"/>
  <c r="D42" i="26"/>
  <c r="D43" i="26"/>
  <c r="D44" i="26"/>
  <c r="D41" i="27"/>
  <c r="D42" i="27"/>
  <c r="D43" i="27"/>
  <c r="D44" i="27"/>
  <c r="D41" i="28"/>
  <c r="D42" i="28"/>
  <c r="D43" i="28"/>
  <c r="D44" i="28"/>
  <c r="D41" i="29"/>
  <c r="D42" i="29"/>
  <c r="D43" i="29"/>
  <c r="D44" i="29"/>
  <c r="D41" i="31"/>
  <c r="D42" i="31"/>
  <c r="D43" i="31"/>
  <c r="D44" i="31"/>
  <c r="D41" i="32"/>
  <c r="D42" i="32"/>
  <c r="D43" i="32"/>
  <c r="D44" i="32"/>
  <c r="D41" i="33"/>
  <c r="D42" i="33"/>
  <c r="D43" i="33"/>
  <c r="D44" i="33"/>
  <c r="D41" i="34"/>
  <c r="D42" i="34"/>
  <c r="D43" i="34"/>
  <c r="D44" i="34"/>
  <c r="D41" i="35"/>
  <c r="D42" i="35"/>
  <c r="D43" i="35"/>
  <c r="D44" i="35"/>
  <c r="D41" i="36"/>
  <c r="D42" i="36"/>
  <c r="D43" i="36"/>
  <c r="D44" i="36"/>
  <c r="D34" i="37"/>
  <c r="D35" i="37"/>
  <c r="D36" i="37"/>
  <c r="D37" i="37"/>
  <c r="D38" i="37"/>
  <c r="D39" i="37"/>
  <c r="D40" i="37"/>
  <c r="D41" i="37"/>
  <c r="D42" i="37"/>
  <c r="D43" i="37"/>
  <c r="D44" i="37"/>
  <c r="D41" i="38"/>
  <c r="D42" i="38"/>
  <c r="D43" i="38"/>
  <c r="D44" i="38"/>
  <c r="D41" i="39"/>
  <c r="D42" i="39"/>
  <c r="D43" i="39"/>
  <c r="D44" i="39"/>
  <c r="D41" i="40"/>
  <c r="D42" i="40"/>
  <c r="D43" i="40"/>
  <c r="D44" i="40"/>
  <c r="D41" i="41"/>
  <c r="D42" i="41"/>
  <c r="D43" i="41"/>
  <c r="D44" i="41"/>
  <c r="D41" i="42"/>
  <c r="D42" i="42"/>
  <c r="D43" i="42"/>
  <c r="D44" i="42"/>
  <c r="D41" i="44"/>
  <c r="D42" i="44"/>
  <c r="D43" i="44"/>
  <c r="D44" i="44"/>
  <c r="D31" i="52"/>
  <c r="D32" i="52"/>
  <c r="D33" i="52"/>
  <c r="D34" i="52"/>
  <c r="D35" i="52"/>
  <c r="D36" i="52"/>
  <c r="D37" i="52"/>
  <c r="D38" i="52"/>
  <c r="D39" i="52"/>
  <c r="D40" i="52"/>
  <c r="D41" i="52"/>
  <c r="D42" i="52"/>
  <c r="D43" i="52"/>
  <c r="D44" i="52"/>
  <c r="D44" i="51"/>
  <c r="D6" i="51"/>
  <c r="D7" i="51"/>
  <c r="D8" i="51"/>
  <c r="D9" i="51"/>
  <c r="D10" i="51"/>
  <c r="D11" i="51"/>
  <c r="D12" i="51"/>
  <c r="D13" i="51"/>
  <c r="D14" i="51"/>
  <c r="D15" i="51"/>
  <c r="D16" i="51"/>
  <c r="D17" i="51"/>
  <c r="D18" i="51"/>
  <c r="D19" i="51"/>
  <c r="D20" i="51"/>
  <c r="D21" i="51"/>
  <c r="D22" i="51"/>
  <c r="D23" i="51"/>
  <c r="D24" i="51"/>
  <c r="D25" i="51"/>
  <c r="D26" i="51"/>
  <c r="D27" i="51"/>
  <c r="D28" i="51"/>
  <c r="D29" i="51"/>
  <c r="D30" i="51"/>
  <c r="D31" i="51"/>
  <c r="D32" i="51"/>
  <c r="D33" i="51"/>
  <c r="D34" i="51"/>
  <c r="D35" i="51"/>
  <c r="D36" i="51"/>
  <c r="D37" i="51"/>
  <c r="D38" i="51"/>
  <c r="D39" i="51"/>
  <c r="D40" i="51"/>
  <c r="D41" i="51"/>
  <c r="D42" i="51"/>
  <c r="D43" i="51"/>
  <c r="D5" i="51"/>
  <c r="D6" i="52"/>
  <c r="D7" i="52"/>
  <c r="D8" i="52"/>
  <c r="D9" i="52"/>
  <c r="D10" i="52"/>
  <c r="D11" i="52"/>
  <c r="D12" i="52"/>
  <c r="D13" i="52"/>
  <c r="D14" i="52"/>
  <c r="D15" i="52"/>
  <c r="D16" i="52"/>
  <c r="D17" i="52"/>
  <c r="D18" i="52"/>
  <c r="D19" i="52"/>
  <c r="D20" i="52"/>
  <c r="D21" i="52"/>
  <c r="D22" i="52"/>
  <c r="D23" i="52"/>
  <c r="D24" i="52"/>
  <c r="D25" i="52"/>
  <c r="D26" i="52"/>
  <c r="D27" i="52"/>
  <c r="D28" i="52"/>
  <c r="D29" i="52"/>
  <c r="D30" i="52"/>
  <c r="D5" i="52"/>
  <c r="D41" i="43"/>
  <c r="D42" i="43"/>
  <c r="D43" i="43"/>
  <c r="C40" i="51"/>
  <c r="C44" i="51" s="1"/>
  <c r="C39" i="52"/>
  <c r="C44" i="52" s="1"/>
  <c r="D32" i="4"/>
  <c r="V29" i="12" s="1"/>
  <c r="D18" i="4"/>
  <c r="V15" i="22" s="1"/>
  <c r="F45" i="4"/>
  <c r="T42" i="30" s="1"/>
  <c r="C45" i="7"/>
  <c r="L44" i="52"/>
  <c r="C5" i="8"/>
  <c r="C44" i="8" s="1"/>
  <c r="D5" i="8"/>
  <c r="D6" i="8"/>
  <c r="D7" i="8"/>
  <c r="O10" i="4"/>
  <c r="P10" i="4" s="1"/>
  <c r="C10" i="4" s="1"/>
  <c r="D8" i="8"/>
  <c r="O11" i="4"/>
  <c r="P11" i="4" s="1"/>
  <c r="C11" i="4" s="1"/>
  <c r="F8" i="13" s="1"/>
  <c r="D9" i="8"/>
  <c r="D10" i="8"/>
  <c r="O13" i="4"/>
  <c r="P13" i="4" s="1"/>
  <c r="C13" i="4" s="1"/>
  <c r="F10" i="49" s="1"/>
  <c r="AN13" i="4"/>
  <c r="H13" i="4" s="1"/>
  <c r="D11" i="8"/>
  <c r="D12" i="8"/>
  <c r="D13" i="8"/>
  <c r="D14" i="8"/>
  <c r="O17" i="4"/>
  <c r="P17" i="4" s="1"/>
  <c r="C17" i="4" s="1"/>
  <c r="P14" i="43" s="1"/>
  <c r="D15" i="8"/>
  <c r="O18" i="4"/>
  <c r="P18" i="4" s="1"/>
  <c r="C18" i="4" s="1"/>
  <c r="P15" i="37" s="1"/>
  <c r="D16" i="8"/>
  <c r="D17" i="8"/>
  <c r="D18" i="8"/>
  <c r="E18" i="8" s="1"/>
  <c r="AN21" i="4"/>
  <c r="H21" i="4" s="1"/>
  <c r="D19" i="8"/>
  <c r="E19" i="8" s="1"/>
  <c r="D20" i="8"/>
  <c r="AN23" i="4"/>
  <c r="H23" i="4" s="1"/>
  <c r="D21" i="8"/>
  <c r="D22" i="8"/>
  <c r="D23" i="8"/>
  <c r="D24" i="8"/>
  <c r="D25" i="8"/>
  <c r="D26" i="8"/>
  <c r="AN29" i="4"/>
  <c r="H29" i="4" s="1"/>
  <c r="N26" i="15" s="1"/>
  <c r="D27" i="8"/>
  <c r="D28" i="8"/>
  <c r="O31" i="4"/>
  <c r="P31" i="4" s="1"/>
  <c r="C31" i="4" s="1"/>
  <c r="F28" i="17" s="1"/>
  <c r="AN31" i="4"/>
  <c r="H31" i="4" s="1"/>
  <c r="D29" i="8"/>
  <c r="D30" i="8"/>
  <c r="D31" i="8"/>
  <c r="D32" i="8"/>
  <c r="D33" i="8"/>
  <c r="E33" i="8" s="1"/>
  <c r="O36" i="4"/>
  <c r="P36" i="4" s="1"/>
  <c r="C36" i="4" s="1"/>
  <c r="D34" i="8"/>
  <c r="AN37" i="4"/>
  <c r="H37" i="4" s="1"/>
  <c r="N34" i="12" s="1"/>
  <c r="D35" i="8"/>
  <c r="D36" i="8"/>
  <c r="AN39" i="4"/>
  <c r="H39" i="4" s="1"/>
  <c r="D37" i="8"/>
  <c r="D38" i="8"/>
  <c r="D39" i="8"/>
  <c r="E39" i="8" s="1"/>
  <c r="D40" i="8"/>
  <c r="O43" i="4"/>
  <c r="P43" i="4" s="1"/>
  <c r="C43" i="4" s="1"/>
  <c r="L44" i="8"/>
  <c r="AN47" i="4"/>
  <c r="H47" i="4" s="1"/>
  <c r="D5" i="13"/>
  <c r="C6" i="13"/>
  <c r="C44" i="13" s="1"/>
  <c r="D6" i="13"/>
  <c r="D7" i="13"/>
  <c r="D8" i="13"/>
  <c r="D9" i="13"/>
  <c r="D10" i="13"/>
  <c r="D11" i="13"/>
  <c r="D12" i="13"/>
  <c r="D13" i="13"/>
  <c r="D14" i="13"/>
  <c r="D15" i="13"/>
  <c r="D16" i="13"/>
  <c r="D17" i="13"/>
  <c r="D18" i="13"/>
  <c r="D19" i="13"/>
  <c r="D20" i="13"/>
  <c r="D21" i="13"/>
  <c r="D22" i="13"/>
  <c r="D23" i="13"/>
  <c r="D24" i="13"/>
  <c r="D25" i="13"/>
  <c r="D26" i="13"/>
  <c r="D27" i="13"/>
  <c r="D28" i="13"/>
  <c r="D29" i="13"/>
  <c r="D30" i="13"/>
  <c r="D31" i="13"/>
  <c r="D32" i="13"/>
  <c r="L44" i="13"/>
  <c r="D5" i="12"/>
  <c r="C7" i="12"/>
  <c r="C44" i="12" s="1"/>
  <c r="D6" i="12"/>
  <c r="D7" i="12"/>
  <c r="D8" i="12"/>
  <c r="D9" i="12"/>
  <c r="D10" i="12"/>
  <c r="D11" i="12"/>
  <c r="D12" i="12"/>
  <c r="D13" i="12"/>
  <c r="D14" i="12"/>
  <c r="D15" i="12"/>
  <c r="D16" i="12"/>
  <c r="D17" i="12"/>
  <c r="D18" i="12"/>
  <c r="D19" i="12"/>
  <c r="D20" i="12"/>
  <c r="D21" i="12"/>
  <c r="E21" i="12" s="1"/>
  <c r="D22" i="12"/>
  <c r="D23" i="12"/>
  <c r="D24" i="12"/>
  <c r="D25" i="12"/>
  <c r="D26" i="12"/>
  <c r="D27" i="12"/>
  <c r="D28" i="12"/>
  <c r="D29" i="12"/>
  <c r="D30" i="12"/>
  <c r="D31" i="12"/>
  <c r="D32" i="12"/>
  <c r="D33" i="12"/>
  <c r="D34" i="12"/>
  <c r="D35" i="12"/>
  <c r="E35" i="12" s="1"/>
  <c r="D36" i="12"/>
  <c r="D37" i="12"/>
  <c r="D38" i="12"/>
  <c r="D39" i="12"/>
  <c r="D40" i="12"/>
  <c r="D5" i="14"/>
  <c r="C8" i="14"/>
  <c r="C44" i="14" s="1"/>
  <c r="D6" i="14"/>
  <c r="D7" i="14"/>
  <c r="D8" i="14"/>
  <c r="D9" i="14"/>
  <c r="D10" i="14"/>
  <c r="D11" i="14"/>
  <c r="D12" i="14"/>
  <c r="D13" i="14"/>
  <c r="D14" i="14"/>
  <c r="D15" i="14"/>
  <c r="E15" i="14" s="1"/>
  <c r="D16" i="14"/>
  <c r="D17" i="14"/>
  <c r="D18" i="14"/>
  <c r="D19" i="14"/>
  <c r="E19" i="14" s="1"/>
  <c r="D20" i="14"/>
  <c r="D21" i="14"/>
  <c r="D22" i="14"/>
  <c r="D23" i="14"/>
  <c r="D24" i="14"/>
  <c r="D25" i="14"/>
  <c r="D26" i="14"/>
  <c r="D27" i="14"/>
  <c r="D28" i="14"/>
  <c r="E28" i="14" s="1"/>
  <c r="D29" i="14"/>
  <c r="D30" i="14"/>
  <c r="D31" i="14"/>
  <c r="E31" i="14" s="1"/>
  <c r="D32" i="14"/>
  <c r="D33" i="14"/>
  <c r="D34" i="14"/>
  <c r="D35" i="14"/>
  <c r="E35" i="14" s="1"/>
  <c r="D36" i="14"/>
  <c r="D37" i="14"/>
  <c r="D38" i="14"/>
  <c r="D39" i="14"/>
  <c r="D40" i="14"/>
  <c r="L44" i="14"/>
  <c r="D5" i="15"/>
  <c r="C9" i="15"/>
  <c r="C44" i="15" s="1"/>
  <c r="D6" i="15"/>
  <c r="D7" i="15"/>
  <c r="D8" i="15"/>
  <c r="D9" i="15"/>
  <c r="D10" i="15"/>
  <c r="D11" i="15"/>
  <c r="D12" i="15"/>
  <c r="D13" i="15"/>
  <c r="E13" i="15" s="1"/>
  <c r="D14" i="15"/>
  <c r="D15" i="15"/>
  <c r="D16" i="15"/>
  <c r="D17" i="15"/>
  <c r="D18" i="15"/>
  <c r="D19" i="15"/>
  <c r="D20" i="15"/>
  <c r="D21" i="15"/>
  <c r="D22" i="15"/>
  <c r="D23" i="15"/>
  <c r="D24" i="15"/>
  <c r="D25" i="15"/>
  <c r="D26" i="15"/>
  <c r="D27" i="15"/>
  <c r="D28" i="15"/>
  <c r="E28" i="15" s="1"/>
  <c r="D29" i="15"/>
  <c r="D30" i="15"/>
  <c r="D31" i="15"/>
  <c r="D32" i="15"/>
  <c r="D33" i="15"/>
  <c r="D34" i="15"/>
  <c r="D35" i="15"/>
  <c r="D36" i="15"/>
  <c r="D37" i="15"/>
  <c r="D38" i="15"/>
  <c r="D39" i="15"/>
  <c r="D40" i="15"/>
  <c r="L44" i="15"/>
  <c r="D5" i="16"/>
  <c r="C10" i="16"/>
  <c r="C44" i="16" s="1"/>
  <c r="D6" i="16"/>
  <c r="D7" i="16"/>
  <c r="D8" i="16"/>
  <c r="D9" i="16"/>
  <c r="D10" i="16"/>
  <c r="D11" i="16"/>
  <c r="D12" i="16"/>
  <c r="D13" i="16"/>
  <c r="D14" i="16"/>
  <c r="D15" i="16"/>
  <c r="D16" i="16"/>
  <c r="D17" i="16"/>
  <c r="D18" i="16"/>
  <c r="D19" i="16"/>
  <c r="D20" i="16"/>
  <c r="D21" i="16"/>
  <c r="D22" i="16"/>
  <c r="D23" i="16"/>
  <c r="D24" i="16"/>
  <c r="D25" i="16"/>
  <c r="D26" i="16"/>
  <c r="D27" i="16"/>
  <c r="D28" i="16"/>
  <c r="D29" i="16"/>
  <c r="D30" i="16"/>
  <c r="D31" i="16"/>
  <c r="D32" i="16"/>
  <c r="D33" i="16"/>
  <c r="D34" i="16"/>
  <c r="E34" i="16" s="1"/>
  <c r="D35" i="16"/>
  <c r="D36" i="16"/>
  <c r="D37" i="16"/>
  <c r="D38" i="16"/>
  <c r="D39" i="16"/>
  <c r="D40" i="16"/>
  <c r="L44" i="16"/>
  <c r="D5" i="17"/>
  <c r="E5" i="17" s="1"/>
  <c r="C11" i="17"/>
  <c r="C44" i="17" s="1"/>
  <c r="D6" i="17"/>
  <c r="D7" i="17"/>
  <c r="D8" i="17"/>
  <c r="D9" i="17"/>
  <c r="D10" i="17"/>
  <c r="D11" i="17"/>
  <c r="D12" i="17"/>
  <c r="D13" i="17"/>
  <c r="D14" i="17"/>
  <c r="D15" i="17"/>
  <c r="D16" i="17"/>
  <c r="E16" i="17" s="1"/>
  <c r="D17" i="17"/>
  <c r="D18" i="17"/>
  <c r="D19" i="17"/>
  <c r="D20" i="17"/>
  <c r="E20" i="17" s="1"/>
  <c r="D21" i="17"/>
  <c r="D22" i="17"/>
  <c r="D23" i="17"/>
  <c r="D24" i="17"/>
  <c r="D25" i="17"/>
  <c r="D26" i="17"/>
  <c r="D27" i="17"/>
  <c r="D28" i="17"/>
  <c r="D29" i="17"/>
  <c r="D30" i="17"/>
  <c r="D31" i="17"/>
  <c r="D32" i="17"/>
  <c r="E32" i="17" s="1"/>
  <c r="D33" i="17"/>
  <c r="D34" i="17"/>
  <c r="D35" i="17"/>
  <c r="D36" i="17"/>
  <c r="E36" i="17" s="1"/>
  <c r="D37" i="17"/>
  <c r="D38" i="17"/>
  <c r="E38" i="17" s="1"/>
  <c r="D39" i="17"/>
  <c r="D40" i="17"/>
  <c r="L44" i="17"/>
  <c r="D5" i="18"/>
  <c r="C12" i="18"/>
  <c r="C44" i="18" s="1"/>
  <c r="D6" i="18"/>
  <c r="D7" i="18"/>
  <c r="D8" i="18"/>
  <c r="D9" i="18"/>
  <c r="D10" i="18"/>
  <c r="E10" i="18" s="1"/>
  <c r="D11" i="18"/>
  <c r="D12" i="18"/>
  <c r="D13" i="18"/>
  <c r="D14" i="18"/>
  <c r="D15" i="18"/>
  <c r="D16" i="18"/>
  <c r="D17" i="18"/>
  <c r="D18" i="18"/>
  <c r="D19" i="18"/>
  <c r="D20" i="18"/>
  <c r="D21" i="18"/>
  <c r="D22" i="18"/>
  <c r="D23" i="18"/>
  <c r="D24" i="18"/>
  <c r="D25" i="18"/>
  <c r="D26" i="18"/>
  <c r="E26" i="18" s="1"/>
  <c r="D27" i="18"/>
  <c r="D28" i="18"/>
  <c r="D29" i="18"/>
  <c r="D30" i="18"/>
  <c r="D31" i="18"/>
  <c r="D32" i="18"/>
  <c r="D33" i="18"/>
  <c r="D34" i="18"/>
  <c r="D35" i="18"/>
  <c r="D36" i="18"/>
  <c r="D37" i="18"/>
  <c r="E37" i="18" s="1"/>
  <c r="D38" i="18"/>
  <c r="D39" i="18"/>
  <c r="D40" i="18"/>
  <c r="L44" i="18"/>
  <c r="D5" i="19"/>
  <c r="C13" i="19"/>
  <c r="D6" i="19"/>
  <c r="D7" i="19"/>
  <c r="D8" i="19"/>
  <c r="D9" i="19"/>
  <c r="D10" i="19"/>
  <c r="D11" i="19"/>
  <c r="D12" i="19"/>
  <c r="D13" i="19"/>
  <c r="D14" i="19"/>
  <c r="D15" i="19"/>
  <c r="D16" i="19"/>
  <c r="D17" i="19"/>
  <c r="D18" i="19"/>
  <c r="D19" i="19"/>
  <c r="D20" i="19"/>
  <c r="D21" i="19"/>
  <c r="D22" i="19"/>
  <c r="D23" i="19"/>
  <c r="D24" i="19"/>
  <c r="D25" i="19"/>
  <c r="D26" i="19"/>
  <c r="D27" i="19"/>
  <c r="D28" i="19"/>
  <c r="D29" i="19"/>
  <c r="D30" i="19"/>
  <c r="D31" i="19"/>
  <c r="D32" i="19"/>
  <c r="D33" i="19"/>
  <c r="D34" i="19"/>
  <c r="D35" i="19"/>
  <c r="D36" i="19"/>
  <c r="D37" i="19"/>
  <c r="D38" i="19"/>
  <c r="D39" i="19"/>
  <c r="D40" i="19"/>
  <c r="L44" i="19"/>
  <c r="D5" i="20"/>
  <c r="C14" i="20"/>
  <c r="D6" i="20"/>
  <c r="D7" i="20"/>
  <c r="D8" i="20"/>
  <c r="D9" i="20"/>
  <c r="E9" i="20" s="1"/>
  <c r="D10" i="20"/>
  <c r="D11" i="20"/>
  <c r="D12" i="20"/>
  <c r="D13" i="20"/>
  <c r="E13" i="20" s="1"/>
  <c r="D14" i="20"/>
  <c r="D15" i="20"/>
  <c r="D16" i="20"/>
  <c r="D17" i="20"/>
  <c r="D18" i="20"/>
  <c r="D19" i="20"/>
  <c r="D20" i="20"/>
  <c r="D21" i="20"/>
  <c r="E21" i="20" s="1"/>
  <c r="D22" i="20"/>
  <c r="D23" i="20"/>
  <c r="D24" i="20"/>
  <c r="D25" i="20"/>
  <c r="E25" i="20" s="1"/>
  <c r="D26" i="20"/>
  <c r="D27" i="20"/>
  <c r="D28" i="20"/>
  <c r="D29" i="20"/>
  <c r="E29" i="20" s="1"/>
  <c r="D30" i="20"/>
  <c r="D31" i="20"/>
  <c r="D32" i="20"/>
  <c r="D33" i="20"/>
  <c r="D34" i="20"/>
  <c r="D35" i="20"/>
  <c r="D36" i="20"/>
  <c r="D37" i="20"/>
  <c r="E37" i="20" s="1"/>
  <c r="D38" i="20"/>
  <c r="D39" i="20"/>
  <c r="D40" i="20"/>
  <c r="L44" i="20"/>
  <c r="D5" i="21"/>
  <c r="C15" i="21"/>
  <c r="C44" i="21" s="1"/>
  <c r="D6" i="21"/>
  <c r="D7" i="21"/>
  <c r="D8" i="21"/>
  <c r="D9" i="21"/>
  <c r="D10" i="21"/>
  <c r="D11" i="21"/>
  <c r="D12" i="21"/>
  <c r="D13" i="21"/>
  <c r="D14" i="21"/>
  <c r="D15" i="21"/>
  <c r="D16" i="21"/>
  <c r="D17" i="21"/>
  <c r="D18" i="21"/>
  <c r="D19" i="21"/>
  <c r="D20" i="21"/>
  <c r="D21" i="21"/>
  <c r="D22" i="21"/>
  <c r="D23" i="21"/>
  <c r="D24" i="21"/>
  <c r="D25" i="21"/>
  <c r="D26" i="21"/>
  <c r="D27" i="21"/>
  <c r="D28" i="21"/>
  <c r="D29" i="21"/>
  <c r="D30" i="21"/>
  <c r="D31" i="21"/>
  <c r="D32" i="21"/>
  <c r="D33" i="21"/>
  <c r="D34" i="21"/>
  <c r="D35" i="21"/>
  <c r="D36" i="21"/>
  <c r="D37" i="21"/>
  <c r="D38" i="21"/>
  <c r="D39" i="21"/>
  <c r="D40" i="21"/>
  <c r="L44" i="21"/>
  <c r="D5" i="22"/>
  <c r="C16" i="22"/>
  <c r="D6" i="22"/>
  <c r="D7" i="22"/>
  <c r="D8" i="22"/>
  <c r="D9" i="22"/>
  <c r="D10" i="22"/>
  <c r="D11" i="22"/>
  <c r="D12" i="22"/>
  <c r="D13" i="22"/>
  <c r="D14" i="22"/>
  <c r="D15" i="22"/>
  <c r="D16" i="22"/>
  <c r="D17" i="22"/>
  <c r="D18" i="22"/>
  <c r="D19" i="22"/>
  <c r="D20" i="22"/>
  <c r="D21" i="22"/>
  <c r="E21" i="22" s="1"/>
  <c r="D22" i="22"/>
  <c r="D23" i="22"/>
  <c r="D24" i="22"/>
  <c r="D25" i="22"/>
  <c r="D26" i="22"/>
  <c r="D27" i="22"/>
  <c r="D28" i="22"/>
  <c r="D29" i="22"/>
  <c r="D30" i="22"/>
  <c r="D31" i="22"/>
  <c r="D32" i="22"/>
  <c r="D33" i="22"/>
  <c r="D34" i="22"/>
  <c r="D35" i="22"/>
  <c r="D36" i="22"/>
  <c r="D37" i="22"/>
  <c r="E37" i="22" s="1"/>
  <c r="D38" i="22"/>
  <c r="D39" i="22"/>
  <c r="D40" i="22"/>
  <c r="L44" i="22"/>
  <c r="D5" i="23"/>
  <c r="C17" i="23"/>
  <c r="C44" i="23" s="1"/>
  <c r="D6" i="23"/>
  <c r="D7" i="23"/>
  <c r="D8" i="23"/>
  <c r="E8" i="23" s="1"/>
  <c r="D9" i="23"/>
  <c r="D10" i="23"/>
  <c r="D11" i="23"/>
  <c r="D12" i="23"/>
  <c r="D13" i="23"/>
  <c r="D14" i="23"/>
  <c r="D15" i="23"/>
  <c r="D16" i="23"/>
  <c r="D17" i="23"/>
  <c r="D18" i="23"/>
  <c r="D19" i="23"/>
  <c r="D20" i="23"/>
  <c r="D21" i="23"/>
  <c r="D22" i="23"/>
  <c r="D23" i="23"/>
  <c r="D24" i="23"/>
  <c r="D25" i="23"/>
  <c r="D26" i="23"/>
  <c r="D27" i="23"/>
  <c r="D28" i="23"/>
  <c r="D29" i="23"/>
  <c r="E29" i="23" s="1"/>
  <c r="D30" i="23"/>
  <c r="D31" i="23"/>
  <c r="D32" i="23"/>
  <c r="D33" i="23"/>
  <c r="D34" i="23"/>
  <c r="E34" i="23" s="1"/>
  <c r="D35" i="23"/>
  <c r="D36" i="23"/>
  <c r="D37" i="23"/>
  <c r="D38" i="23"/>
  <c r="D39" i="23"/>
  <c r="D40" i="23"/>
  <c r="L44" i="23"/>
  <c r="D5" i="24"/>
  <c r="C18" i="24"/>
  <c r="D6" i="24"/>
  <c r="D7" i="24"/>
  <c r="D8" i="24"/>
  <c r="D9" i="24"/>
  <c r="D10" i="24"/>
  <c r="D11" i="24"/>
  <c r="D12" i="24"/>
  <c r="D13" i="24"/>
  <c r="D14" i="24"/>
  <c r="D15" i="24"/>
  <c r="D16" i="24"/>
  <c r="D17" i="24"/>
  <c r="D18" i="24"/>
  <c r="D19" i="24"/>
  <c r="D20" i="24"/>
  <c r="D21" i="24"/>
  <c r="E21" i="24" s="1"/>
  <c r="D22" i="24"/>
  <c r="D23" i="24"/>
  <c r="D24" i="24"/>
  <c r="D25" i="24"/>
  <c r="D26" i="24"/>
  <c r="D27" i="24"/>
  <c r="D28" i="24"/>
  <c r="D29" i="24"/>
  <c r="D30" i="24"/>
  <c r="D31" i="24"/>
  <c r="D32" i="24"/>
  <c r="D33" i="24"/>
  <c r="D34" i="24"/>
  <c r="D35" i="24"/>
  <c r="D36" i="24"/>
  <c r="D37" i="24"/>
  <c r="E37" i="24" s="1"/>
  <c r="D38" i="24"/>
  <c r="D39" i="24"/>
  <c r="D40" i="24"/>
  <c r="L44" i="24"/>
  <c r="D5" i="25"/>
  <c r="C19" i="25"/>
  <c r="C44" i="25" s="1"/>
  <c r="D6" i="25"/>
  <c r="D7" i="25"/>
  <c r="D8" i="25"/>
  <c r="D9" i="25"/>
  <c r="D10" i="25"/>
  <c r="D11" i="25"/>
  <c r="D12" i="25"/>
  <c r="D13" i="25"/>
  <c r="D14" i="25"/>
  <c r="D15" i="25"/>
  <c r="D16" i="25"/>
  <c r="E16" i="25" s="1"/>
  <c r="D17" i="25"/>
  <c r="D18" i="25"/>
  <c r="D19" i="25"/>
  <c r="D20" i="25"/>
  <c r="D21" i="25"/>
  <c r="D22" i="25"/>
  <c r="D23" i="25"/>
  <c r="D24" i="25"/>
  <c r="D25" i="25"/>
  <c r="D26" i="25"/>
  <c r="D27" i="25"/>
  <c r="D28" i="25"/>
  <c r="D29" i="25"/>
  <c r="D30" i="25"/>
  <c r="D31" i="25"/>
  <c r="E31" i="25" s="1"/>
  <c r="D32" i="25"/>
  <c r="D33" i="25"/>
  <c r="D34" i="25"/>
  <c r="D35" i="25"/>
  <c r="D36" i="25"/>
  <c r="D37" i="25"/>
  <c r="D38" i="25"/>
  <c r="D39" i="25"/>
  <c r="D40" i="25"/>
  <c r="L44" i="25"/>
  <c r="D5" i="26"/>
  <c r="C20" i="26"/>
  <c r="C44" i="26" s="1"/>
  <c r="D6" i="26"/>
  <c r="D7" i="26"/>
  <c r="D8" i="26"/>
  <c r="D9" i="26"/>
  <c r="E9" i="26" s="1"/>
  <c r="D10" i="26"/>
  <c r="D11" i="26"/>
  <c r="D12" i="26"/>
  <c r="D13" i="26"/>
  <c r="D14" i="26"/>
  <c r="D15" i="26"/>
  <c r="D16" i="26"/>
  <c r="D17" i="26"/>
  <c r="D18" i="26"/>
  <c r="D19" i="26"/>
  <c r="D20" i="26"/>
  <c r="D21" i="26"/>
  <c r="D22" i="26"/>
  <c r="D23" i="26"/>
  <c r="D24" i="26"/>
  <c r="D25" i="26"/>
  <c r="E25" i="26" s="1"/>
  <c r="D26" i="26"/>
  <c r="D27" i="26"/>
  <c r="D28" i="26"/>
  <c r="D29" i="26"/>
  <c r="D30" i="26"/>
  <c r="D31" i="26"/>
  <c r="D32" i="26"/>
  <c r="D33" i="26"/>
  <c r="D34" i="26"/>
  <c r="D35" i="26"/>
  <c r="D36" i="26"/>
  <c r="D37" i="26"/>
  <c r="D38" i="26"/>
  <c r="D39" i="26"/>
  <c r="D40" i="26"/>
  <c r="L44" i="26"/>
  <c r="D5" i="27"/>
  <c r="C21" i="27"/>
  <c r="D6" i="27"/>
  <c r="D7" i="27"/>
  <c r="D8" i="27"/>
  <c r="D9" i="27"/>
  <c r="D10" i="27"/>
  <c r="D11" i="27"/>
  <c r="D12" i="27"/>
  <c r="D13" i="27"/>
  <c r="D14" i="27"/>
  <c r="D15" i="27"/>
  <c r="D16" i="27"/>
  <c r="D17" i="27"/>
  <c r="D18" i="27"/>
  <c r="D19" i="27"/>
  <c r="D20" i="27"/>
  <c r="D21" i="27"/>
  <c r="D22" i="27"/>
  <c r="D23" i="27"/>
  <c r="D24" i="27"/>
  <c r="D25" i="27"/>
  <c r="D26" i="27"/>
  <c r="D27" i="27"/>
  <c r="D28" i="27"/>
  <c r="D29" i="27"/>
  <c r="D30" i="27"/>
  <c r="D31" i="27"/>
  <c r="D32" i="27"/>
  <c r="D33" i="27"/>
  <c r="D34" i="27"/>
  <c r="D35" i="27"/>
  <c r="D36" i="27"/>
  <c r="D37" i="27"/>
  <c r="D38" i="27"/>
  <c r="D39" i="27"/>
  <c r="D40" i="27"/>
  <c r="L44" i="27"/>
  <c r="D5" i="28"/>
  <c r="C22" i="28"/>
  <c r="D6" i="28"/>
  <c r="D7" i="28"/>
  <c r="D8" i="28"/>
  <c r="D9" i="28"/>
  <c r="D10" i="28"/>
  <c r="D11" i="28"/>
  <c r="D12" i="28"/>
  <c r="D13" i="28"/>
  <c r="D14" i="28"/>
  <c r="D15" i="28"/>
  <c r="D16" i="28"/>
  <c r="D17" i="28"/>
  <c r="D18" i="28"/>
  <c r="D19" i="28"/>
  <c r="D20" i="28"/>
  <c r="D21" i="28"/>
  <c r="D22" i="28"/>
  <c r="D23" i="28"/>
  <c r="D24" i="28"/>
  <c r="E24" i="28" s="1"/>
  <c r="D25" i="28"/>
  <c r="D26" i="28"/>
  <c r="D27" i="28"/>
  <c r="D28" i="28"/>
  <c r="D29" i="28"/>
  <c r="D30" i="28"/>
  <c r="D31" i="28"/>
  <c r="D32" i="28"/>
  <c r="D33" i="28"/>
  <c r="D34" i="28"/>
  <c r="D35" i="28"/>
  <c r="D36" i="28"/>
  <c r="D37" i="28"/>
  <c r="D38" i="28"/>
  <c r="D39" i="28"/>
  <c r="D40" i="28"/>
  <c r="E40" i="28" s="1"/>
  <c r="L44" i="28"/>
  <c r="D5" i="29"/>
  <c r="C23" i="29"/>
  <c r="C44" i="29" s="1"/>
  <c r="D6" i="29"/>
  <c r="D7" i="29"/>
  <c r="D8" i="29"/>
  <c r="D9" i="29"/>
  <c r="D10" i="29"/>
  <c r="D11" i="29"/>
  <c r="D12" i="29"/>
  <c r="D13" i="29"/>
  <c r="D14" i="29"/>
  <c r="D15" i="29"/>
  <c r="D16" i="29"/>
  <c r="D17" i="29"/>
  <c r="D18" i="29"/>
  <c r="D19" i="29"/>
  <c r="D20" i="29"/>
  <c r="D21" i="29"/>
  <c r="D22" i="29"/>
  <c r="D23" i="29"/>
  <c r="D24" i="29"/>
  <c r="D25" i="29"/>
  <c r="D26" i="29"/>
  <c r="D27" i="29"/>
  <c r="D28" i="29"/>
  <c r="D29" i="29"/>
  <c r="D30" i="29"/>
  <c r="D31" i="29"/>
  <c r="D32" i="29"/>
  <c r="D33" i="29"/>
  <c r="D34" i="29"/>
  <c r="D35" i="29"/>
  <c r="D36" i="29"/>
  <c r="D37" i="29"/>
  <c r="D38" i="29"/>
  <c r="D39" i="29"/>
  <c r="D40" i="29"/>
  <c r="L44" i="29"/>
  <c r="D5" i="31"/>
  <c r="C25" i="31"/>
  <c r="D6" i="31"/>
  <c r="D7" i="31"/>
  <c r="D8" i="31"/>
  <c r="D9" i="31"/>
  <c r="D10" i="31"/>
  <c r="D11" i="31"/>
  <c r="D12" i="31"/>
  <c r="D13" i="31"/>
  <c r="D14" i="31"/>
  <c r="D15" i="31"/>
  <c r="D16" i="31"/>
  <c r="D17" i="31"/>
  <c r="D18" i="31"/>
  <c r="D19" i="31"/>
  <c r="D20" i="31"/>
  <c r="D21" i="31"/>
  <c r="D22" i="31"/>
  <c r="D23" i="31"/>
  <c r="D24" i="31"/>
  <c r="D25" i="31"/>
  <c r="D26" i="31"/>
  <c r="D27" i="31"/>
  <c r="D28" i="31"/>
  <c r="D29" i="31"/>
  <c r="D30" i="31"/>
  <c r="D31" i="31"/>
  <c r="D32" i="31"/>
  <c r="D33" i="31"/>
  <c r="D34" i="31"/>
  <c r="D35" i="31"/>
  <c r="D36" i="31"/>
  <c r="D37" i="31"/>
  <c r="D38" i="31"/>
  <c r="D39" i="31"/>
  <c r="D40" i="31"/>
  <c r="L44" i="31"/>
  <c r="D5" i="30"/>
  <c r="C24" i="30"/>
  <c r="C44" i="30" s="1"/>
  <c r="D6" i="30"/>
  <c r="D7" i="30"/>
  <c r="D8" i="30"/>
  <c r="D9" i="30"/>
  <c r="D10" i="30"/>
  <c r="D11" i="30"/>
  <c r="D12" i="30"/>
  <c r="D13" i="30"/>
  <c r="E13" i="30" s="1"/>
  <c r="D14" i="30"/>
  <c r="D15" i="30"/>
  <c r="D16" i="30"/>
  <c r="D17" i="30"/>
  <c r="D18" i="30"/>
  <c r="E18" i="30" s="1"/>
  <c r="D19" i="30"/>
  <c r="D20" i="30"/>
  <c r="D21" i="30"/>
  <c r="D22" i="30"/>
  <c r="D23" i="30"/>
  <c r="D24" i="30"/>
  <c r="D25" i="30"/>
  <c r="D26" i="30"/>
  <c r="D27" i="30"/>
  <c r="D28" i="30"/>
  <c r="D29" i="30"/>
  <c r="D30" i="30"/>
  <c r="D31" i="30"/>
  <c r="D32" i="30"/>
  <c r="D33" i="30"/>
  <c r="D34" i="30"/>
  <c r="E34" i="30" s="1"/>
  <c r="D35" i="30"/>
  <c r="D36" i="30"/>
  <c r="D37" i="30"/>
  <c r="D38" i="30"/>
  <c r="D39" i="30"/>
  <c r="E39" i="30" s="1"/>
  <c r="D40" i="30"/>
  <c r="L44" i="30"/>
  <c r="D5" i="32"/>
  <c r="C26" i="32"/>
  <c r="C44" i="32" s="1"/>
  <c r="D6" i="32"/>
  <c r="D7" i="32"/>
  <c r="D8" i="32"/>
  <c r="D9" i="32"/>
  <c r="D10" i="32"/>
  <c r="D11" i="32"/>
  <c r="D12" i="32"/>
  <c r="D13" i="32"/>
  <c r="D14" i="32"/>
  <c r="D15" i="32"/>
  <c r="D16" i="32"/>
  <c r="D17" i="32"/>
  <c r="D18" i="32"/>
  <c r="D19" i="32"/>
  <c r="D20" i="32"/>
  <c r="D21" i="32"/>
  <c r="D22" i="32"/>
  <c r="D23" i="32"/>
  <c r="D24" i="32"/>
  <c r="D25" i="32"/>
  <c r="D26" i="32"/>
  <c r="D27" i="32"/>
  <c r="D28" i="32"/>
  <c r="D29" i="32"/>
  <c r="D30" i="32"/>
  <c r="D31" i="32"/>
  <c r="D32" i="32"/>
  <c r="D33" i="32"/>
  <c r="D34" i="32"/>
  <c r="D35" i="32"/>
  <c r="D36" i="32"/>
  <c r="D37" i="32"/>
  <c r="D38" i="32"/>
  <c r="D39" i="32"/>
  <c r="D40" i="32"/>
  <c r="L44" i="32"/>
  <c r="D5" i="33"/>
  <c r="C27" i="33"/>
  <c r="C44" i="33" s="1"/>
  <c r="D6" i="33"/>
  <c r="D7" i="33"/>
  <c r="D8" i="33"/>
  <c r="D9" i="33"/>
  <c r="D10" i="33"/>
  <c r="D11" i="33"/>
  <c r="D12" i="33"/>
  <c r="D13" i="33"/>
  <c r="D14" i="33"/>
  <c r="D15" i="33"/>
  <c r="D16" i="33"/>
  <c r="D17" i="33"/>
  <c r="D18" i="33"/>
  <c r="D19" i="33"/>
  <c r="D20" i="33"/>
  <c r="D21" i="33"/>
  <c r="D22" i="33"/>
  <c r="D23" i="33"/>
  <c r="D24" i="33"/>
  <c r="D25" i="33"/>
  <c r="D26" i="33"/>
  <c r="D27" i="33"/>
  <c r="D28" i="33"/>
  <c r="D29" i="33"/>
  <c r="D30" i="33"/>
  <c r="D31" i="33"/>
  <c r="D32" i="33"/>
  <c r="E32" i="33" s="1"/>
  <c r="D33" i="33"/>
  <c r="D34" i="33"/>
  <c r="D35" i="33"/>
  <c r="D36" i="33"/>
  <c r="D37" i="33"/>
  <c r="D38" i="33"/>
  <c r="D39" i="33"/>
  <c r="D40" i="33"/>
  <c r="L44" i="33"/>
  <c r="D5" i="34"/>
  <c r="C28" i="34"/>
  <c r="D6" i="34"/>
  <c r="D7" i="34"/>
  <c r="D8" i="34"/>
  <c r="D9" i="34"/>
  <c r="D10" i="34"/>
  <c r="D11" i="34"/>
  <c r="D12" i="34"/>
  <c r="D13" i="34"/>
  <c r="D14" i="34"/>
  <c r="D15" i="34"/>
  <c r="D16" i="34"/>
  <c r="D17" i="34"/>
  <c r="D18" i="34"/>
  <c r="D19" i="34"/>
  <c r="D20" i="34"/>
  <c r="D21" i="34"/>
  <c r="D22" i="34"/>
  <c r="D23" i="34"/>
  <c r="D24" i="34"/>
  <c r="D25" i="34"/>
  <c r="D26" i="34"/>
  <c r="D27" i="34"/>
  <c r="D28" i="34"/>
  <c r="D29" i="34"/>
  <c r="D30" i="34"/>
  <c r="D31" i="34"/>
  <c r="D32" i="34"/>
  <c r="D33" i="34"/>
  <c r="D34" i="34"/>
  <c r="D35" i="34"/>
  <c r="D36" i="34"/>
  <c r="D37" i="34"/>
  <c r="D38" i="34"/>
  <c r="D39" i="34"/>
  <c r="D40" i="34"/>
  <c r="L44" i="34"/>
  <c r="D5" i="35"/>
  <c r="C29" i="35"/>
  <c r="C44" i="35" s="1"/>
  <c r="D6" i="35"/>
  <c r="D7" i="35"/>
  <c r="D8" i="35"/>
  <c r="D9" i="35"/>
  <c r="D10" i="35"/>
  <c r="D11" i="35"/>
  <c r="D12" i="35"/>
  <c r="D13" i="35"/>
  <c r="D14" i="35"/>
  <c r="D15" i="35"/>
  <c r="D16" i="35"/>
  <c r="D17" i="35"/>
  <c r="D18" i="35"/>
  <c r="D19" i="35"/>
  <c r="D20" i="35"/>
  <c r="D21" i="35"/>
  <c r="D22" i="35"/>
  <c r="D23" i="35"/>
  <c r="D24" i="35"/>
  <c r="D25" i="35"/>
  <c r="D26" i="35"/>
  <c r="D27" i="35"/>
  <c r="D28" i="35"/>
  <c r="D29" i="35"/>
  <c r="D30" i="35"/>
  <c r="D31" i="35"/>
  <c r="D32" i="35"/>
  <c r="D33" i="35"/>
  <c r="D34" i="35"/>
  <c r="D35" i="35"/>
  <c r="D36" i="35"/>
  <c r="D37" i="35"/>
  <c r="D38" i="35"/>
  <c r="D39" i="35"/>
  <c r="D40" i="35"/>
  <c r="L44" i="35"/>
  <c r="D5" i="36"/>
  <c r="E5" i="36" s="1"/>
  <c r="C30" i="36"/>
  <c r="C44" i="36" s="1"/>
  <c r="D6" i="36"/>
  <c r="D7" i="36"/>
  <c r="D8" i="36"/>
  <c r="D9" i="36"/>
  <c r="D10" i="36"/>
  <c r="D11" i="36"/>
  <c r="D12" i="36"/>
  <c r="D13" i="36"/>
  <c r="E13" i="36" s="1"/>
  <c r="D14" i="36"/>
  <c r="D15" i="36"/>
  <c r="D16" i="36"/>
  <c r="D17" i="36"/>
  <c r="D18" i="36"/>
  <c r="D19" i="36"/>
  <c r="D20" i="36"/>
  <c r="E20" i="36" s="1"/>
  <c r="D21" i="36"/>
  <c r="D22" i="36"/>
  <c r="D23" i="36"/>
  <c r="D24" i="36"/>
  <c r="D25" i="36"/>
  <c r="D26" i="36"/>
  <c r="D27" i="36"/>
  <c r="D28" i="36"/>
  <c r="D29" i="36"/>
  <c r="D30" i="36"/>
  <c r="D31" i="36"/>
  <c r="D32" i="36"/>
  <c r="D33" i="36"/>
  <c r="D34" i="36"/>
  <c r="D35" i="36"/>
  <c r="D36" i="36"/>
  <c r="D37" i="36"/>
  <c r="D38" i="36"/>
  <c r="D39" i="36"/>
  <c r="D40" i="36"/>
  <c r="L44" i="36"/>
  <c r="D5" i="37"/>
  <c r="C31" i="37"/>
  <c r="C44" i="37" s="1"/>
  <c r="D6" i="37"/>
  <c r="D7" i="37"/>
  <c r="D8" i="37"/>
  <c r="D9" i="37"/>
  <c r="D10" i="37"/>
  <c r="D11" i="37"/>
  <c r="D12" i="37"/>
  <c r="D13" i="37"/>
  <c r="D14" i="37"/>
  <c r="D15" i="37"/>
  <c r="D16" i="37"/>
  <c r="D17" i="37"/>
  <c r="D18" i="37"/>
  <c r="D19" i="37"/>
  <c r="D20" i="37"/>
  <c r="D21" i="37"/>
  <c r="D22" i="37"/>
  <c r="D23" i="37"/>
  <c r="D24" i="37"/>
  <c r="D25" i="37"/>
  <c r="D26" i="37"/>
  <c r="D27" i="37"/>
  <c r="D28" i="37"/>
  <c r="D29" i="37"/>
  <c r="D30" i="37"/>
  <c r="D31" i="37"/>
  <c r="D32" i="37"/>
  <c r="D33" i="37"/>
  <c r="L44" i="37"/>
  <c r="D5" i="38"/>
  <c r="C32" i="38"/>
  <c r="C44" i="38" s="1"/>
  <c r="D6" i="38"/>
  <c r="D7" i="38"/>
  <c r="D8" i="38"/>
  <c r="D9" i="38"/>
  <c r="D10" i="38"/>
  <c r="D11" i="38"/>
  <c r="D12" i="38"/>
  <c r="D13" i="38"/>
  <c r="D14" i="38"/>
  <c r="D15" i="38"/>
  <c r="E15" i="38" s="1"/>
  <c r="D16" i="38"/>
  <c r="D17" i="38"/>
  <c r="D18" i="38"/>
  <c r="D19" i="38"/>
  <c r="D20" i="38"/>
  <c r="D21" i="38"/>
  <c r="D22" i="38"/>
  <c r="D23" i="38"/>
  <c r="D24" i="38"/>
  <c r="D25" i="38"/>
  <c r="D26" i="38"/>
  <c r="D27" i="38"/>
  <c r="D28" i="38"/>
  <c r="D29" i="38"/>
  <c r="D30" i="38"/>
  <c r="D31" i="38"/>
  <c r="E31" i="38" s="1"/>
  <c r="D32" i="38"/>
  <c r="D33" i="38"/>
  <c r="D34" i="38"/>
  <c r="D35" i="38"/>
  <c r="D36" i="38"/>
  <c r="D37" i="38"/>
  <c r="D38" i="38"/>
  <c r="D39" i="38"/>
  <c r="D40" i="38"/>
  <c r="L44" i="38"/>
  <c r="D5" i="39"/>
  <c r="C33" i="39"/>
  <c r="C44" i="39" s="1"/>
  <c r="D6" i="39"/>
  <c r="D7" i="39"/>
  <c r="D8" i="39"/>
  <c r="D9" i="39"/>
  <c r="D10" i="39"/>
  <c r="D11" i="39"/>
  <c r="D12" i="39"/>
  <c r="D13" i="39"/>
  <c r="D14" i="39"/>
  <c r="D15" i="39"/>
  <c r="D16" i="39"/>
  <c r="D17" i="39"/>
  <c r="D18" i="39"/>
  <c r="D19" i="39"/>
  <c r="D20" i="39"/>
  <c r="D21" i="39"/>
  <c r="D22" i="39"/>
  <c r="D23" i="39"/>
  <c r="D24" i="39"/>
  <c r="D25" i="39"/>
  <c r="D26" i="39"/>
  <c r="D27" i="39"/>
  <c r="D28" i="39"/>
  <c r="D29" i="39"/>
  <c r="D30" i="39"/>
  <c r="D31" i="39"/>
  <c r="D32" i="39"/>
  <c r="D33" i="39"/>
  <c r="D34" i="39"/>
  <c r="D35" i="39"/>
  <c r="D36" i="39"/>
  <c r="D37" i="39"/>
  <c r="D38" i="39"/>
  <c r="D39" i="39"/>
  <c r="D40" i="39"/>
  <c r="L44" i="39"/>
  <c r="D5" i="40"/>
  <c r="C34" i="40"/>
  <c r="C44" i="40" s="1"/>
  <c r="D6" i="40"/>
  <c r="D7" i="40"/>
  <c r="D8" i="40"/>
  <c r="D9" i="40"/>
  <c r="D10" i="40"/>
  <c r="D11" i="40"/>
  <c r="D12" i="40"/>
  <c r="D13" i="40"/>
  <c r="D14" i="40"/>
  <c r="D15" i="40"/>
  <c r="D16" i="40"/>
  <c r="D17" i="40"/>
  <c r="D18" i="40"/>
  <c r="D19" i="40"/>
  <c r="D20" i="40"/>
  <c r="D21" i="40"/>
  <c r="E21" i="40" s="1"/>
  <c r="D22" i="40"/>
  <c r="D23" i="40"/>
  <c r="D24" i="40"/>
  <c r="D25" i="40"/>
  <c r="D26" i="40"/>
  <c r="E26" i="40" s="1"/>
  <c r="D27" i="40"/>
  <c r="D28" i="40"/>
  <c r="D29" i="40"/>
  <c r="D30" i="40"/>
  <c r="D31" i="40"/>
  <c r="D32" i="40"/>
  <c r="D33" i="40"/>
  <c r="D34" i="40"/>
  <c r="D35" i="40"/>
  <c r="D36" i="40"/>
  <c r="D37" i="40"/>
  <c r="E37" i="40" s="1"/>
  <c r="D38" i="40"/>
  <c r="D39" i="40"/>
  <c r="D40" i="40"/>
  <c r="L44" i="40"/>
  <c r="D5" i="41"/>
  <c r="C35" i="41"/>
  <c r="C44" i="41" s="1"/>
  <c r="D6" i="41"/>
  <c r="D7" i="41"/>
  <c r="D8" i="41"/>
  <c r="D9" i="41"/>
  <c r="D10" i="41"/>
  <c r="D11" i="41"/>
  <c r="D12" i="41"/>
  <c r="E12" i="41" s="1"/>
  <c r="D13" i="41"/>
  <c r="D14" i="41"/>
  <c r="D15" i="41"/>
  <c r="D16" i="41"/>
  <c r="D17" i="41"/>
  <c r="D18" i="41"/>
  <c r="D19" i="41"/>
  <c r="D20" i="41"/>
  <c r="D21" i="41"/>
  <c r="D22" i="41"/>
  <c r="D23" i="41"/>
  <c r="D24" i="41"/>
  <c r="D25" i="41"/>
  <c r="D26" i="41"/>
  <c r="D27" i="41"/>
  <c r="D28" i="41"/>
  <c r="D29" i="41"/>
  <c r="D30" i="41"/>
  <c r="D31" i="41"/>
  <c r="D32" i="41"/>
  <c r="D33" i="41"/>
  <c r="D34" i="41"/>
  <c r="D35" i="41"/>
  <c r="D36" i="41"/>
  <c r="D37" i="41"/>
  <c r="D38" i="41"/>
  <c r="D39" i="41"/>
  <c r="D40" i="41"/>
  <c r="L44" i="41"/>
  <c r="D5" i="42"/>
  <c r="C36" i="42"/>
  <c r="D6" i="42"/>
  <c r="D7" i="42"/>
  <c r="D8" i="42"/>
  <c r="D9" i="42"/>
  <c r="D10" i="42"/>
  <c r="D11" i="42"/>
  <c r="D12" i="42"/>
  <c r="D13" i="42"/>
  <c r="D14" i="42"/>
  <c r="D15" i="42"/>
  <c r="D16" i="42"/>
  <c r="D17" i="42"/>
  <c r="D18" i="42"/>
  <c r="D19" i="42"/>
  <c r="D20" i="42"/>
  <c r="D21" i="42"/>
  <c r="E21" i="42" s="1"/>
  <c r="D22" i="42"/>
  <c r="D23" i="42"/>
  <c r="D24" i="42"/>
  <c r="D25" i="42"/>
  <c r="D26" i="42"/>
  <c r="D27" i="42"/>
  <c r="D28" i="42"/>
  <c r="D29" i="42"/>
  <c r="D30" i="42"/>
  <c r="D31" i="42"/>
  <c r="D32" i="42"/>
  <c r="D33" i="42"/>
  <c r="D34" i="42"/>
  <c r="D35" i="42"/>
  <c r="D36" i="42"/>
  <c r="D37" i="42"/>
  <c r="E37" i="42" s="1"/>
  <c r="D38" i="42"/>
  <c r="D39" i="42"/>
  <c r="D40" i="42"/>
  <c r="L44" i="42"/>
  <c r="D5" i="44"/>
  <c r="C37" i="44"/>
  <c r="C44" i="44" s="1"/>
  <c r="D6" i="44"/>
  <c r="D7" i="44"/>
  <c r="D8" i="44"/>
  <c r="D9" i="44"/>
  <c r="D10" i="44"/>
  <c r="D11" i="44"/>
  <c r="D12" i="44"/>
  <c r="E12" i="44" s="1"/>
  <c r="D13" i="44"/>
  <c r="E13" i="44" s="1"/>
  <c r="D14" i="44"/>
  <c r="D15" i="44"/>
  <c r="E15" i="44" s="1"/>
  <c r="D16" i="44"/>
  <c r="D17" i="44"/>
  <c r="E17" i="44" s="1"/>
  <c r="D18" i="44"/>
  <c r="D19" i="44"/>
  <c r="D20" i="44"/>
  <c r="D21" i="44"/>
  <c r="D22" i="44"/>
  <c r="D23" i="44"/>
  <c r="D24" i="44"/>
  <c r="D25" i="44"/>
  <c r="D26" i="44"/>
  <c r="D27" i="44"/>
  <c r="D28" i="44"/>
  <c r="D29" i="44"/>
  <c r="D30" i="44"/>
  <c r="D31" i="44"/>
  <c r="D32" i="44"/>
  <c r="E32" i="44" s="1"/>
  <c r="D33" i="44"/>
  <c r="D34" i="44"/>
  <c r="D35" i="44"/>
  <c r="D36" i="44"/>
  <c r="D37" i="44"/>
  <c r="D38" i="44"/>
  <c r="D39" i="44"/>
  <c r="D40" i="44"/>
  <c r="L44" i="44"/>
  <c r="D5" i="43"/>
  <c r="C38" i="43"/>
  <c r="C44" i="43" s="1"/>
  <c r="D6" i="43"/>
  <c r="D7" i="43"/>
  <c r="D8" i="43"/>
  <c r="D9" i="43"/>
  <c r="D10" i="43"/>
  <c r="D11" i="43"/>
  <c r="D12" i="43"/>
  <c r="D13" i="43"/>
  <c r="D14" i="43"/>
  <c r="D15" i="43"/>
  <c r="D16" i="43"/>
  <c r="D17" i="43"/>
  <c r="D18" i="43"/>
  <c r="D19" i="43"/>
  <c r="D20" i="43"/>
  <c r="D21" i="43"/>
  <c r="D22" i="43"/>
  <c r="D23" i="43"/>
  <c r="D24" i="43"/>
  <c r="D25" i="43"/>
  <c r="D26" i="43"/>
  <c r="D27" i="43"/>
  <c r="D28" i="43"/>
  <c r="D29" i="43"/>
  <c r="D30" i="43"/>
  <c r="D31" i="43"/>
  <c r="D32" i="43"/>
  <c r="D33" i="43"/>
  <c r="D34" i="43"/>
  <c r="D35" i="43"/>
  <c r="D36" i="43"/>
  <c r="D37" i="43"/>
  <c r="D38" i="43"/>
  <c r="D39" i="43"/>
  <c r="D40" i="43"/>
  <c r="D44" i="43"/>
  <c r="L44" i="43"/>
  <c r="O28" i="4"/>
  <c r="P28" i="4" s="1"/>
  <c r="C28" i="4" s="1"/>
  <c r="P25" i="24" s="1"/>
  <c r="O8" i="4"/>
  <c r="P8" i="4" s="1"/>
  <c r="C8" i="4" s="1"/>
  <c r="F5" i="32" s="1"/>
  <c r="O30" i="4"/>
  <c r="P30" i="4" s="1"/>
  <c r="C30" i="4" s="1"/>
  <c r="O14" i="4"/>
  <c r="P14" i="4" s="1"/>
  <c r="C14" i="4" s="1"/>
  <c r="F11" i="33" s="1"/>
  <c r="O15" i="4"/>
  <c r="P15" i="4" s="1"/>
  <c r="C15" i="4" s="1"/>
  <c r="F12" i="14" s="1"/>
  <c r="X34" i="15"/>
  <c r="X34" i="32"/>
  <c r="V29" i="37"/>
  <c r="V26" i="51"/>
  <c r="V26" i="18"/>
  <c r="V26" i="22"/>
  <c r="V26" i="30"/>
  <c r="V26" i="37"/>
  <c r="V26" i="43"/>
  <c r="V26" i="17"/>
  <c r="V26" i="27"/>
  <c r="V26" i="31"/>
  <c r="V26" i="40"/>
  <c r="X34" i="49"/>
  <c r="V24" i="50"/>
  <c r="E6" i="44"/>
  <c r="E26" i="34"/>
  <c r="E31" i="34"/>
  <c r="E18" i="28"/>
  <c r="E6" i="26"/>
  <c r="E33" i="26"/>
  <c r="E37" i="26"/>
  <c r="E34" i="26"/>
  <c r="E18" i="26"/>
  <c r="E10" i="26"/>
  <c r="E17" i="26"/>
  <c r="E22" i="26"/>
  <c r="E19" i="25"/>
  <c r="E6" i="25"/>
  <c r="E35" i="25"/>
  <c r="E39" i="25"/>
  <c r="E40" i="25"/>
  <c r="E36" i="25"/>
  <c r="E14" i="25"/>
  <c r="E38" i="25"/>
  <c r="E8" i="25"/>
  <c r="E17" i="23"/>
  <c r="E16" i="23"/>
  <c r="E13" i="23"/>
  <c r="E22" i="23"/>
  <c r="E6" i="23"/>
  <c r="E33" i="23"/>
  <c r="E9" i="23"/>
  <c r="E17" i="19"/>
  <c r="E40" i="18"/>
  <c r="E29" i="18"/>
  <c r="E13" i="18"/>
  <c r="E27" i="18"/>
  <c r="E31" i="18"/>
  <c r="E36" i="18"/>
  <c r="E20" i="18"/>
  <c r="E27" i="17"/>
  <c r="E39" i="17"/>
  <c r="E7" i="17"/>
  <c r="E13" i="16"/>
  <c r="E8" i="16"/>
  <c r="E21" i="16"/>
  <c r="E39" i="15"/>
  <c r="E10" i="15"/>
  <c r="E5" i="15"/>
  <c r="E35" i="15"/>
  <c r="E6" i="15"/>
  <c r="E5" i="12"/>
  <c r="E7" i="12"/>
  <c r="E12" i="12"/>
  <c r="E16" i="12"/>
  <c r="E8" i="12"/>
  <c r="E29" i="12"/>
  <c r="E40" i="12"/>
  <c r="E14" i="12"/>
  <c r="E37" i="13"/>
  <c r="E33" i="13"/>
  <c r="E14" i="13"/>
  <c r="E24" i="13"/>
  <c r="E18" i="13"/>
  <c r="E9" i="13"/>
  <c r="E28" i="13"/>
  <c r="E17" i="13"/>
  <c r="E6" i="13"/>
  <c r="E29" i="8"/>
  <c r="E28" i="8"/>
  <c r="E16" i="8"/>
  <c r="E31" i="8"/>
  <c r="E20" i="8"/>
  <c r="E6" i="8"/>
  <c r="E40" i="8"/>
  <c r="E32" i="8"/>
  <c r="E30" i="8"/>
  <c r="E21" i="8"/>
  <c r="E15" i="8"/>
  <c r="D36" i="4"/>
  <c r="V33" i="42" s="1"/>
  <c r="E29" i="41"/>
  <c r="F25" i="29"/>
  <c r="P25" i="27"/>
  <c r="F25" i="19"/>
  <c r="E12" i="30"/>
  <c r="E20" i="30"/>
  <c r="E24" i="30"/>
  <c r="E33" i="30"/>
  <c r="E32" i="30"/>
  <c r="X34" i="8"/>
  <c r="X34" i="31"/>
  <c r="X34" i="44"/>
  <c r="X34" i="23"/>
  <c r="X34" i="38"/>
  <c r="F12" i="21"/>
  <c r="F12" i="30"/>
  <c r="F12" i="35"/>
  <c r="F12" i="41"/>
  <c r="F12" i="15"/>
  <c r="F12" i="25"/>
  <c r="F12" i="34"/>
  <c r="F12" i="39"/>
  <c r="P12" i="42"/>
  <c r="F12" i="18"/>
  <c r="P12" i="21"/>
  <c r="P12" i="31"/>
  <c r="P12" i="37"/>
  <c r="F12" i="44"/>
  <c r="E40" i="40"/>
  <c r="E28" i="40"/>
  <c r="E16" i="40"/>
  <c r="E23" i="40"/>
  <c r="E11" i="40"/>
  <c r="E8" i="22"/>
  <c r="E19" i="22"/>
  <c r="X12" i="8"/>
  <c r="X12" i="15"/>
  <c r="X12" i="19"/>
  <c r="X12" i="34"/>
  <c r="X12" i="33"/>
  <c r="E35" i="44"/>
  <c r="E8" i="44"/>
  <c r="E14" i="44"/>
  <c r="E16" i="44"/>
  <c r="E18" i="44"/>
  <c r="E21" i="44"/>
  <c r="E22" i="44"/>
  <c r="E24" i="44"/>
  <c r="E25" i="44"/>
  <c r="E28" i="44"/>
  <c r="E31" i="44"/>
  <c r="E36" i="44"/>
  <c r="E40" i="44"/>
  <c r="E33" i="44"/>
  <c r="E18" i="34"/>
  <c r="E14" i="34"/>
  <c r="E12" i="33"/>
  <c r="G12" i="33" s="1"/>
  <c r="E15" i="33"/>
  <c r="E16" i="33"/>
  <c r="E21" i="33"/>
  <c r="E25" i="33"/>
  <c r="E30" i="33"/>
  <c r="E33" i="33"/>
  <c r="E18" i="24"/>
  <c r="E31" i="16"/>
  <c r="E28" i="16"/>
  <c r="E39" i="16"/>
  <c r="E33" i="16"/>
  <c r="E35" i="16"/>
  <c r="E32" i="16"/>
  <c r="E40" i="16"/>
  <c r="E37" i="16"/>
  <c r="E24" i="16"/>
  <c r="E20" i="16"/>
  <c r="E16" i="16"/>
  <c r="E23" i="16"/>
  <c r="E19" i="16"/>
  <c r="E15" i="16"/>
  <c r="E28" i="29"/>
  <c r="E30" i="36"/>
  <c r="E31" i="36"/>
  <c r="N28" i="12"/>
  <c r="N28" i="24"/>
  <c r="N28" i="16"/>
  <c r="E38" i="15"/>
  <c r="V24" i="14"/>
  <c r="V24" i="15"/>
  <c r="V24" i="21"/>
  <c r="V24" i="24"/>
  <c r="E26" i="23"/>
  <c r="E26" i="15"/>
  <c r="E30" i="15"/>
  <c r="E12" i="15"/>
  <c r="G12" i="15" s="1"/>
  <c r="E15" i="15"/>
  <c r="E18" i="15"/>
  <c r="E19" i="15"/>
  <c r="E23" i="15"/>
  <c r="E25" i="15"/>
  <c r="E27" i="15"/>
  <c r="E34" i="15"/>
  <c r="E31" i="15"/>
  <c r="N18" i="16"/>
  <c r="E14" i="17"/>
  <c r="E15" i="17"/>
  <c r="E17" i="17"/>
  <c r="E18" i="17"/>
  <c r="E22" i="17"/>
  <c r="E23" i="17"/>
  <c r="L44" i="50"/>
  <c r="L44" i="12"/>
  <c r="E13" i="12"/>
  <c r="E22" i="12"/>
  <c r="X36" i="39"/>
  <c r="X36" i="49"/>
  <c r="X36" i="51"/>
  <c r="N28" i="31"/>
  <c r="N28" i="37"/>
  <c r="N28" i="44"/>
  <c r="N28" i="13"/>
  <c r="N20" i="29"/>
  <c r="N20" i="16"/>
  <c r="N20" i="22"/>
  <c r="N20" i="25"/>
  <c r="N20" i="31"/>
  <c r="N20" i="14"/>
  <c r="N20" i="20"/>
  <c r="N20" i="26"/>
  <c r="N20" i="27"/>
  <c r="N20" i="33"/>
  <c r="N20" i="37"/>
  <c r="N20" i="44"/>
  <c r="N20" i="43"/>
  <c r="N20" i="15"/>
  <c r="N20" i="18"/>
  <c r="N20" i="34"/>
  <c r="N20" i="40"/>
  <c r="N20" i="42"/>
  <c r="N20" i="21"/>
  <c r="N20" i="23"/>
  <c r="N20" i="24"/>
  <c r="N20" i="32"/>
  <c r="N20" i="38"/>
  <c r="N20" i="39"/>
  <c r="N20" i="8"/>
  <c r="N20" i="28"/>
  <c r="N20" i="30"/>
  <c r="N20" i="36"/>
  <c r="N20" i="12"/>
  <c r="N20" i="50"/>
  <c r="N20" i="52"/>
  <c r="N18" i="24"/>
  <c r="N18" i="32"/>
  <c r="N18" i="30"/>
  <c r="X32" i="8"/>
  <c r="X32" i="43"/>
  <c r="X32" i="37"/>
  <c r="X8" i="13"/>
  <c r="X8" i="21"/>
  <c r="X8" i="23"/>
  <c r="X8" i="37"/>
  <c r="X8" i="42"/>
  <c r="X8" i="17"/>
  <c r="X8" i="25"/>
  <c r="X8" i="44"/>
  <c r="X8" i="16"/>
  <c r="X8" i="33"/>
  <c r="X8" i="39"/>
  <c r="X8" i="49"/>
  <c r="X28" i="8"/>
  <c r="X28" i="15"/>
  <c r="X28" i="19"/>
  <c r="X28" i="26"/>
  <c r="X28" i="31"/>
  <c r="X28" i="34"/>
  <c r="X28" i="35"/>
  <c r="X28" i="39"/>
  <c r="X28" i="44"/>
  <c r="X28" i="12"/>
  <c r="X28" i="17"/>
  <c r="X28" i="22"/>
  <c r="X28" i="28"/>
  <c r="X28" i="32"/>
  <c r="X28" i="23"/>
  <c r="X28" i="37"/>
  <c r="X28" i="41"/>
  <c r="X28" i="18"/>
  <c r="X28" i="29"/>
  <c r="X28" i="24"/>
  <c r="X28" i="42"/>
  <c r="X28" i="50"/>
  <c r="X28" i="14"/>
  <c r="X28" i="25"/>
  <c r="X28" i="33"/>
  <c r="X28" i="38"/>
  <c r="X28" i="48"/>
  <c r="X28" i="52"/>
  <c r="X36" i="48"/>
  <c r="X36" i="12"/>
  <c r="X36" i="22"/>
  <c r="X36" i="50"/>
  <c r="X36" i="17"/>
  <c r="X36" i="26"/>
  <c r="X36" i="41"/>
  <c r="X36" i="21"/>
  <c r="X36" i="36"/>
  <c r="X36" i="20"/>
  <c r="V33" i="31"/>
  <c r="X8" i="50"/>
  <c r="X32" i="30"/>
  <c r="X8" i="40"/>
  <c r="X8" i="24"/>
  <c r="X28" i="21"/>
  <c r="X28" i="16"/>
  <c r="X8" i="36"/>
  <c r="X8" i="18"/>
  <c r="X28" i="43"/>
  <c r="X28" i="30"/>
  <c r="X28" i="13"/>
  <c r="X7" i="37"/>
  <c r="V13" i="16"/>
  <c r="V13" i="20"/>
  <c r="V13" i="26"/>
  <c r="V13" i="35"/>
  <c r="V13" i="37"/>
  <c r="V13" i="42"/>
  <c r="V13" i="17"/>
  <c r="V13" i="24"/>
  <c r="V13" i="30"/>
  <c r="V13" i="27"/>
  <c r="V13" i="38"/>
  <c r="V13" i="43"/>
  <c r="V13" i="49"/>
  <c r="V13" i="33"/>
  <c r="V13" i="48"/>
  <c r="X36" i="27"/>
  <c r="X36" i="29"/>
  <c r="X36" i="37"/>
  <c r="X36" i="40"/>
  <c r="X36" i="43"/>
  <c r="X36" i="25"/>
  <c r="X36" i="13"/>
  <c r="X36" i="30"/>
  <c r="V33" i="37"/>
  <c r="V16" i="21"/>
  <c r="V13" i="50"/>
  <c r="X28" i="49"/>
  <c r="X32" i="19"/>
  <c r="X8" i="41"/>
  <c r="X8" i="12"/>
  <c r="X28" i="40"/>
  <c r="X28" i="27"/>
  <c r="X12" i="14"/>
  <c r="X12" i="24"/>
  <c r="X12" i="21"/>
  <c r="X12" i="31"/>
  <c r="X12" i="40"/>
  <c r="X12" i="35"/>
  <c r="X12" i="18"/>
  <c r="X12" i="16"/>
  <c r="X12" i="23"/>
  <c r="X12" i="36"/>
  <c r="X12" i="29"/>
  <c r="X12" i="39"/>
  <c r="V27" i="31"/>
  <c r="V12" i="20"/>
  <c r="V12" i="26"/>
  <c r="V12" i="28"/>
  <c r="V12" i="35"/>
  <c r="V12" i="36"/>
  <c r="V12" i="37"/>
  <c r="V12" i="41"/>
  <c r="V12" i="42"/>
  <c r="V28" i="25"/>
  <c r="V28" i="27"/>
  <c r="V28" i="28"/>
  <c r="V28" i="29"/>
  <c r="V18" i="24"/>
  <c r="V18" i="29"/>
  <c r="E41" i="4"/>
  <c r="X38" i="14" s="1"/>
  <c r="N28" i="35"/>
  <c r="N20" i="17"/>
  <c r="N20" i="19"/>
  <c r="N20" i="35"/>
  <c r="N18" i="20"/>
  <c r="N18" i="35"/>
  <c r="N18" i="34"/>
  <c r="D10" i="4"/>
  <c r="D11" i="4"/>
  <c r="D12" i="4"/>
  <c r="V9" i="26" s="1"/>
  <c r="D13" i="4"/>
  <c r="V10" i="30" s="1"/>
  <c r="D14" i="4"/>
  <c r="E19" i="4"/>
  <c r="X16" i="44" s="1"/>
  <c r="E27" i="4"/>
  <c r="X24" i="37" s="1"/>
  <c r="D37" i="4"/>
  <c r="D39" i="4"/>
  <c r="V36" i="23" s="1"/>
  <c r="X36" i="14"/>
  <c r="X36" i="8"/>
  <c r="X36" i="44"/>
  <c r="X36" i="38"/>
  <c r="X36" i="28"/>
  <c r="X36" i="32"/>
  <c r="X36" i="19"/>
  <c r="X36" i="16"/>
  <c r="X36" i="18"/>
  <c r="X36" i="42"/>
  <c r="X36" i="24"/>
  <c r="X36" i="23"/>
  <c r="X36" i="15"/>
  <c r="X36" i="31"/>
  <c r="X36" i="35"/>
  <c r="X36" i="34"/>
  <c r="X36" i="33"/>
  <c r="X8" i="35"/>
  <c r="X8" i="30"/>
  <c r="X8" i="15"/>
  <c r="X28" i="20"/>
  <c r="X28" i="36"/>
  <c r="X28" i="51"/>
  <c r="X36" i="52"/>
  <c r="V33" i="15"/>
  <c r="V32" i="23"/>
  <c r="V32" i="31"/>
  <c r="V32" i="32"/>
  <c r="V32" i="21"/>
  <c r="V32" i="29"/>
  <c r="V32" i="41"/>
  <c r="V32" i="44"/>
  <c r="V32" i="13"/>
  <c r="V32" i="42"/>
  <c r="V32" i="8"/>
  <c r="V32" i="43"/>
  <c r="V32" i="48"/>
  <c r="V32" i="51"/>
  <c r="V32" i="49"/>
  <c r="V32" i="50"/>
  <c r="V32" i="17"/>
  <c r="V32" i="28"/>
  <c r="V32" i="39"/>
  <c r="V32" i="52"/>
  <c r="V32" i="25"/>
  <c r="V32" i="37"/>
  <c r="V32" i="12"/>
  <c r="V32" i="26"/>
  <c r="V24" i="26"/>
  <c r="V24" i="36"/>
  <c r="V24" i="23"/>
  <c r="V24" i="27"/>
  <c r="V24" i="29"/>
  <c r="V24" i="37"/>
  <c r="V24" i="43"/>
  <c r="V24" i="8"/>
  <c r="V24" i="33"/>
  <c r="V24" i="38"/>
  <c r="V24" i="39"/>
  <c r="V24" i="42"/>
  <c r="V24" i="16"/>
  <c r="V24" i="25"/>
  <c r="V24" i="30"/>
  <c r="V24" i="40"/>
  <c r="V24" i="41"/>
  <c r="V24" i="44"/>
  <c r="V24" i="34"/>
  <c r="V24" i="13"/>
  <c r="V24" i="31"/>
  <c r="V24" i="28"/>
  <c r="V24" i="35"/>
  <c r="V24" i="49"/>
  <c r="V24" i="52"/>
  <c r="V24" i="48"/>
  <c r="V24" i="51"/>
  <c r="V24" i="17"/>
  <c r="V24" i="22"/>
  <c r="V24" i="18"/>
  <c r="V24" i="12"/>
  <c r="V24" i="19"/>
  <c r="E21" i="18"/>
  <c r="E24" i="18"/>
  <c r="E28" i="18"/>
  <c r="E9" i="18"/>
  <c r="E39" i="18"/>
  <c r="E17" i="18"/>
  <c r="E19" i="18"/>
  <c r="E38" i="18"/>
  <c r="E16" i="18"/>
  <c r="E35" i="18"/>
  <c r="E30" i="14"/>
  <c r="E17" i="14"/>
  <c r="E43" i="4"/>
  <c r="X40" i="30" s="1"/>
  <c r="V38" i="8"/>
  <c r="V38" i="49"/>
  <c r="V38" i="12"/>
  <c r="V38" i="21"/>
  <c r="V38" i="31"/>
  <c r="V38" i="38"/>
  <c r="V38" i="43"/>
  <c r="V38" i="19"/>
  <c r="V38" i="25"/>
  <c r="V38" i="33"/>
  <c r="V38" i="40"/>
  <c r="V38" i="50"/>
  <c r="V38" i="16"/>
  <c r="V38" i="28"/>
  <c r="V38" i="41"/>
  <c r="V38" i="14"/>
  <c r="V38" i="23"/>
  <c r="V38" i="36"/>
  <c r="V38" i="52"/>
  <c r="V38" i="24"/>
  <c r="V38" i="34"/>
  <c r="V38" i="44"/>
  <c r="V38" i="20"/>
  <c r="V38" i="29"/>
  <c r="V38" i="39"/>
  <c r="D40" i="4"/>
  <c r="X16" i="13"/>
  <c r="F10" i="52"/>
  <c r="F25" i="38"/>
  <c r="P27" i="8"/>
  <c r="F27" i="8"/>
  <c r="E9" i="33"/>
  <c r="E25" i="4"/>
  <c r="X22" i="13" s="1"/>
  <c r="D25" i="4"/>
  <c r="V22" i="34" s="1"/>
  <c r="E38" i="34"/>
  <c r="E19" i="29"/>
  <c r="E39" i="28"/>
  <c r="E20" i="19"/>
  <c r="O35" i="4"/>
  <c r="P35" i="4" s="1"/>
  <c r="C35" i="4" s="1"/>
  <c r="F32" i="42" s="1"/>
  <c r="V28" i="18"/>
  <c r="V28" i="24"/>
  <c r="V28" i="31"/>
  <c r="V28" i="35"/>
  <c r="V28" i="20"/>
  <c r="V28" i="21"/>
  <c r="V28" i="34"/>
  <c r="V28" i="36"/>
  <c r="V28" i="30"/>
  <c r="V28" i="33"/>
  <c r="V28" i="42"/>
  <c r="V28" i="43"/>
  <c r="V28" i="13"/>
  <c r="V18" i="21"/>
  <c r="V18" i="25"/>
  <c r="V18" i="32"/>
  <c r="V18" i="37"/>
  <c r="V18" i="31"/>
  <c r="V18" i="35"/>
  <c r="V18" i="15"/>
  <c r="V18" i="30"/>
  <c r="V18" i="33"/>
  <c r="V13" i="51"/>
  <c r="V12" i="23"/>
  <c r="V12" i="31"/>
  <c r="V12" i="38"/>
  <c r="V12" i="13"/>
  <c r="E40" i="38"/>
  <c r="E26" i="26"/>
  <c r="E9" i="17"/>
  <c r="E12" i="16"/>
  <c r="E6" i="36"/>
  <c r="E29" i="36"/>
  <c r="E20" i="25"/>
  <c r="E11" i="25"/>
  <c r="E8" i="15"/>
  <c r="E45" i="4"/>
  <c r="X42" i="30" s="1"/>
  <c r="E12" i="35"/>
  <c r="E24" i="35"/>
  <c r="E27" i="16"/>
  <c r="L44" i="49"/>
  <c r="V37" i="21"/>
  <c r="V37" i="36"/>
  <c r="V37" i="42"/>
  <c r="V37" i="37"/>
  <c r="V37" i="43"/>
  <c r="V37" i="30"/>
  <c r="V37" i="8"/>
  <c r="V37" i="52"/>
  <c r="V37" i="14"/>
  <c r="V37" i="22"/>
  <c r="V17" i="27"/>
  <c r="V17" i="37"/>
  <c r="V17" i="26"/>
  <c r="V17" i="22"/>
  <c r="V22" i="22"/>
  <c r="V22" i="24"/>
  <c r="V40" i="13"/>
  <c r="V40" i="24"/>
  <c r="V40" i="37"/>
  <c r="X40" i="12"/>
  <c r="X40" i="18"/>
  <c r="X40" i="19"/>
  <c r="X40" i="29"/>
  <c r="X40" i="51"/>
  <c r="X40" i="16"/>
  <c r="X40" i="24"/>
  <c r="X40" i="52"/>
  <c r="X40" i="20"/>
  <c r="X40" i="17"/>
  <c r="X40" i="48"/>
  <c r="X40" i="28"/>
  <c r="E22" i="42"/>
  <c r="E23" i="42"/>
  <c r="E38" i="42"/>
  <c r="E7" i="42"/>
  <c r="E8" i="42"/>
  <c r="E27" i="42"/>
  <c r="E42" i="42"/>
  <c r="E6" i="42"/>
  <c r="E10" i="42"/>
  <c r="E24" i="42"/>
  <c r="E11" i="42"/>
  <c r="E12" i="42"/>
  <c r="E43" i="42"/>
  <c r="E19" i="42"/>
  <c r="E5" i="42"/>
  <c r="E14" i="42"/>
  <c r="E15" i="42"/>
  <c r="E18" i="42"/>
  <c r="E17" i="42"/>
  <c r="E20" i="42"/>
  <c r="E28" i="42"/>
  <c r="E13" i="42"/>
  <c r="E30" i="41"/>
  <c r="E31" i="41"/>
  <c r="E21" i="41"/>
  <c r="E13" i="41"/>
  <c r="E43" i="41"/>
  <c r="E40" i="41"/>
  <c r="E22" i="41"/>
  <c r="E28" i="41"/>
  <c r="E6" i="41"/>
  <c r="E16" i="41"/>
  <c r="E33" i="41"/>
  <c r="E10" i="41"/>
  <c r="E37" i="41"/>
  <c r="E17" i="41"/>
  <c r="E20" i="41"/>
  <c r="E22" i="40"/>
  <c r="E7" i="40"/>
  <c r="E27" i="40"/>
  <c r="E39" i="40"/>
  <c r="E24" i="40"/>
  <c r="E36" i="40"/>
  <c r="E32" i="39"/>
  <c r="E43" i="38"/>
  <c r="E20" i="38"/>
  <c r="E42" i="38"/>
  <c r="E21" i="38"/>
  <c r="E25" i="38"/>
  <c r="E35" i="38"/>
  <c r="E24" i="38"/>
  <c r="E9" i="37"/>
  <c r="E31" i="37"/>
  <c r="E13" i="37"/>
  <c r="E43" i="37"/>
  <c r="E5" i="37"/>
  <c r="E24" i="37"/>
  <c r="E32" i="37"/>
  <c r="E12" i="37"/>
  <c r="E39" i="37"/>
  <c r="E8" i="37"/>
  <c r="E15" i="36"/>
  <c r="E35" i="36"/>
  <c r="E27" i="36"/>
  <c r="E23" i="36"/>
  <c r="E25" i="36"/>
  <c r="E17" i="36"/>
  <c r="E17" i="35"/>
  <c r="E16" i="35"/>
  <c r="E39" i="35"/>
  <c r="E33" i="35"/>
  <c r="E23" i="35"/>
  <c r="E31" i="35"/>
  <c r="E36" i="35"/>
  <c r="E41" i="35"/>
  <c r="E19" i="35"/>
  <c r="E21" i="35"/>
  <c r="E34" i="35"/>
  <c r="E37" i="35"/>
  <c r="E13" i="35"/>
  <c r="E8" i="35"/>
  <c r="E42" i="35"/>
  <c r="E9" i="35"/>
  <c r="E15" i="35"/>
  <c r="E29" i="35"/>
  <c r="E32" i="35"/>
  <c r="E28" i="35"/>
  <c r="E35" i="35"/>
  <c r="E5" i="35"/>
  <c r="E40" i="35"/>
  <c r="E25" i="35"/>
  <c r="E43" i="35"/>
  <c r="E42" i="34"/>
  <c r="E25" i="34"/>
  <c r="E39" i="34"/>
  <c r="E19" i="34"/>
  <c r="E23" i="34"/>
  <c r="E39" i="33"/>
  <c r="E24" i="33"/>
  <c r="E29" i="33"/>
  <c r="E8" i="33"/>
  <c r="E43" i="33"/>
  <c r="E7" i="33"/>
  <c r="E31" i="33"/>
  <c r="E23" i="33"/>
  <c r="E20" i="33"/>
  <c r="E17" i="33"/>
  <c r="E13" i="33"/>
  <c r="E11" i="33"/>
  <c r="E27" i="33"/>
  <c r="E43" i="32"/>
  <c r="E23" i="32"/>
  <c r="E31" i="32"/>
  <c r="E37" i="32"/>
  <c r="E29" i="32"/>
  <c r="E21" i="32"/>
  <c r="E27" i="32"/>
  <c r="E9" i="32"/>
  <c r="E32" i="32"/>
  <c r="E17" i="32"/>
  <c r="E11" i="32"/>
  <c r="E41" i="32"/>
  <c r="E28" i="32"/>
  <c r="E35" i="32"/>
  <c r="E39" i="32"/>
  <c r="E25" i="32"/>
  <c r="E7" i="32"/>
  <c r="E19" i="32"/>
  <c r="E33" i="32"/>
  <c r="E13" i="32"/>
  <c r="E34" i="32"/>
  <c r="E14" i="32"/>
  <c r="E15" i="32"/>
  <c r="E42" i="32"/>
  <c r="E38" i="31"/>
  <c r="E30" i="31"/>
  <c r="E11" i="31"/>
  <c r="E9" i="31"/>
  <c r="E33" i="31"/>
  <c r="E14" i="31"/>
  <c r="E34" i="31"/>
  <c r="E27" i="31"/>
  <c r="E35" i="31"/>
  <c r="E17" i="31"/>
  <c r="E6" i="31"/>
  <c r="E41" i="31"/>
  <c r="E26" i="31"/>
  <c r="E13" i="31"/>
  <c r="E7" i="31"/>
  <c r="E43" i="31"/>
  <c r="E23" i="31"/>
  <c r="E42" i="31"/>
  <c r="E15" i="31"/>
  <c r="E39" i="31"/>
  <c r="E31" i="31"/>
  <c r="E37" i="31"/>
  <c r="E29" i="31"/>
  <c r="E22" i="31"/>
  <c r="E19" i="31"/>
  <c r="E10" i="31"/>
  <c r="E41" i="30"/>
  <c r="E5" i="30"/>
  <c r="E40" i="30"/>
  <c r="E31" i="30"/>
  <c r="E23" i="30"/>
  <c r="E16" i="30"/>
  <c r="E27" i="30"/>
  <c r="E8" i="30"/>
  <c r="E6" i="30"/>
  <c r="E36" i="30"/>
  <c r="E19" i="30"/>
  <c r="E11" i="30"/>
  <c r="E28" i="30"/>
  <c r="E35" i="30"/>
  <c r="E37" i="30"/>
  <c r="E7" i="30"/>
  <c r="E25" i="30"/>
  <c r="E21" i="30"/>
  <c r="E15" i="30"/>
  <c r="E29" i="30"/>
  <c r="E43" i="29"/>
  <c r="E11" i="29"/>
  <c r="E8" i="29"/>
  <c r="E35" i="29"/>
  <c r="E40" i="29"/>
  <c r="E43" i="28"/>
  <c r="E9" i="28"/>
  <c r="E19" i="28"/>
  <c r="E30" i="28"/>
  <c r="E23" i="28"/>
  <c r="E10" i="28"/>
  <c r="E29" i="28"/>
  <c r="E14" i="28"/>
  <c r="E13" i="28"/>
  <c r="E27" i="28"/>
  <c r="E7" i="28"/>
  <c r="E37" i="28"/>
  <c r="E11" i="28"/>
  <c r="E41" i="28"/>
  <c r="E15" i="28"/>
  <c r="E34" i="28"/>
  <c r="E35" i="28"/>
  <c r="E21" i="28"/>
  <c r="E25" i="28"/>
  <c r="E22" i="28"/>
  <c r="E42" i="28"/>
  <c r="E27" i="27"/>
  <c r="E27" i="25"/>
  <c r="E5" i="25"/>
  <c r="E43" i="25"/>
  <c r="E43" i="24"/>
  <c r="E24" i="24"/>
  <c r="E31" i="24"/>
  <c r="E15" i="24"/>
  <c r="E23" i="24"/>
  <c r="E14" i="24"/>
  <c r="E35" i="24"/>
  <c r="E28" i="24"/>
  <c r="E27" i="24"/>
  <c r="E16" i="24"/>
  <c r="E38" i="24"/>
  <c r="E26" i="24"/>
  <c r="E10" i="24"/>
  <c r="E41" i="24"/>
  <c r="E7" i="24"/>
  <c r="E40" i="24"/>
  <c r="E39" i="24"/>
  <c r="E12" i="24"/>
  <c r="E32" i="24"/>
  <c r="E5" i="24"/>
  <c r="E34" i="24"/>
  <c r="E22" i="24"/>
  <c r="E6" i="24"/>
  <c r="E30" i="24"/>
  <c r="E8" i="24"/>
  <c r="E11" i="24"/>
  <c r="E20" i="24"/>
  <c r="E42" i="24"/>
  <c r="E42" i="23"/>
  <c r="E30" i="23"/>
  <c r="E32" i="23"/>
  <c r="E24" i="23"/>
  <c r="E37" i="23"/>
  <c r="E28" i="23"/>
  <c r="E36" i="23"/>
  <c r="E18" i="23"/>
  <c r="E20" i="23"/>
  <c r="E41" i="23"/>
  <c r="E5" i="23"/>
  <c r="E12" i="23"/>
  <c r="E25" i="23"/>
  <c r="E10" i="23"/>
  <c r="E21" i="23"/>
  <c r="E41" i="22"/>
  <c r="E14" i="22"/>
  <c r="E22" i="22"/>
  <c r="E32" i="22"/>
  <c r="E16" i="22"/>
  <c r="E35" i="22"/>
  <c r="E11" i="22"/>
  <c r="E18" i="22"/>
  <c r="E42" i="22"/>
  <c r="E10" i="22"/>
  <c r="E28" i="22"/>
  <c r="E12" i="22"/>
  <c r="E27" i="22"/>
  <c r="E34" i="22"/>
  <c r="E38" i="22"/>
  <c r="E43" i="22"/>
  <c r="E7" i="22"/>
  <c r="E23" i="22"/>
  <c r="E6" i="22"/>
  <c r="E39" i="22"/>
  <c r="E24" i="22"/>
  <c r="E5" i="22"/>
  <c r="E26" i="22"/>
  <c r="E20" i="22"/>
  <c r="E40" i="22"/>
  <c r="E36" i="22"/>
  <c r="E31" i="22"/>
  <c r="E30" i="22"/>
  <c r="E42" i="21"/>
  <c r="E18" i="21"/>
  <c r="E10" i="21"/>
  <c r="E20" i="21"/>
  <c r="E32" i="21"/>
  <c r="E17" i="21"/>
  <c r="E16" i="21"/>
  <c r="E34" i="21"/>
  <c r="E43" i="21"/>
  <c r="E12" i="21"/>
  <c r="E36" i="21"/>
  <c r="E13" i="21"/>
  <c r="E38" i="21"/>
  <c r="E9" i="21"/>
  <c r="E21" i="21"/>
  <c r="E41" i="21"/>
  <c r="E22" i="21"/>
  <c r="E30" i="21"/>
  <c r="E14" i="21"/>
  <c r="E28" i="21"/>
  <c r="E33" i="21"/>
  <c r="E29" i="21"/>
  <c r="E6" i="21"/>
  <c r="E8" i="21"/>
  <c r="E43" i="20"/>
  <c r="E39" i="20"/>
  <c r="E27" i="20"/>
  <c r="E15" i="20"/>
  <c r="E30" i="20"/>
  <c r="E18" i="20"/>
  <c r="E6" i="20"/>
  <c r="E20" i="20"/>
  <c r="E32" i="20"/>
  <c r="E35" i="20"/>
  <c r="E14" i="20"/>
  <c r="E5" i="20"/>
  <c r="E16" i="20"/>
  <c r="E41" i="20"/>
  <c r="E11" i="20"/>
  <c r="E40" i="20"/>
  <c r="E8" i="20"/>
  <c r="E31" i="20"/>
  <c r="E23" i="20"/>
  <c r="E7" i="20"/>
  <c r="E26" i="20"/>
  <c r="E10" i="20"/>
  <c r="E12" i="20"/>
  <c r="E42" i="20"/>
  <c r="E25" i="19"/>
  <c r="E29" i="19"/>
  <c r="E37" i="19"/>
  <c r="E11" i="19"/>
  <c r="E21" i="19"/>
  <c r="E14" i="19"/>
  <c r="E38" i="19"/>
  <c r="E41" i="19"/>
  <c r="E32" i="19"/>
  <c r="E40" i="19"/>
  <c r="E16" i="19"/>
  <c r="E9" i="19"/>
  <c r="E6" i="19"/>
  <c r="E12" i="19"/>
  <c r="E34" i="19"/>
  <c r="E24" i="19"/>
  <c r="E42" i="19"/>
  <c r="E22" i="19"/>
  <c r="E13" i="19"/>
  <c r="E5" i="19"/>
  <c r="E30" i="19"/>
  <c r="E36" i="19"/>
  <c r="E43" i="19"/>
  <c r="E42" i="18"/>
  <c r="E11" i="18"/>
  <c r="E15" i="18"/>
  <c r="E23" i="18"/>
  <c r="E25" i="17"/>
  <c r="E11" i="17"/>
  <c r="E31" i="17"/>
  <c r="E34" i="17"/>
  <c r="E29" i="17"/>
  <c r="E30" i="17"/>
  <c r="E43" i="17"/>
  <c r="E21" i="17"/>
  <c r="E19" i="17"/>
  <c r="E13" i="17"/>
  <c r="E35" i="17"/>
  <c r="E33" i="17"/>
  <c r="E6" i="17"/>
  <c r="E37" i="17"/>
  <c r="E40" i="15"/>
  <c r="E22" i="15"/>
  <c r="E14" i="15"/>
  <c r="E11" i="15"/>
  <c r="E37" i="15"/>
  <c r="E41" i="15"/>
  <c r="E43" i="14"/>
  <c r="E18" i="14"/>
  <c r="E6" i="14"/>
  <c r="E10" i="14"/>
  <c r="E27" i="14"/>
  <c r="E22" i="14"/>
  <c r="E13" i="14"/>
  <c r="E16" i="14"/>
  <c r="E23" i="14"/>
  <c r="E26" i="14"/>
  <c r="E7" i="14"/>
  <c r="E38" i="14"/>
  <c r="E25" i="14"/>
  <c r="E29" i="14"/>
  <c r="E41" i="14"/>
  <c r="E36" i="14"/>
  <c r="E9" i="14"/>
  <c r="E14" i="14"/>
  <c r="E21" i="14"/>
  <c r="E37" i="14"/>
  <c r="E34" i="14"/>
  <c r="E41" i="12"/>
  <c r="E18" i="12"/>
  <c r="E32" i="12"/>
  <c r="E39" i="12"/>
  <c r="E20" i="12"/>
  <c r="E30" i="12"/>
  <c r="E19" i="12"/>
  <c r="E6" i="12"/>
  <c r="E22" i="13"/>
  <c r="E21" i="13"/>
  <c r="E30" i="13"/>
  <c r="E10" i="13"/>
  <c r="E39" i="13"/>
  <c r="E42" i="8"/>
  <c r="E22" i="8"/>
  <c r="E36" i="8"/>
  <c r="E14" i="8"/>
  <c r="E24" i="8"/>
  <c r="E8" i="8"/>
  <c r="E41" i="8"/>
  <c r="E10" i="8"/>
  <c r="E37" i="8"/>
  <c r="E7" i="8"/>
  <c r="E17" i="8"/>
  <c r="E25" i="8"/>
  <c r="L44" i="51"/>
  <c r="E9" i="8"/>
  <c r="L44" i="48"/>
  <c r="E18" i="36"/>
  <c r="E9" i="16"/>
  <c r="E9" i="36"/>
  <c r="E43" i="36"/>
  <c r="E43" i="40"/>
  <c r="E28" i="17"/>
  <c r="E43" i="16"/>
  <c r="E10" i="12"/>
  <c r="E28" i="12"/>
  <c r="E6" i="52"/>
  <c r="E11" i="52"/>
  <c r="E14" i="52"/>
  <c r="E17" i="52"/>
  <c r="E18" i="52"/>
  <c r="E23" i="52"/>
  <c r="E27" i="52"/>
  <c r="E29" i="52"/>
  <c r="E30" i="52"/>
  <c r="E32" i="52"/>
  <c r="E41" i="52"/>
  <c r="E7" i="52"/>
  <c r="E9" i="52"/>
  <c r="E10" i="52"/>
  <c r="E13" i="52"/>
  <c r="E15" i="52"/>
  <c r="E19" i="52"/>
  <c r="E21" i="52"/>
  <c r="E22" i="52"/>
  <c r="E25" i="52"/>
  <c r="E26" i="52"/>
  <c r="E33" i="52"/>
  <c r="E34" i="52"/>
  <c r="E36" i="52"/>
  <c r="E37" i="52"/>
  <c r="E38" i="52"/>
  <c r="E40" i="52"/>
  <c r="E42" i="52"/>
  <c r="E5" i="52"/>
  <c r="E8" i="51"/>
  <c r="E12" i="51"/>
  <c r="E14" i="51"/>
  <c r="E20" i="51"/>
  <c r="E24" i="51"/>
  <c r="E25" i="51"/>
  <c r="E26" i="51"/>
  <c r="E29" i="51"/>
  <c r="E30" i="51"/>
  <c r="E33" i="51"/>
  <c r="E36" i="51"/>
  <c r="E37" i="51"/>
  <c r="E38" i="51"/>
  <c r="E40" i="51"/>
  <c r="E41" i="51"/>
  <c r="E42" i="51"/>
  <c r="E5" i="51"/>
  <c r="E6" i="51"/>
  <c r="E9" i="51"/>
  <c r="E17" i="51"/>
  <c r="E22" i="51"/>
  <c r="E32" i="51"/>
  <c r="E7" i="51"/>
  <c r="E10" i="51"/>
  <c r="E13" i="51"/>
  <c r="E16" i="51"/>
  <c r="E18" i="51"/>
  <c r="E21" i="51"/>
  <c r="E28" i="51"/>
  <c r="E34" i="51"/>
  <c r="E38" i="13"/>
  <c r="E43" i="13"/>
  <c r="E42" i="13"/>
  <c r="E43" i="18"/>
  <c r="E43" i="26"/>
  <c r="E43" i="34"/>
  <c r="E42" i="36"/>
  <c r="E42" i="40"/>
  <c r="E42" i="33"/>
  <c r="E42" i="29"/>
  <c r="E30" i="26"/>
  <c r="E41" i="26"/>
  <c r="E9" i="25"/>
  <c r="E42" i="25"/>
  <c r="E43" i="12"/>
  <c r="E42" i="12"/>
  <c r="E43" i="15"/>
  <c r="E42" i="16"/>
  <c r="E41" i="16"/>
  <c r="E41" i="17"/>
  <c r="E41" i="25"/>
  <c r="E42" i="26"/>
  <c r="E41" i="29"/>
  <c r="E41" i="33"/>
  <c r="E43" i="44"/>
  <c r="X42" i="48"/>
  <c r="X42" i="50"/>
  <c r="X42" i="43"/>
  <c r="X42" i="42"/>
  <c r="X42" i="49"/>
  <c r="X42" i="51"/>
  <c r="X42" i="52"/>
  <c r="X42" i="44"/>
  <c r="X42" i="41"/>
  <c r="X42" i="39"/>
  <c r="X42" i="37"/>
  <c r="X42" i="33"/>
  <c r="X42" i="31"/>
  <c r="X42" i="29"/>
  <c r="X42" i="27"/>
  <c r="X42" i="25"/>
  <c r="X42" i="40"/>
  <c r="X42" i="38"/>
  <c r="X42" i="36"/>
  <c r="X42" i="35"/>
  <c r="X42" i="34"/>
  <c r="X42" i="32"/>
  <c r="X42" i="28"/>
  <c r="X42" i="26"/>
  <c r="V42" i="49"/>
  <c r="V42" i="51"/>
  <c r="V42" i="44"/>
  <c r="V42" i="48"/>
  <c r="V42" i="50"/>
  <c r="V42" i="52"/>
  <c r="V42" i="43"/>
  <c r="V42" i="42"/>
  <c r="V42" i="40"/>
  <c r="V42" i="38"/>
  <c r="V42" i="36"/>
  <c r="V42" i="34"/>
  <c r="V42" i="32"/>
  <c r="V42" i="28"/>
  <c r="V42" i="26"/>
  <c r="V42" i="41"/>
  <c r="V42" i="39"/>
  <c r="V42" i="37"/>
  <c r="V42" i="35"/>
  <c r="V42" i="33"/>
  <c r="V42" i="31"/>
  <c r="V42" i="29"/>
  <c r="V42" i="27"/>
  <c r="V42" i="25"/>
  <c r="V43" i="48"/>
  <c r="V43" i="50"/>
  <c r="V43" i="52"/>
  <c r="V43" i="43"/>
  <c r="V43" i="42"/>
  <c r="V43" i="49"/>
  <c r="V43" i="51"/>
  <c r="V43" i="44"/>
  <c r="V43" i="41"/>
  <c r="V43" i="39"/>
  <c r="V43" i="37"/>
  <c r="V43" i="35"/>
  <c r="V43" i="33"/>
  <c r="V43" i="31"/>
  <c r="V43" i="29"/>
  <c r="V43" i="27"/>
  <c r="V43" i="25"/>
  <c r="V43" i="40"/>
  <c r="V43" i="38"/>
  <c r="V43" i="36"/>
  <c r="V43" i="34"/>
  <c r="V43" i="32"/>
  <c r="V43" i="28"/>
  <c r="V43" i="26"/>
  <c r="V42" i="8"/>
  <c r="X42" i="8"/>
  <c r="V42" i="13"/>
  <c r="V43" i="12"/>
  <c r="X42" i="12"/>
  <c r="V42" i="14"/>
  <c r="V42" i="15"/>
  <c r="V43" i="16"/>
  <c r="X42" i="16"/>
  <c r="V43" i="17"/>
  <c r="V43" i="18"/>
  <c r="X42" i="18"/>
  <c r="V42" i="19"/>
  <c r="V43" i="20"/>
  <c r="X42" i="20"/>
  <c r="V42" i="21"/>
  <c r="V43" i="22"/>
  <c r="X42" i="22"/>
  <c r="V42" i="23"/>
  <c r="V42" i="24"/>
  <c r="X42" i="24"/>
  <c r="V43" i="8"/>
  <c r="V43" i="13"/>
  <c r="X42" i="13"/>
  <c r="V42" i="12"/>
  <c r="V43" i="14"/>
  <c r="X42" i="14"/>
  <c r="V43" i="15"/>
  <c r="X42" i="15"/>
  <c r="V42" i="16"/>
  <c r="V42" i="17"/>
  <c r="X42" i="17"/>
  <c r="V42" i="18"/>
  <c r="V43" i="19"/>
  <c r="X42" i="19"/>
  <c r="V42" i="20"/>
  <c r="V43" i="21"/>
  <c r="X42" i="21"/>
  <c r="V42" i="22"/>
  <c r="V43" i="23"/>
  <c r="X42" i="23"/>
  <c r="V43" i="24"/>
  <c r="V36" i="38"/>
  <c r="V36" i="22"/>
  <c r="V36" i="48"/>
  <c r="V36" i="43"/>
  <c r="X18" i="26"/>
  <c r="X18" i="35"/>
  <c r="X18" i="14"/>
  <c r="X18" i="27"/>
  <c r="X16" i="48"/>
  <c r="X16" i="38"/>
  <c r="X16" i="50"/>
  <c r="X16" i="24"/>
  <c r="X16" i="25"/>
  <c r="X16" i="42"/>
  <c r="X16" i="41"/>
  <c r="X16" i="20"/>
  <c r="X16" i="31"/>
  <c r="X16" i="35"/>
  <c r="X16" i="26"/>
  <c r="X16" i="32"/>
  <c r="X16" i="37"/>
  <c r="X16" i="15"/>
  <c r="X16" i="19"/>
  <c r="X16" i="34"/>
  <c r="X16" i="33"/>
  <c r="X16" i="14"/>
  <c r="X16" i="21"/>
  <c r="X16" i="40"/>
  <c r="X16" i="12"/>
  <c r="X16" i="22"/>
  <c r="X16" i="43"/>
  <c r="V10" i="28"/>
  <c r="V10" i="51"/>
  <c r="V10" i="18"/>
  <c r="V10" i="22"/>
  <c r="V10" i="37"/>
  <c r="V10" i="43"/>
  <c r="V10" i="40"/>
  <c r="V10" i="29"/>
  <c r="V10" i="32"/>
  <c r="V10" i="23"/>
  <c r="V10" i="24"/>
  <c r="V10" i="38"/>
  <c r="V10" i="16"/>
  <c r="V10" i="33"/>
  <c r="V10" i="44"/>
  <c r="V10" i="50"/>
  <c r="V10" i="39"/>
  <c r="V8" i="13"/>
  <c r="V8" i="18"/>
  <c r="X38" i="20"/>
  <c r="X38" i="36"/>
  <c r="X38" i="31"/>
  <c r="X38" i="44"/>
  <c r="V11" i="38"/>
  <c r="X18" i="43"/>
  <c r="X18" i="52"/>
  <c r="X18" i="21"/>
  <c r="X18" i="41"/>
  <c r="X18" i="25"/>
  <c r="X18" i="44"/>
  <c r="X18" i="28"/>
  <c r="X16" i="51"/>
  <c r="X16" i="30"/>
  <c r="X16" i="8"/>
  <c r="X16" i="27"/>
  <c r="X16" i="36"/>
  <c r="X16" i="29"/>
  <c r="X16" i="17"/>
  <c r="X38" i="12"/>
  <c r="V36" i="25"/>
  <c r="V7" i="24"/>
  <c r="V7" i="25"/>
  <c r="V7" i="38"/>
  <c r="X38" i="34"/>
  <c r="X38" i="24"/>
  <c r="X38" i="48"/>
  <c r="X38" i="16"/>
  <c r="X38" i="40"/>
  <c r="X38" i="51"/>
  <c r="V34" i="27"/>
  <c r="V34" i="14"/>
  <c r="E23" i="4"/>
  <c r="X20" i="14" s="1"/>
  <c r="V11" i="33"/>
  <c r="V11" i="8"/>
  <c r="V11" i="16"/>
  <c r="V7" i="16"/>
  <c r="V7" i="12"/>
  <c r="V11" i="36"/>
  <c r="V11" i="40"/>
  <c r="V10" i="36"/>
  <c r="X18" i="50"/>
  <c r="X18" i="30"/>
  <c r="X18" i="48"/>
  <c r="X18" i="37"/>
  <c r="X18" i="22"/>
  <c r="X18" i="32"/>
  <c r="X18" i="18"/>
  <c r="X18" i="12"/>
  <c r="X18" i="38"/>
  <c r="X18" i="36"/>
  <c r="X18" i="20"/>
  <c r="X16" i="18"/>
  <c r="X16" i="49"/>
  <c r="X16" i="39"/>
  <c r="X16" i="28"/>
  <c r="X16" i="23"/>
  <c r="X38" i="22"/>
  <c r="V10" i="48"/>
  <c r="V8" i="50"/>
  <c r="V7" i="43"/>
  <c r="V7" i="44"/>
  <c r="V7" i="34"/>
  <c r="V7" i="32"/>
  <c r="V7" i="37"/>
  <c r="V7" i="27"/>
  <c r="X38" i="28"/>
  <c r="X38" i="17"/>
  <c r="X38" i="52"/>
  <c r="X38" i="41"/>
  <c r="X38" i="25"/>
  <c r="X38" i="21"/>
  <c r="X38" i="35"/>
  <c r="V36" i="42"/>
  <c r="V12" i="32"/>
  <c r="V12" i="39"/>
  <c r="V12" i="40"/>
  <c r="V12" i="34"/>
  <c r="V24" i="20"/>
  <c r="V24" i="32"/>
  <c r="V18" i="22"/>
  <c r="V18" i="23"/>
  <c r="V18" i="34"/>
  <c r="V18" i="38"/>
  <c r="V18" i="40"/>
  <c r="V18" i="17"/>
  <c r="V18" i="27"/>
  <c r="V18" i="36"/>
  <c r="V18" i="39"/>
  <c r="V18" i="41"/>
  <c r="V27" i="21"/>
  <c r="V28" i="14"/>
  <c r="V28" i="19"/>
  <c r="V28" i="32"/>
  <c r="V28" i="38"/>
  <c r="V28" i="39"/>
  <c r="V28" i="40"/>
  <c r="V28" i="22"/>
  <c r="V28" i="26"/>
  <c r="V28" i="37"/>
  <c r="D9" i="4"/>
  <c r="V6" i="24" s="1"/>
  <c r="D17" i="4"/>
  <c r="V14" i="15" s="1"/>
  <c r="E8" i="4"/>
  <c r="X5" i="28" s="1"/>
  <c r="D23" i="4"/>
  <c r="D33" i="4"/>
  <c r="V30" i="52" s="1"/>
  <c r="E17" i="4"/>
  <c r="D22" i="4"/>
  <c r="V30" i="29"/>
  <c r="V30" i="8"/>
  <c r="V30" i="49"/>
  <c r="V30" i="24"/>
  <c r="V30" i="39"/>
  <c r="V30" i="30"/>
  <c r="V30" i="41"/>
  <c r="V6" i="27"/>
  <c r="V6" i="41"/>
  <c r="V6" i="12"/>
  <c r="V6" i="15"/>
  <c r="V6" i="16"/>
  <c r="V6" i="31"/>
  <c r="V6" i="49"/>
  <c r="V6" i="8"/>
  <c r="V6" i="51"/>
  <c r="V6" i="14"/>
  <c r="V6" i="21"/>
  <c r="V6" i="22"/>
  <c r="V6" i="33"/>
  <c r="V6" i="20"/>
  <c r="V6" i="40"/>
  <c r="V6" i="43"/>
  <c r="V6" i="38"/>
  <c r="V6" i="42"/>
  <c r="V6" i="35"/>
  <c r="V6" i="29"/>
  <c r="V6" i="23"/>
  <c r="X20" i="28"/>
  <c r="X5" i="24"/>
  <c r="V20" i="41"/>
  <c r="V20" i="49"/>
  <c r="V20" i="15"/>
  <c r="V20" i="21"/>
  <c r="V20" i="27"/>
  <c r="V20" i="44"/>
  <c r="V14" i="36"/>
  <c r="X19" i="52"/>
  <c r="X19" i="43"/>
  <c r="V7" i="28"/>
  <c r="V7" i="48"/>
  <c r="X18" i="42"/>
  <c r="X18" i="24"/>
  <c r="V13" i="13"/>
  <c r="V13" i="52"/>
  <c r="V13" i="14"/>
  <c r="V27" i="8"/>
  <c r="V27" i="17"/>
  <c r="V12" i="43"/>
  <c r="V12" i="12"/>
  <c r="V12" i="50"/>
  <c r="V12" i="52"/>
  <c r="V12" i="17"/>
  <c r="V12" i="19"/>
  <c r="V12" i="22"/>
  <c r="V12" i="44"/>
  <c r="V12" i="48"/>
  <c r="V12" i="49"/>
  <c r="V12" i="51"/>
  <c r="V12" i="15"/>
  <c r="V12" i="18"/>
  <c r="V12" i="21"/>
  <c r="V12" i="24"/>
  <c r="V16" i="17"/>
  <c r="V16" i="22"/>
  <c r="V16" i="42"/>
  <c r="V16" i="29"/>
  <c r="V16" i="30"/>
  <c r="V16" i="33"/>
  <c r="V16" i="35"/>
  <c r="V16" i="39"/>
  <c r="V16" i="26"/>
  <c r="V16" i="13"/>
  <c r="V16" i="25"/>
  <c r="V16" i="41"/>
  <c r="V16" i="51"/>
  <c r="V16" i="8"/>
  <c r="V16" i="12"/>
  <c r="V16" i="24"/>
  <c r="V16" i="27"/>
  <c r="V16" i="49"/>
  <c r="V16" i="14"/>
  <c r="V16" i="19"/>
  <c r="V16" i="20"/>
  <c r="V16" i="28"/>
  <c r="V16" i="23"/>
  <c r="V16" i="32"/>
  <c r="V16" i="34"/>
  <c r="V16" i="38"/>
  <c r="V16" i="40"/>
  <c r="V16" i="44"/>
  <c r="V16" i="16"/>
  <c r="V16" i="37"/>
  <c r="V16" i="31"/>
  <c r="V16" i="50"/>
  <c r="V16" i="18"/>
  <c r="V16" i="48"/>
  <c r="V25" i="50"/>
  <c r="V25" i="48"/>
  <c r="V25" i="24"/>
  <c r="V25" i="27"/>
  <c r="V25" i="15"/>
  <c r="V25" i="18"/>
  <c r="V25" i="29"/>
  <c r="V25" i="26"/>
  <c r="V25" i="34"/>
  <c r="V25" i="40"/>
  <c r="V25" i="44"/>
  <c r="V25" i="30"/>
  <c r="V25" i="12"/>
  <c r="V25" i="17"/>
  <c r="V25" i="8"/>
  <c r="V25" i="20"/>
  <c r="V25" i="25"/>
  <c r="V25" i="14"/>
  <c r="V25" i="16"/>
  <c r="V25" i="19"/>
  <c r="V25" i="36"/>
  <c r="V25" i="32"/>
  <c r="V25" i="37"/>
  <c r="V25" i="41"/>
  <c r="V25" i="21"/>
  <c r="V25" i="43"/>
  <c r="V38" i="51"/>
  <c r="V38" i="17"/>
  <c r="V38" i="32"/>
  <c r="V38" i="42"/>
  <c r="V38" i="18"/>
  <c r="V38" i="27"/>
  <c r="V38" i="37"/>
  <c r="V38" i="48"/>
  <c r="V38" i="15"/>
  <c r="V38" i="26"/>
  <c r="V38" i="35"/>
  <c r="V38" i="13"/>
  <c r="V38" i="22"/>
  <c r="V38" i="30"/>
  <c r="E10" i="40"/>
  <c r="E42" i="30"/>
  <c r="E31" i="28"/>
  <c r="E43" i="23"/>
  <c r="E34" i="20"/>
  <c r="E28" i="20"/>
  <c r="E42" i="17"/>
  <c r="E42" i="15"/>
  <c r="E42" i="14"/>
  <c r="E23" i="12"/>
  <c r="E11" i="12"/>
  <c r="J7" i="46"/>
  <c r="E11" i="27"/>
  <c r="E41" i="18"/>
  <c r="E16" i="13"/>
  <c r="E35" i="13"/>
  <c r="E8" i="38"/>
  <c r="E38" i="23"/>
  <c r="E20" i="13"/>
  <c r="V31" i="21"/>
  <c r="V31" i="28"/>
  <c r="V31" i="39"/>
  <c r="V31" i="14"/>
  <c r="V31" i="38"/>
  <c r="V31" i="36"/>
  <c r="V31" i="35"/>
  <c r="V31" i="26"/>
  <c r="V31" i="32"/>
  <c r="V31" i="43"/>
  <c r="V21" i="16"/>
  <c r="V21" i="20"/>
  <c r="V21" i="12"/>
  <c r="V21" i="17"/>
  <c r="V21" i="24"/>
  <c r="V21" i="26"/>
  <c r="V21" i="30"/>
  <c r="V21" i="38"/>
  <c r="V21" i="21"/>
  <c r="V21" i="31"/>
  <c r="V21" i="39"/>
  <c r="V21" i="42"/>
  <c r="V21" i="27"/>
  <c r="V21" i="35"/>
  <c r="V21" i="44"/>
  <c r="V21" i="34"/>
  <c r="V21" i="48"/>
  <c r="V21" i="49"/>
  <c r="V21" i="51"/>
  <c r="V21" i="50"/>
  <c r="V21" i="13"/>
  <c r="V21" i="19"/>
  <c r="V21" i="18"/>
  <c r="V21" i="14"/>
  <c r="V21" i="22"/>
  <c r="V21" i="25"/>
  <c r="V21" i="28"/>
  <c r="V21" i="33"/>
  <c r="V21" i="15"/>
  <c r="V21" i="29"/>
  <c r="V21" i="36"/>
  <c r="V21" i="41"/>
  <c r="V21" i="43"/>
  <c r="V21" i="32"/>
  <c r="V21" i="40"/>
  <c r="V21" i="23"/>
  <c r="V21" i="37"/>
  <c r="V21" i="52"/>
  <c r="V21" i="8"/>
  <c r="N44" i="39"/>
  <c r="N44" i="15"/>
  <c r="N28" i="43"/>
  <c r="P5" i="39"/>
  <c r="F5" i="42"/>
  <c r="G5" i="42" s="1"/>
  <c r="P5" i="27"/>
  <c r="N18" i="41"/>
  <c r="X6" i="19"/>
  <c r="X6" i="48"/>
  <c r="X6" i="33"/>
  <c r="X6" i="38"/>
  <c r="X6" i="28"/>
  <c r="X6" i="51"/>
  <c r="X6" i="23"/>
  <c r="X6" i="49"/>
  <c r="X6" i="31"/>
  <c r="X6" i="50"/>
  <c r="X6" i="20"/>
  <c r="X6" i="15"/>
  <c r="X6" i="27"/>
  <c r="X6" i="16"/>
  <c r="X6" i="37"/>
  <c r="X6" i="26"/>
  <c r="X6" i="42"/>
  <c r="X6" i="14"/>
  <c r="X6" i="22"/>
  <c r="X6" i="18"/>
  <c r="X6" i="39"/>
  <c r="X6" i="17"/>
  <c r="X6" i="34"/>
  <c r="X6" i="21"/>
  <c r="X6" i="36"/>
  <c r="X6" i="12"/>
  <c r="X6" i="44"/>
  <c r="X6" i="29"/>
  <c r="X6" i="8"/>
  <c r="X6" i="25"/>
  <c r="X6" i="52"/>
  <c r="X6" i="24"/>
  <c r="X6" i="41"/>
  <c r="X6" i="30"/>
  <c r="X6" i="13"/>
  <c r="X6" i="32"/>
  <c r="X6" i="35"/>
  <c r="X6" i="40"/>
  <c r="X6" i="43"/>
  <c r="T42" i="8"/>
  <c r="T42" i="12"/>
  <c r="T42" i="15"/>
  <c r="T42" i="17"/>
  <c r="T42" i="19"/>
  <c r="T42" i="21"/>
  <c r="T42" i="23"/>
  <c r="T42" i="25"/>
  <c r="T42" i="27"/>
  <c r="T42" i="29"/>
  <c r="T42" i="31"/>
  <c r="T42" i="33"/>
  <c r="T42" i="35"/>
  <c r="T42" i="37"/>
  <c r="T42" i="39"/>
  <c r="T42" i="41"/>
  <c r="T42" i="44"/>
  <c r="T42" i="51"/>
  <c r="T42" i="49"/>
  <c r="J42" i="13"/>
  <c r="J42" i="14"/>
  <c r="J42" i="16"/>
  <c r="J42" i="18"/>
  <c r="J42" i="21"/>
  <c r="J42" i="23"/>
  <c r="J42" i="25"/>
  <c r="J42" i="27"/>
  <c r="J42" i="29"/>
  <c r="J42" i="31"/>
  <c r="J42" i="33"/>
  <c r="J42" i="35"/>
  <c r="J42" i="37"/>
  <c r="J42" i="39"/>
  <c r="J42" i="41"/>
  <c r="J42" i="44"/>
  <c r="J42" i="52"/>
  <c r="J42" i="50"/>
  <c r="J42" i="48"/>
  <c r="AN9" i="4"/>
  <c r="H9" i="4" s="1"/>
  <c r="T42" i="13"/>
  <c r="T42" i="14"/>
  <c r="T42" i="16"/>
  <c r="T42" i="18"/>
  <c r="T42" i="20"/>
  <c r="T42" i="22"/>
  <c r="T42" i="24"/>
  <c r="T42" i="26"/>
  <c r="T42" i="28"/>
  <c r="T42" i="32"/>
  <c r="T42" i="34"/>
  <c r="T42" i="36"/>
  <c r="T42" i="38"/>
  <c r="T42" i="40"/>
  <c r="T42" i="42"/>
  <c r="T42" i="43"/>
  <c r="T42" i="50"/>
  <c r="J42" i="12"/>
  <c r="J42" i="15"/>
  <c r="J42" i="17"/>
  <c r="J42" i="20"/>
  <c r="J42" i="22"/>
  <c r="J42" i="24"/>
  <c r="J42" i="26"/>
  <c r="J42" i="28"/>
  <c r="J42" i="32"/>
  <c r="J42" i="34"/>
  <c r="J42" i="36"/>
  <c r="J42" i="38"/>
  <c r="J42" i="40"/>
  <c r="J42" i="42"/>
  <c r="J42" i="43"/>
  <c r="J42" i="51"/>
  <c r="J42" i="49"/>
  <c r="V41" i="50"/>
  <c r="V41" i="43"/>
  <c r="V41" i="49"/>
  <c r="V41" i="44"/>
  <c r="V41" i="39"/>
  <c r="V41" i="35"/>
  <c r="V41" i="31"/>
  <c r="V41" i="27"/>
  <c r="V41" i="40"/>
  <c r="V41" i="36"/>
  <c r="V41" i="32"/>
  <c r="V41" i="28"/>
  <c r="V41" i="12"/>
  <c r="V41" i="16"/>
  <c r="V41" i="17"/>
  <c r="V41" i="18"/>
  <c r="V41" i="22"/>
  <c r="V41" i="8"/>
  <c r="V41" i="13"/>
  <c r="V41" i="19"/>
  <c r="V41" i="23"/>
  <c r="V41" i="24"/>
  <c r="V41" i="48"/>
  <c r="V41" i="52"/>
  <c r="V41" i="42"/>
  <c r="V41" i="51"/>
  <c r="V41" i="41"/>
  <c r="V41" i="37"/>
  <c r="V41" i="33"/>
  <c r="V41" i="29"/>
  <c r="V41" i="25"/>
  <c r="V41" i="38"/>
  <c r="V41" i="34"/>
  <c r="V41" i="26"/>
  <c r="V41" i="20"/>
  <c r="V41" i="14"/>
  <c r="V41" i="15"/>
  <c r="V41" i="21"/>
  <c r="X31" i="29"/>
  <c r="X31" i="15"/>
  <c r="X31" i="23"/>
  <c r="X31" i="36"/>
  <c r="X31" i="25"/>
  <c r="N18" i="51"/>
  <c r="F27" i="31"/>
  <c r="F27" i="30"/>
  <c r="F27" i="32"/>
  <c r="F27" i="33"/>
  <c r="G27" i="33" s="1"/>
  <c r="F27" i="34"/>
  <c r="F27" i="35"/>
  <c r="F27" i="36"/>
  <c r="G27" i="36" s="1"/>
  <c r="F27" i="37"/>
  <c r="F27" i="38"/>
  <c r="F27" i="39"/>
  <c r="F27" i="40"/>
  <c r="G27" i="40" s="1"/>
  <c r="F27" i="41"/>
  <c r="F27" i="42"/>
  <c r="G27" i="42" s="1"/>
  <c r="F27" i="44"/>
  <c r="F27" i="43"/>
  <c r="P27" i="31"/>
  <c r="P27" i="30"/>
  <c r="P27" i="32"/>
  <c r="P27" i="33"/>
  <c r="P27" i="34"/>
  <c r="P27" i="35"/>
  <c r="P27" i="36"/>
  <c r="P27" i="37"/>
  <c r="P27" i="38"/>
  <c r="P27" i="39"/>
  <c r="P27" i="40"/>
  <c r="P27" i="41"/>
  <c r="P27" i="42"/>
  <c r="P27" i="44"/>
  <c r="P27" i="43"/>
  <c r="F27" i="48"/>
  <c r="F27" i="49"/>
  <c r="P27" i="49"/>
  <c r="P27" i="51"/>
  <c r="F27" i="51"/>
  <c r="F27" i="13"/>
  <c r="N28" i="52"/>
  <c r="O42" i="4"/>
  <c r="P42" i="4" s="1"/>
  <c r="C42" i="4" s="1"/>
  <c r="F39" i="39" s="1"/>
  <c r="O37" i="4"/>
  <c r="P37" i="4" s="1"/>
  <c r="C37" i="4" s="1"/>
  <c r="F34" i="13" s="1"/>
  <c r="O22" i="4"/>
  <c r="P22" i="4" s="1"/>
  <c r="C22" i="4" s="1"/>
  <c r="P19" i="41" s="1"/>
  <c r="O16" i="4"/>
  <c r="P16" i="4" s="1"/>
  <c r="C16" i="4" s="1"/>
  <c r="F13" i="36" s="1"/>
  <c r="P10" i="15"/>
  <c r="F10" i="43"/>
  <c r="F10" i="41"/>
  <c r="G10" i="41" s="1"/>
  <c r="F28" i="28"/>
  <c r="P28" i="21"/>
  <c r="O39" i="4"/>
  <c r="P39" i="4" s="1"/>
  <c r="C39" i="4" s="1"/>
  <c r="F36" i="19" s="1"/>
  <c r="G36" i="19" s="1"/>
  <c r="O32" i="4"/>
  <c r="P32" i="4" s="1"/>
  <c r="C32" i="4" s="1"/>
  <c r="P29" i="14" s="1"/>
  <c r="AN45" i="4"/>
  <c r="H45" i="4" s="1"/>
  <c r="N42" i="31" s="1"/>
  <c r="F27" i="12"/>
  <c r="P27" i="12"/>
  <c r="P27" i="14"/>
  <c r="P27" i="15"/>
  <c r="P27" i="16"/>
  <c r="F27" i="21"/>
  <c r="F27" i="22"/>
  <c r="F27" i="17"/>
  <c r="G27" i="17" s="1"/>
  <c r="P27" i="18"/>
  <c r="P27" i="19"/>
  <c r="P27" i="20"/>
  <c r="P27" i="23"/>
  <c r="P27" i="24"/>
  <c r="P27" i="25"/>
  <c r="P27" i="26"/>
  <c r="P27" i="27"/>
  <c r="P27" i="28"/>
  <c r="P27" i="29"/>
  <c r="F27" i="14"/>
  <c r="F27" i="15"/>
  <c r="G27" i="15" s="1"/>
  <c r="F27" i="16"/>
  <c r="P27" i="17"/>
  <c r="P27" i="21"/>
  <c r="P27" i="22"/>
  <c r="F27" i="18"/>
  <c r="G27" i="18" s="1"/>
  <c r="F27" i="19"/>
  <c r="F27" i="20"/>
  <c r="F27" i="23"/>
  <c r="F27" i="24"/>
  <c r="G27" i="24" s="1"/>
  <c r="F27" i="25"/>
  <c r="G27" i="25" s="1"/>
  <c r="F27" i="26"/>
  <c r="F27" i="27"/>
  <c r="G27" i="27" s="1"/>
  <c r="F27" i="28"/>
  <c r="G27" i="28" s="1"/>
  <c r="F27" i="29"/>
  <c r="F11" i="43"/>
  <c r="AN46" i="4"/>
  <c r="H46" i="4" s="1"/>
  <c r="F34" i="17"/>
  <c r="P36" i="44"/>
  <c r="P36" i="28"/>
  <c r="F36" i="35"/>
  <c r="F36" i="41"/>
  <c r="O38" i="4"/>
  <c r="P38" i="4" s="1"/>
  <c r="C38" i="4" s="1"/>
  <c r="O26" i="4"/>
  <c r="P26" i="4" s="1"/>
  <c r="C26" i="4" s="1"/>
  <c r="F33" i="28"/>
  <c r="F33" i="19"/>
  <c r="F33" i="26"/>
  <c r="G33" i="26" s="1"/>
  <c r="P33" i="16"/>
  <c r="F33" i="33"/>
  <c r="G33" i="33" s="1"/>
  <c r="F33" i="20"/>
  <c r="F33" i="34"/>
  <c r="F33" i="27"/>
  <c r="P33" i="32"/>
  <c r="F33" i="36"/>
  <c r="P33" i="49"/>
  <c r="P10" i="50"/>
  <c r="N40" i="50"/>
  <c r="N40" i="17"/>
  <c r="N40" i="29"/>
  <c r="N40" i="32"/>
  <c r="N40" i="36"/>
  <c r="N40" i="34"/>
  <c r="N40" i="42"/>
  <c r="N40" i="49"/>
  <c r="N40" i="18"/>
  <c r="N40" i="23"/>
  <c r="N40" i="27"/>
  <c r="N40" i="31"/>
  <c r="N40" i="21"/>
  <c r="N40" i="28"/>
  <c r="N40" i="37"/>
  <c r="O41" i="4"/>
  <c r="P41" i="4" s="1"/>
  <c r="C41" i="4" s="1"/>
  <c r="O46" i="4"/>
  <c r="P46" i="4" s="1"/>
  <c r="C46" i="4" s="1"/>
  <c r="P43" i="17" s="1"/>
  <c r="P19" i="15"/>
  <c r="P32" i="52"/>
  <c r="P32" i="48"/>
  <c r="P32" i="32"/>
  <c r="F32" i="41"/>
  <c r="P12" i="13"/>
  <c r="F12" i="17"/>
  <c r="P12" i="16"/>
  <c r="F12" i="19"/>
  <c r="F12" i="12"/>
  <c r="P12" i="15"/>
  <c r="P12" i="18"/>
  <c r="AI28" i="4"/>
  <c r="G28" i="4" s="1"/>
  <c r="AI26" i="4"/>
  <c r="G26" i="4" s="1"/>
  <c r="J23" i="25" s="1"/>
  <c r="AI24" i="4"/>
  <c r="G24" i="4" s="1"/>
  <c r="J21" i="13" s="1"/>
  <c r="AI20" i="4"/>
  <c r="G20" i="4" s="1"/>
  <c r="AI18" i="4"/>
  <c r="G18" i="4" s="1"/>
  <c r="AI16" i="4"/>
  <c r="G16" i="4" s="1"/>
  <c r="AI12" i="4"/>
  <c r="G12" i="4" s="1"/>
  <c r="J9" i="28" s="1"/>
  <c r="AI10" i="4"/>
  <c r="G10" i="4" s="1"/>
  <c r="J7" i="50" s="1"/>
  <c r="F29" i="25"/>
  <c r="P29" i="49"/>
  <c r="P29" i="29"/>
  <c r="F29" i="39"/>
  <c r="F29" i="26"/>
  <c r="P29" i="52"/>
  <c r="P29" i="34"/>
  <c r="F29" i="17"/>
  <c r="G29" i="17" s="1"/>
  <c r="F29" i="23"/>
  <c r="G29" i="23" s="1"/>
  <c r="F29" i="27"/>
  <c r="F29" i="30"/>
  <c r="G29" i="30" s="1"/>
  <c r="F29" i="37"/>
  <c r="F29" i="41"/>
  <c r="P32" i="15"/>
  <c r="F32" i="27"/>
  <c r="F32" i="13"/>
  <c r="P32" i="39"/>
  <c r="F32" i="8"/>
  <c r="G32" i="8" s="1"/>
  <c r="F40" i="13"/>
  <c r="F40" i="14"/>
  <c r="P40" i="15"/>
  <c r="P40" i="16"/>
  <c r="P40" i="17"/>
  <c r="F40" i="19"/>
  <c r="F40" i="20"/>
  <c r="G40" i="20" s="1"/>
  <c r="P40" i="20"/>
  <c r="F40" i="22"/>
  <c r="P40" i="23"/>
  <c r="P40" i="31"/>
  <c r="P40" i="25"/>
  <c r="F40" i="27"/>
  <c r="P40" i="29"/>
  <c r="F40" i="32"/>
  <c r="P40" i="33"/>
  <c r="F40" i="36"/>
  <c r="P40" i="37"/>
  <c r="F40" i="39"/>
  <c r="P40" i="41"/>
  <c r="P40" i="34"/>
  <c r="P40" i="38"/>
  <c r="F40" i="44"/>
  <c r="G40" i="44" s="1"/>
  <c r="F40" i="43"/>
  <c r="P40" i="49"/>
  <c r="F40" i="50"/>
  <c r="F40" i="51"/>
  <c r="P40" i="13"/>
  <c r="F40" i="15"/>
  <c r="G40" i="15" s="1"/>
  <c r="P40" i="14"/>
  <c r="P40" i="18"/>
  <c r="F40" i="18"/>
  <c r="G40" i="18" s="1"/>
  <c r="P40" i="19"/>
  <c r="P40" i="21"/>
  <c r="F40" i="21"/>
  <c r="F40" i="23"/>
  <c r="F40" i="24"/>
  <c r="G40" i="24" s="1"/>
  <c r="F40" i="25"/>
  <c r="G40" i="25" s="1"/>
  <c r="F40" i="26"/>
  <c r="P40" i="27"/>
  <c r="F40" i="31"/>
  <c r="P40" i="30"/>
  <c r="F40" i="33"/>
  <c r="P40" i="35"/>
  <c r="F40" i="37"/>
  <c r="F40" i="38"/>
  <c r="F40" i="41"/>
  <c r="P40" i="32"/>
  <c r="P40" i="36"/>
  <c r="F40" i="42"/>
  <c r="P40" i="44"/>
  <c r="P40" i="43"/>
  <c r="P40" i="48"/>
  <c r="P40" i="50"/>
  <c r="P40" i="51"/>
  <c r="F25" i="13"/>
  <c r="F25" i="52"/>
  <c r="P25" i="51"/>
  <c r="P25" i="50"/>
  <c r="F40" i="52"/>
  <c r="F12" i="22"/>
  <c r="G12" i="22" s="1"/>
  <c r="F12" i="26"/>
  <c r="F12" i="28"/>
  <c r="P12" i="30"/>
  <c r="P12" i="34"/>
  <c r="F12" i="24"/>
  <c r="F12" i="38"/>
  <c r="F12" i="40"/>
  <c r="F12" i="42"/>
  <c r="G12" i="42" s="1"/>
  <c r="P12" i="20"/>
  <c r="P12" i="22"/>
  <c r="P12" i="27"/>
  <c r="F12" i="31"/>
  <c r="F12" i="33"/>
  <c r="P12" i="23"/>
  <c r="P12" i="36"/>
  <c r="P12" i="38"/>
  <c r="P12" i="41"/>
  <c r="F12" i="43"/>
  <c r="AI32" i="4"/>
  <c r="G32" i="4" s="1"/>
  <c r="J29" i="48" s="1"/>
  <c r="AI38" i="4"/>
  <c r="G38" i="4" s="1"/>
  <c r="J35" i="17" s="1"/>
  <c r="AI30" i="4"/>
  <c r="G30" i="4" s="1"/>
  <c r="AI22" i="4"/>
  <c r="G22" i="4" s="1"/>
  <c r="AI14" i="4"/>
  <c r="G14" i="4" s="1"/>
  <c r="J11" i="35" s="1"/>
  <c r="AI9" i="4"/>
  <c r="G9" i="4" s="1"/>
  <c r="J7" i="15"/>
  <c r="J7" i="12"/>
  <c r="J7" i="13"/>
  <c r="J7" i="42"/>
  <c r="J23" i="23"/>
  <c r="J35" i="27"/>
  <c r="J35" i="12"/>
  <c r="J35" i="28"/>
  <c r="J35" i="31"/>
  <c r="J35" i="37"/>
  <c r="AI34" i="4"/>
  <c r="G34" i="4" s="1"/>
  <c r="J31" i="16" s="1"/>
  <c r="F43" i="30"/>
  <c r="P43" i="37"/>
  <c r="F43" i="39"/>
  <c r="F43" i="23"/>
  <c r="P43" i="40"/>
  <c r="F43" i="16"/>
  <c r="P43" i="15"/>
  <c r="J15" i="49"/>
  <c r="J15" i="34"/>
  <c r="J15" i="17"/>
  <c r="J15" i="29"/>
  <c r="J15" i="24"/>
  <c r="J15" i="23"/>
  <c r="J15" i="39"/>
  <c r="J15" i="15"/>
  <c r="J15" i="22"/>
  <c r="J15" i="37"/>
  <c r="J15" i="33"/>
  <c r="J15" i="44"/>
  <c r="J15" i="19"/>
  <c r="J15" i="52"/>
  <c r="J15" i="8"/>
  <c r="J15" i="28"/>
  <c r="J15" i="18"/>
  <c r="J15" i="40"/>
  <c r="J15" i="48"/>
  <c r="J15" i="32"/>
  <c r="J15" i="35"/>
  <c r="J15" i="14"/>
  <c r="J15" i="21"/>
  <c r="J15" i="36"/>
  <c r="J15" i="42"/>
  <c r="J15" i="27"/>
  <c r="J15" i="38"/>
  <c r="J15" i="30"/>
  <c r="J15" i="43"/>
  <c r="AI40" i="4"/>
  <c r="G40" i="4" s="1"/>
  <c r="J37" i="13" s="1"/>
  <c r="X14" i="37"/>
  <c r="X14" i="38"/>
  <c r="X14" i="49"/>
  <c r="X14" i="30"/>
  <c r="X14" i="18"/>
  <c r="X14" i="40"/>
  <c r="X14" i="43"/>
  <c r="X14" i="23"/>
  <c r="X14" i="12"/>
  <c r="X14" i="20"/>
  <c r="X14" i="19"/>
  <c r="X14" i="29"/>
  <c r="P23" i="8"/>
  <c r="F23" i="16"/>
  <c r="G23" i="16" s="1"/>
  <c r="P33" i="43"/>
  <c r="P33" i="42"/>
  <c r="F33" i="8"/>
  <c r="P33" i="24"/>
  <c r="F33" i="41"/>
  <c r="G33" i="41" s="1"/>
  <c r="P33" i="31"/>
  <c r="F39" i="17"/>
  <c r="G39" i="17" s="1"/>
  <c r="F39" i="48"/>
  <c r="P39" i="33"/>
  <c r="G27" i="31"/>
  <c r="X22" i="22"/>
  <c r="X22" i="38"/>
  <c r="X22" i="40"/>
  <c r="X22" i="48"/>
  <c r="X22" i="21"/>
  <c r="X22" i="52"/>
  <c r="X22" i="31"/>
  <c r="X22" i="39"/>
  <c r="X22" i="34"/>
  <c r="X22" i="23"/>
  <c r="X22" i="44"/>
  <c r="X22" i="37"/>
  <c r="X22" i="29"/>
  <c r="X22" i="26"/>
  <c r="X22" i="36"/>
  <c r="X22" i="35"/>
  <c r="X22" i="19"/>
  <c r="X22" i="32"/>
  <c r="X22" i="30"/>
  <c r="X22" i="43"/>
  <c r="X22" i="27"/>
  <c r="X22" i="49"/>
  <c r="X22" i="12"/>
  <c r="X22" i="50"/>
  <c r="X22" i="14"/>
  <c r="X22" i="25"/>
  <c r="X22" i="51"/>
  <c r="X22" i="33"/>
  <c r="X22" i="20"/>
  <c r="X22" i="42"/>
  <c r="X22" i="41"/>
  <c r="X22" i="16"/>
  <c r="X22" i="15"/>
  <c r="X22" i="18"/>
  <c r="X22" i="8"/>
  <c r="X22" i="28"/>
  <c r="V40" i="30"/>
  <c r="V40" i="19"/>
  <c r="V40" i="14"/>
  <c r="V40" i="33"/>
  <c r="V40" i="23"/>
  <c r="V40" i="18"/>
  <c r="V40" i="15"/>
  <c r="V40" i="16"/>
  <c r="V40" i="38"/>
  <c r="V40" i="21"/>
  <c r="V40" i="36"/>
  <c r="V40" i="28"/>
  <c r="V40" i="12"/>
  <c r="V40" i="34"/>
  <c r="V40" i="40"/>
  <c r="V40" i="29"/>
  <c r="V40" i="43"/>
  <c r="V40" i="49"/>
  <c r="V40" i="31"/>
  <c r="V40" i="41"/>
  <c r="V40" i="25"/>
  <c r="V40" i="8"/>
  <c r="V40" i="52"/>
  <c r="V40" i="50"/>
  <c r="V40" i="17"/>
  <c r="V40" i="48"/>
  <c r="V40" i="22"/>
  <c r="V40" i="39"/>
  <c r="V40" i="20"/>
  <c r="V40" i="32"/>
  <c r="V40" i="35"/>
  <c r="V40" i="27"/>
  <c r="V40" i="42"/>
  <c r="V40" i="44"/>
  <c r="V40" i="51"/>
  <c r="V40" i="26"/>
  <c r="F23" i="28"/>
  <c r="G23" i="28" s="1"/>
  <c r="F39" i="31"/>
  <c r="G39" i="31" s="1"/>
  <c r="P39" i="41"/>
  <c r="P39" i="26"/>
  <c r="P39" i="31"/>
  <c r="P39" i="14"/>
  <c r="P39" i="16"/>
  <c r="F39" i="51"/>
  <c r="F39" i="29"/>
  <c r="P39" i="8"/>
  <c r="P39" i="18"/>
  <c r="P39" i="20"/>
  <c r="P39" i="30"/>
  <c r="P33" i="33"/>
  <c r="P33" i="36"/>
  <c r="P33" i="15"/>
  <c r="F33" i="16"/>
  <c r="G33" i="16" s="1"/>
  <c r="P33" i="17"/>
  <c r="F33" i="51"/>
  <c r="G33" i="51" s="1"/>
  <c r="F33" i="50"/>
  <c r="F33" i="17"/>
  <c r="G33" i="17" s="1"/>
  <c r="P33" i="22"/>
  <c r="F33" i="44"/>
  <c r="G33" i="44"/>
  <c r="F33" i="40"/>
  <c r="P33" i="52"/>
  <c r="F33" i="42"/>
  <c r="P33" i="14"/>
  <c r="P33" i="20"/>
  <c r="F33" i="30"/>
  <c r="G33" i="30" s="1"/>
  <c r="P33" i="8"/>
  <c r="F33" i="24"/>
  <c r="P33" i="51"/>
  <c r="P33" i="12"/>
  <c r="P33" i="28"/>
  <c r="P33" i="50"/>
  <c r="F33" i="18"/>
  <c r="F33" i="31"/>
  <c r="G33" i="31" s="1"/>
  <c r="F33" i="43"/>
  <c r="P33" i="40"/>
  <c r="P33" i="13"/>
  <c r="F33" i="22"/>
  <c r="P33" i="26"/>
  <c r="F33" i="49"/>
  <c r="F33" i="14"/>
  <c r="P33" i="38"/>
  <c r="F33" i="25"/>
  <c r="P33" i="37"/>
  <c r="F33" i="48"/>
  <c r="F33" i="29"/>
  <c r="P33" i="41"/>
  <c r="F33" i="39"/>
  <c r="P33" i="35"/>
  <c r="P33" i="27"/>
  <c r="F33" i="23"/>
  <c r="G33" i="23" s="1"/>
  <c r="F33" i="15"/>
  <c r="P33" i="34"/>
  <c r="P33" i="19"/>
  <c r="P33" i="48"/>
  <c r="F33" i="37"/>
  <c r="P33" i="23"/>
  <c r="F33" i="38"/>
  <c r="P33" i="18"/>
  <c r="F15" i="33"/>
  <c r="G15" i="33" s="1"/>
  <c r="P13" i="37"/>
  <c r="F13" i="14"/>
  <c r="F13" i="33"/>
  <c r="G13" i="33" s="1"/>
  <c r="P13" i="19"/>
  <c r="F13" i="41"/>
  <c r="G13" i="41" s="1"/>
  <c r="F13" i="13"/>
  <c r="F36" i="15"/>
  <c r="P36" i="52"/>
  <c r="P36" i="49"/>
  <c r="P36" i="23"/>
  <c r="F36" i="18"/>
  <c r="G36" i="18" s="1"/>
  <c r="P36" i="25"/>
  <c r="F36" i="44"/>
  <c r="G36" i="44" s="1"/>
  <c r="F36" i="42"/>
  <c r="P36" i="40"/>
  <c r="P36" i="20"/>
  <c r="F36" i="31"/>
  <c r="F36" i="28"/>
  <c r="P36" i="37"/>
  <c r="F14" i="19"/>
  <c r="G14" i="19" s="1"/>
  <c r="P14" i="39"/>
  <c r="V17" i="50"/>
  <c r="V17" i="20"/>
  <c r="V17" i="40"/>
  <c r="V17" i="31"/>
  <c r="V17" i="24"/>
  <c r="V17" i="18"/>
  <c r="V17" i="41"/>
  <c r="V17" i="36"/>
  <c r="V17" i="52"/>
  <c r="V17" i="12"/>
  <c r="V17" i="42"/>
  <c r="V17" i="13"/>
  <c r="V17" i="44"/>
  <c r="V17" i="48"/>
  <c r="V17" i="25"/>
  <c r="V17" i="49"/>
  <c r="V17" i="28"/>
  <c r="V17" i="33"/>
  <c r="V17" i="51"/>
  <c r="V17" i="23"/>
  <c r="V17" i="19"/>
  <c r="V17" i="30"/>
  <c r="V17" i="32"/>
  <c r="V17" i="39"/>
  <c r="V17" i="29"/>
  <c r="V17" i="15"/>
  <c r="V17" i="21"/>
  <c r="V17" i="16"/>
  <c r="V17" i="35"/>
  <c r="V17" i="14"/>
  <c r="V17" i="43"/>
  <c r="V17" i="17"/>
  <c r="V17" i="8"/>
  <c r="V17" i="38"/>
  <c r="V17" i="34"/>
  <c r="N43" i="38"/>
  <c r="N43" i="16"/>
  <c r="N43" i="50"/>
  <c r="N43" i="22"/>
  <c r="N43" i="8"/>
  <c r="P29" i="8"/>
  <c r="P29" i="33"/>
  <c r="F29" i="8"/>
  <c r="G29" i="8" s="1"/>
  <c r="P29" i="23"/>
  <c r="P29" i="50"/>
  <c r="P29" i="44"/>
  <c r="P29" i="17"/>
  <c r="F29" i="43"/>
  <c r="P29" i="20"/>
  <c r="F29" i="15"/>
  <c r="P29" i="39"/>
  <c r="F29" i="51"/>
  <c r="G29" i="51" s="1"/>
  <c r="P13" i="34"/>
  <c r="P13" i="33"/>
  <c r="F13" i="27"/>
  <c r="F13" i="28"/>
  <c r="G13" i="28" s="1"/>
  <c r="P13" i="44"/>
  <c r="P13" i="51"/>
  <c r="F13" i="8"/>
  <c r="F13" i="17"/>
  <c r="G13" i="17" s="1"/>
  <c r="F13" i="34"/>
  <c r="F13" i="32"/>
  <c r="F13" i="44"/>
  <c r="P13" i="23"/>
  <c r="P13" i="29"/>
  <c r="F13" i="23"/>
  <c r="G13" i="23" s="1"/>
  <c r="F13" i="39"/>
  <c r="P13" i="15"/>
  <c r="P13" i="42"/>
  <c r="F13" i="35"/>
  <c r="F13" i="29"/>
  <c r="P13" i="8"/>
  <c r="F13" i="30"/>
  <c r="P13" i="50"/>
  <c r="F13" i="15"/>
  <c r="G13" i="15" s="1"/>
  <c r="P13" i="48"/>
  <c r="P13" i="12"/>
  <c r="P13" i="36"/>
  <c r="P13" i="35"/>
  <c r="P13" i="43"/>
  <c r="F13" i="25"/>
  <c r="F13" i="43"/>
  <c r="F13" i="37"/>
  <c r="G13" i="37" s="1"/>
  <c r="F13" i="18"/>
  <c r="G13" i="18" s="1"/>
  <c r="P13" i="26"/>
  <c r="P13" i="21"/>
  <c r="F13" i="42"/>
  <c r="P13" i="20"/>
  <c r="P13" i="39"/>
  <c r="F13" i="38"/>
  <c r="P13" i="41"/>
  <c r="P13" i="49"/>
  <c r="P13" i="13"/>
  <c r="F13" i="26"/>
  <c r="F13" i="52"/>
  <c r="P13" i="27"/>
  <c r="F13" i="22"/>
  <c r="F13" i="40"/>
  <c r="P13" i="18"/>
  <c r="P13" i="30"/>
  <c r="F13" i="24"/>
  <c r="F13" i="20"/>
  <c r="P13" i="14"/>
  <c r="P13" i="28"/>
  <c r="P13" i="17"/>
  <c r="F15" i="22"/>
  <c r="F34" i="30"/>
  <c r="P34" i="27"/>
  <c r="X20" i="25"/>
  <c r="X20" i="17"/>
  <c r="V9" i="16"/>
  <c r="V9" i="35"/>
  <c r="V9" i="14"/>
  <c r="V9" i="37"/>
  <c r="V33" i="14"/>
  <c r="V33" i="22"/>
  <c r="V33" i="34"/>
  <c r="V33" i="52"/>
  <c r="V33" i="43"/>
  <c r="V33" i="21"/>
  <c r="V33" i="29"/>
  <c r="V33" i="32"/>
  <c r="V33" i="12"/>
  <c r="V33" i="50"/>
  <c r="V33" i="13"/>
  <c r="V33" i="23"/>
  <c r="V33" i="18"/>
  <c r="V33" i="51"/>
  <c r="V33" i="28"/>
  <c r="V33" i="19"/>
  <c r="V33" i="8"/>
  <c r="V33" i="17"/>
  <c r="V33" i="27"/>
  <c r="V33" i="20"/>
  <c r="V33" i="25"/>
  <c r="V33" i="49"/>
  <c r="V33" i="48"/>
  <c r="V33" i="26"/>
  <c r="V33" i="44"/>
  <c r="V33" i="24"/>
  <c r="V33" i="39"/>
  <c r="V33" i="38"/>
  <c r="V33" i="33"/>
  <c r="V33" i="30"/>
  <c r="V33" i="16"/>
  <c r="X32" i="22"/>
  <c r="X32" i="32"/>
  <c r="X32" i="51"/>
  <c r="X32" i="12"/>
  <c r="X32" i="35"/>
  <c r="X32" i="26"/>
  <c r="X32" i="40"/>
  <c r="X32" i="18"/>
  <c r="X32" i="13"/>
  <c r="X32" i="23"/>
  <c r="X32" i="38"/>
  <c r="X32" i="15"/>
  <c r="X32" i="29"/>
  <c r="X32" i="50"/>
  <c r="X32" i="36"/>
  <c r="X32" i="44"/>
  <c r="X32" i="16"/>
  <c r="X32" i="33"/>
  <c r="X32" i="48"/>
  <c r="X32" i="24"/>
  <c r="X32" i="34"/>
  <c r="X32" i="20"/>
  <c r="X32" i="49"/>
  <c r="X32" i="31"/>
  <c r="X32" i="25"/>
  <c r="X32" i="17"/>
  <c r="X32" i="41"/>
  <c r="X32" i="28"/>
  <c r="X32" i="39"/>
  <c r="X7" i="39"/>
  <c r="X7" i="13"/>
  <c r="X7" i="14"/>
  <c r="X7" i="40"/>
  <c r="X7" i="41"/>
  <c r="X7" i="49"/>
  <c r="X7" i="21"/>
  <c r="N34" i="49"/>
  <c r="N34" i="19"/>
  <c r="N34" i="36"/>
  <c r="N34" i="17"/>
  <c r="N34" i="34"/>
  <c r="N34" i="8"/>
  <c r="N34" i="27"/>
  <c r="N34" i="16"/>
  <c r="N34" i="42"/>
  <c r="N34" i="18"/>
  <c r="N34" i="39"/>
  <c r="N34" i="26"/>
  <c r="N34" i="52"/>
  <c r="N34" i="24"/>
  <c r="N34" i="25"/>
  <c r="N34" i="32"/>
  <c r="N34" i="33"/>
  <c r="N34" i="15"/>
  <c r="N34" i="13"/>
  <c r="N34" i="50"/>
  <c r="N34" i="37"/>
  <c r="N34" i="35"/>
  <c r="N34" i="44"/>
  <c r="N34" i="30"/>
  <c r="N34" i="31"/>
  <c r="N34" i="20"/>
  <c r="N34" i="21"/>
  <c r="N34" i="48"/>
  <c r="N34" i="23"/>
  <c r="N34" i="14"/>
  <c r="N34" i="43"/>
  <c r="N34" i="40"/>
  <c r="N34" i="38"/>
  <c r="N34" i="29"/>
  <c r="N28" i="50"/>
  <c r="N28" i="19"/>
  <c r="N28" i="23"/>
  <c r="N28" i="36"/>
  <c r="N28" i="14"/>
  <c r="N28" i="39"/>
  <c r="N28" i="38"/>
  <c r="N28" i="48"/>
  <c r="N28" i="33"/>
  <c r="N28" i="15"/>
  <c r="N28" i="22"/>
  <c r="N28" i="20"/>
  <c r="N28" i="28"/>
  <c r="N28" i="30"/>
  <c r="N28" i="17"/>
  <c r="N28" i="25"/>
  <c r="N28" i="27"/>
  <c r="N28" i="18"/>
  <c r="N28" i="34"/>
  <c r="N28" i="26"/>
  <c r="N28" i="40"/>
  <c r="N28" i="8"/>
  <c r="N28" i="21"/>
  <c r="N28" i="42"/>
  <c r="N28" i="29"/>
  <c r="N28" i="32"/>
  <c r="N28" i="51"/>
  <c r="N28" i="41"/>
  <c r="N28" i="49"/>
  <c r="N26" i="50"/>
  <c r="N26" i="52"/>
  <c r="N26" i="20"/>
  <c r="N26" i="29"/>
  <c r="N26" i="38"/>
  <c r="N26" i="12"/>
  <c r="N26" i="21"/>
  <c r="N26" i="28"/>
  <c r="N26" i="36"/>
  <c r="N26" i="43"/>
  <c r="N26" i="49"/>
  <c r="N26" i="14"/>
  <c r="N26" i="25"/>
  <c r="N26" i="35"/>
  <c r="N26" i="16"/>
  <c r="N26" i="24"/>
  <c r="N26" i="34"/>
  <c r="N26" i="13"/>
  <c r="N26" i="17"/>
  <c r="N26" i="31"/>
  <c r="N26" i="41"/>
  <c r="N26" i="19"/>
  <c r="N26" i="30"/>
  <c r="N26" i="39"/>
  <c r="N26" i="48"/>
  <c r="N26" i="23"/>
  <c r="N26" i="44"/>
  <c r="N26" i="33"/>
  <c r="N26" i="8"/>
  <c r="N26" i="27"/>
  <c r="N26" i="18"/>
  <c r="N26" i="37"/>
  <c r="N26" i="51"/>
  <c r="N26" i="22"/>
  <c r="N26" i="32"/>
  <c r="N26" i="42"/>
  <c r="N26" i="40"/>
  <c r="N26" i="26"/>
  <c r="N24" i="13"/>
  <c r="N24" i="51"/>
  <c r="N24" i="16"/>
  <c r="N24" i="20"/>
  <c r="N24" i="30"/>
  <c r="N24" i="39"/>
  <c r="N24" i="23"/>
  <c r="N24" i="52"/>
  <c r="N24" i="37"/>
  <c r="N24" i="49"/>
  <c r="N24" i="26"/>
  <c r="N24" i="14"/>
  <c r="N24" i="35"/>
  <c r="N24" i="8"/>
  <c r="N24" i="31"/>
  <c r="N24" i="15"/>
  <c r="N24" i="29"/>
  <c r="N24" i="34"/>
  <c r="N24" i="42"/>
  <c r="N24" i="25"/>
  <c r="N24" i="36"/>
  <c r="N24" i="50"/>
  <c r="N24" i="38"/>
  <c r="N24" i="43"/>
  <c r="V19" i="24"/>
  <c r="V19" i="13"/>
  <c r="V19" i="35"/>
  <c r="V19" i="39"/>
  <c r="V19" i="38"/>
  <c r="V19" i="40"/>
  <c r="V19" i="23"/>
  <c r="V19" i="21"/>
  <c r="V19" i="22"/>
  <c r="V19" i="30"/>
  <c r="V19" i="50"/>
  <c r="V19" i="29"/>
  <c r="V19" i="43"/>
  <c r="V19" i="14"/>
  <c r="V19" i="34"/>
  <c r="V19" i="52"/>
  <c r="V19" i="28"/>
  <c r="V19" i="25"/>
  <c r="V19" i="19"/>
  <c r="V19" i="36"/>
  <c r="V19" i="32"/>
  <c r="V19" i="8"/>
  <c r="V19" i="31"/>
  <c r="V19" i="42"/>
  <c r="V19" i="48"/>
  <c r="X5" i="14"/>
  <c r="X5" i="40"/>
  <c r="X5" i="50"/>
  <c r="X5" i="18"/>
  <c r="X5" i="16"/>
  <c r="X5" i="31"/>
  <c r="X5" i="43"/>
  <c r="X5" i="34"/>
  <c r="X5" i="26"/>
  <c r="X5" i="13"/>
  <c r="X5" i="27"/>
  <c r="X5" i="37"/>
  <c r="X5" i="29"/>
  <c r="X5" i="35"/>
  <c r="X5" i="32"/>
  <c r="X5" i="51"/>
  <c r="X5" i="52"/>
  <c r="X5" i="30"/>
  <c r="X5" i="33"/>
  <c r="X5" i="15"/>
  <c r="V33" i="40"/>
  <c r="V30" i="26"/>
  <c r="V30" i="32"/>
  <c r="V36" i="28"/>
  <c r="V36" i="37"/>
  <c r="V36" i="15"/>
  <c r="V36" i="52"/>
  <c r="V36" i="41"/>
  <c r="V36" i="49"/>
  <c r="V36" i="44"/>
  <c r="V36" i="13"/>
  <c r="V36" i="17"/>
  <c r="V36" i="51"/>
  <c r="V36" i="29"/>
  <c r="V36" i="50"/>
  <c r="V36" i="31"/>
  <c r="V36" i="8"/>
  <c r="V36" i="36"/>
  <c r="V36" i="39"/>
  <c r="V36" i="12"/>
  <c r="X18" i="33"/>
  <c r="X18" i="19"/>
  <c r="X18" i="29"/>
  <c r="X18" i="40"/>
  <c r="X18" i="8"/>
  <c r="X18" i="16"/>
  <c r="X18" i="17"/>
  <c r="X18" i="34"/>
  <c r="X18" i="13"/>
  <c r="X18" i="15"/>
  <c r="X18" i="49"/>
  <c r="X18" i="51"/>
  <c r="X18" i="39"/>
  <c r="X18" i="23"/>
  <c r="X18" i="31"/>
  <c r="V7" i="18"/>
  <c r="V7" i="19"/>
  <c r="V7" i="30"/>
  <c r="V7" i="31"/>
  <c r="V7" i="51"/>
  <c r="V7" i="17"/>
  <c r="V7" i="29"/>
  <c r="V7" i="20"/>
  <c r="V7" i="8"/>
  <c r="V7" i="40"/>
  <c r="V7" i="35"/>
  <c r="V7" i="42"/>
  <c r="V7" i="26"/>
  <c r="V7" i="50"/>
  <c r="X38" i="8"/>
  <c r="X38" i="49"/>
  <c r="X38" i="39"/>
  <c r="X38" i="50"/>
  <c r="X38" i="15"/>
  <c r="X38" i="23"/>
  <c r="X38" i="26"/>
  <c r="X38" i="32"/>
  <c r="X38" i="37"/>
  <c r="X38" i="43"/>
  <c r="X38" i="13"/>
  <c r="X38" i="18"/>
  <c r="X38" i="30"/>
  <c r="X38" i="19"/>
  <c r="X38" i="27"/>
  <c r="X38" i="29"/>
  <c r="X38" i="38"/>
  <c r="P28" i="49"/>
  <c r="P28" i="48"/>
  <c r="F28" i="13"/>
  <c r="G28" i="13" s="1"/>
  <c r="P28" i="22"/>
  <c r="F28" i="25"/>
  <c r="F28" i="37"/>
  <c r="F28" i="38"/>
  <c r="P28" i="18"/>
  <c r="P8" i="37"/>
  <c r="F8" i="20"/>
  <c r="F8" i="8"/>
  <c r="G8" i="8" s="1"/>
  <c r="X43" i="43"/>
  <c r="X43" i="27"/>
  <c r="X43" i="12"/>
  <c r="X43" i="34"/>
  <c r="X43" i="21"/>
  <c r="X39" i="42"/>
  <c r="X39" i="28"/>
  <c r="X39" i="31"/>
  <c r="X27" i="14"/>
  <c r="X27" i="29"/>
  <c r="X27" i="17"/>
  <c r="X27" i="37"/>
  <c r="X27" i="20"/>
  <c r="X27" i="52"/>
  <c r="X23" i="49"/>
  <c r="X23" i="39"/>
  <c r="X23" i="48"/>
  <c r="X23" i="29"/>
  <c r="X23" i="13"/>
  <c r="X13" i="13"/>
  <c r="X11" i="19"/>
  <c r="X11" i="18"/>
  <c r="X11" i="23"/>
  <c r="X11" i="25"/>
  <c r="X11" i="42"/>
  <c r="X11" i="34"/>
  <c r="N42" i="22"/>
  <c r="N42" i="21"/>
  <c r="N42" i="24"/>
  <c r="N42" i="17"/>
  <c r="N42" i="48"/>
  <c r="N42" i="49"/>
  <c r="N42" i="38"/>
  <c r="N42" i="37"/>
  <c r="V6" i="37"/>
  <c r="V6" i="39"/>
  <c r="V6" i="34"/>
  <c r="V6" i="25"/>
  <c r="V6" i="44"/>
  <c r="V6" i="28"/>
  <c r="V6" i="13"/>
  <c r="V6" i="48"/>
  <c r="V6" i="19"/>
  <c r="V30" i="51"/>
  <c r="V30" i="42"/>
  <c r="V30" i="37"/>
  <c r="V30" i="38"/>
  <c r="V30" i="22"/>
  <c r="V30" i="50"/>
  <c r="V30" i="28"/>
  <c r="V30" i="12"/>
  <c r="V30" i="25"/>
  <c r="V37" i="27"/>
  <c r="V37" i="18"/>
  <c r="V37" i="13"/>
  <c r="V37" i="39"/>
  <c r="V37" i="23"/>
  <c r="V37" i="33"/>
  <c r="V37" i="35"/>
  <c r="V37" i="50"/>
  <c r="V37" i="16"/>
  <c r="V37" i="29"/>
  <c r="V37" i="31"/>
  <c r="V37" i="19"/>
  <c r="V37" i="26"/>
  <c r="V37" i="41"/>
  <c r="V37" i="44"/>
  <c r="V37" i="38"/>
  <c r="V37" i="49"/>
  <c r="V37" i="20"/>
  <c r="V37" i="15"/>
  <c r="V36" i="16"/>
  <c r="V10" i="49"/>
  <c r="V10" i="14"/>
  <c r="V10" i="41"/>
  <c r="V10" i="35"/>
  <c r="V10" i="15"/>
  <c r="V10" i="17"/>
  <c r="V10" i="42"/>
  <c r="V10" i="34"/>
  <c r="V10" i="19"/>
  <c r="V10" i="52"/>
  <c r="V10" i="8"/>
  <c r="V10" i="25"/>
  <c r="V10" i="20"/>
  <c r="V10" i="21"/>
  <c r="V10" i="12"/>
  <c r="V10" i="26"/>
  <c r="V10" i="27"/>
  <c r="V10" i="31"/>
  <c r="V10" i="13"/>
  <c r="F28" i="43"/>
  <c r="P10" i="19"/>
  <c r="P10" i="41"/>
  <c r="F10" i="29"/>
  <c r="F10" i="32"/>
  <c r="X24" i="38"/>
  <c r="E7" i="36"/>
  <c r="F27" i="50"/>
  <c r="P27" i="52"/>
  <c r="P27" i="50"/>
  <c r="F27" i="52"/>
  <c r="G27" i="52" s="1"/>
  <c r="AI42" i="4"/>
  <c r="G42" i="4" s="1"/>
  <c r="J39" i="31" s="1"/>
  <c r="AH42" i="4"/>
  <c r="F42" i="4" s="1"/>
  <c r="T39" i="35" s="1"/>
  <c r="AH14" i="4"/>
  <c r="F14" i="4" s="1"/>
  <c r="T11" i="19" s="1"/>
  <c r="AH40" i="4"/>
  <c r="F40" i="4" s="1"/>
  <c r="T37" i="40" s="1"/>
  <c r="AH9" i="4"/>
  <c r="F9" i="4" s="1"/>
  <c r="E26" i="36"/>
  <c r="E41" i="36"/>
  <c r="E19" i="36"/>
  <c r="E34" i="36"/>
  <c r="E39" i="36"/>
  <c r="E33" i="36"/>
  <c r="G33" i="36" s="1"/>
  <c r="E11" i="36"/>
  <c r="E21" i="36"/>
  <c r="E38" i="36"/>
  <c r="E14" i="36"/>
  <c r="E21" i="31"/>
  <c r="E6" i="28"/>
  <c r="E38" i="28"/>
  <c r="E26" i="28"/>
  <c r="E33" i="14"/>
  <c r="N36" i="52"/>
  <c r="N36" i="48"/>
  <c r="N36" i="50"/>
  <c r="E5" i="50"/>
  <c r="E7" i="50"/>
  <c r="E11" i="50"/>
  <c r="E13" i="50"/>
  <c r="E15" i="50"/>
  <c r="E19" i="50"/>
  <c r="E21" i="50"/>
  <c r="E23" i="50"/>
  <c r="E27" i="50"/>
  <c r="E29" i="50"/>
  <c r="E31" i="50"/>
  <c r="E35" i="50"/>
  <c r="E37" i="50"/>
  <c r="E39" i="50"/>
  <c r="E43" i="50"/>
  <c r="E6" i="50"/>
  <c r="E8" i="50"/>
  <c r="E10" i="50"/>
  <c r="E12" i="50"/>
  <c r="E14" i="50"/>
  <c r="E16" i="50"/>
  <c r="E18" i="50"/>
  <c r="E20" i="50"/>
  <c r="E22" i="50"/>
  <c r="E24" i="50"/>
  <c r="E26" i="50"/>
  <c r="E28" i="50"/>
  <c r="E30" i="50"/>
  <c r="E32" i="50"/>
  <c r="E34" i="50"/>
  <c r="E36" i="50"/>
  <c r="E38" i="50"/>
  <c r="E40" i="50"/>
  <c r="G40" i="50" s="1"/>
  <c r="E42" i="50"/>
  <c r="P12" i="50"/>
  <c r="P12" i="52"/>
  <c r="F12" i="48"/>
  <c r="F12" i="50"/>
  <c r="F12" i="49"/>
  <c r="P12" i="51"/>
  <c r="P25" i="49"/>
  <c r="P25" i="48"/>
  <c r="P25" i="14"/>
  <c r="E19" i="43"/>
  <c r="E15" i="43"/>
  <c r="E24" i="43"/>
  <c r="E27" i="43"/>
  <c r="E33" i="43"/>
  <c r="G33" i="43" s="1"/>
  <c r="E38" i="43"/>
  <c r="E34" i="43"/>
  <c r="E37" i="43"/>
  <c r="E39" i="43"/>
  <c r="E23" i="43"/>
  <c r="E26" i="43"/>
  <c r="E10" i="43"/>
  <c r="E35" i="43"/>
  <c r="E17" i="43"/>
  <c r="E9" i="38"/>
  <c r="E13" i="38"/>
  <c r="G13" i="38" s="1"/>
  <c r="E16" i="38"/>
  <c r="E34" i="38"/>
  <c r="E37" i="38"/>
  <c r="E18" i="38"/>
  <c r="E11" i="34"/>
  <c r="E20" i="29"/>
  <c r="E24" i="29"/>
  <c r="E33" i="18"/>
  <c r="E25" i="18"/>
  <c r="E7" i="18"/>
  <c r="E24" i="12"/>
  <c r="E27" i="12"/>
  <c r="E34" i="12"/>
  <c r="E37" i="12"/>
  <c r="E26" i="12"/>
  <c r="N20" i="41"/>
  <c r="N20" i="13"/>
  <c r="N18" i="50"/>
  <c r="N18" i="48"/>
  <c r="J12" i="46"/>
  <c r="V18" i="13"/>
  <c r="V18" i="43"/>
  <c r="V18" i="51"/>
  <c r="V26" i="48"/>
  <c r="V26" i="52"/>
  <c r="V26" i="19"/>
  <c r="V26" i="26"/>
  <c r="V26" i="34"/>
  <c r="V26" i="42"/>
  <c r="V26" i="15"/>
  <c r="V26" i="25"/>
  <c r="V26" i="32"/>
  <c r="V26" i="41"/>
  <c r="V26" i="50"/>
  <c r="V26" i="16"/>
  <c r="V26" i="24"/>
  <c r="V26" i="36"/>
  <c r="V26" i="8"/>
  <c r="V26" i="23"/>
  <c r="V26" i="35"/>
  <c r="V26" i="13"/>
  <c r="X34" i="18"/>
  <c r="X34" i="26"/>
  <c r="X34" i="35"/>
  <c r="X34" i="40"/>
  <c r="X34" i="51"/>
  <c r="X34" i="17"/>
  <c r="X34" i="27"/>
  <c r="X34" i="34"/>
  <c r="X34" i="12"/>
  <c r="X34" i="24"/>
  <c r="X34" i="37"/>
  <c r="X34" i="50"/>
  <c r="X12" i="20"/>
  <c r="X12" i="27"/>
  <c r="X12" i="30"/>
  <c r="X12" i="28"/>
  <c r="X12" i="38"/>
  <c r="X12" i="22"/>
  <c r="X12" i="37"/>
  <c r="X12" i="48"/>
  <c r="X12" i="52"/>
  <c r="F40" i="30"/>
  <c r="G40" i="30" s="1"/>
  <c r="P40" i="52"/>
  <c r="P11" i="49"/>
  <c r="F5" i="18"/>
  <c r="P5" i="19"/>
  <c r="E20" i="35"/>
  <c r="E27" i="35"/>
  <c r="G27" i="35" s="1"/>
  <c r="E12" i="25"/>
  <c r="G12" i="25" s="1"/>
  <c r="E33" i="25"/>
  <c r="G33" i="25" s="1"/>
  <c r="E25" i="25"/>
  <c r="E13" i="25"/>
  <c r="E37" i="25"/>
  <c r="E32" i="25"/>
  <c r="E23" i="25"/>
  <c r="E7" i="25"/>
  <c r="E10" i="25"/>
  <c r="E24" i="20"/>
  <c r="E29" i="16"/>
  <c r="E17" i="16"/>
  <c r="E18" i="16"/>
  <c r="E25" i="16"/>
  <c r="E6" i="16"/>
  <c r="E14" i="16"/>
  <c r="E9" i="40"/>
  <c r="J42" i="30"/>
  <c r="J42" i="8"/>
  <c r="V29" i="31"/>
  <c r="E10" i="49"/>
  <c r="E18" i="49"/>
  <c r="E26" i="49"/>
  <c r="E34" i="49"/>
  <c r="E42" i="49"/>
  <c r="E8" i="49"/>
  <c r="E20" i="49"/>
  <c r="E30" i="49"/>
  <c r="E40" i="49"/>
  <c r="E31" i="49"/>
  <c r="E32" i="49"/>
  <c r="E16" i="49"/>
  <c r="E39" i="48"/>
  <c r="E23" i="48"/>
  <c r="AI25" i="4"/>
  <c r="G25" i="4" s="1"/>
  <c r="AI17" i="4"/>
  <c r="G17" i="4" s="1"/>
  <c r="J14" i="32" s="1"/>
  <c r="AI37" i="4"/>
  <c r="G37" i="4" s="1"/>
  <c r="J31" i="20"/>
  <c r="AI29" i="4"/>
  <c r="G29" i="4" s="1"/>
  <c r="J26" i="33" s="1"/>
  <c r="AH16" i="4"/>
  <c r="F16" i="4" s="1"/>
  <c r="AI21" i="4"/>
  <c r="G21" i="4" s="1"/>
  <c r="AI44" i="4"/>
  <c r="G44" i="4" s="1"/>
  <c r="J41" i="34" s="1"/>
  <c r="AI27" i="4"/>
  <c r="G27" i="4" s="1"/>
  <c r="J24" i="51" s="1"/>
  <c r="AI13" i="4"/>
  <c r="G13" i="4" s="1"/>
  <c r="J10" i="21" s="1"/>
  <c r="AH38" i="4"/>
  <c r="F38" i="4" s="1"/>
  <c r="T37" i="12"/>
  <c r="T37" i="50"/>
  <c r="AI46" i="4"/>
  <c r="G46" i="4" s="1"/>
  <c r="J43" i="19" s="1"/>
  <c r="AH46" i="4"/>
  <c r="F46" i="4" s="1"/>
  <c r="T43" i="13" s="1"/>
  <c r="J37" i="41"/>
  <c r="J37" i="33"/>
  <c r="J37" i="24"/>
  <c r="J41" i="31"/>
  <c r="J41" i="41"/>
  <c r="J41" i="44"/>
  <c r="J41" i="49"/>
  <c r="T39" i="39"/>
  <c r="J24" i="25"/>
  <c r="J24" i="20"/>
  <c r="J24" i="28"/>
  <c r="J24" i="17"/>
  <c r="J24" i="34"/>
  <c r="J24" i="22"/>
  <c r="J39" i="12"/>
  <c r="T28" i="40"/>
  <c r="T28" i="38"/>
  <c r="T28" i="23"/>
  <c r="T28" i="34"/>
  <c r="T28" i="19"/>
  <c r="T43" i="17"/>
  <c r="T43" i="21"/>
  <c r="T43" i="27"/>
  <c r="T43" i="15"/>
  <c r="T43" i="37"/>
  <c r="T43" i="22"/>
  <c r="T43" i="25"/>
  <c r="T43" i="29"/>
  <c r="T43" i="23"/>
  <c r="J43" i="30"/>
  <c r="J43" i="15"/>
  <c r="J43" i="29"/>
  <c r="J43" i="36"/>
  <c r="J43" i="12"/>
  <c r="J43" i="16"/>
  <c r="T16" i="39"/>
  <c r="T16" i="16"/>
  <c r="T16" i="19"/>
  <c r="T16" i="21"/>
  <c r="T16" i="36"/>
  <c r="T16" i="42"/>
  <c r="T16" i="26"/>
  <c r="T16" i="8"/>
  <c r="T16" i="29"/>
  <c r="T16" i="33"/>
  <c r="T24" i="8"/>
  <c r="T24" i="14"/>
  <c r="T24" i="44"/>
  <c r="T24" i="35"/>
  <c r="T24" i="41"/>
  <c r="T24" i="16"/>
  <c r="T24" i="38"/>
  <c r="T24" i="17"/>
  <c r="T24" i="15"/>
  <c r="T24" i="27"/>
  <c r="J26" i="27"/>
  <c r="T20" i="43"/>
  <c r="T6" i="44"/>
  <c r="T6" i="50"/>
  <c r="T6" i="25"/>
  <c r="T6" i="52"/>
  <c r="T6" i="36"/>
  <c r="T6" i="51"/>
  <c r="T6" i="32"/>
  <c r="T6" i="40"/>
  <c r="T6" i="27"/>
  <c r="T6" i="43"/>
  <c r="T6" i="24"/>
  <c r="T6" i="38"/>
  <c r="T6" i="23"/>
  <c r="T6" i="16"/>
  <c r="T6" i="12"/>
  <c r="T6" i="31"/>
  <c r="T6" i="22"/>
  <c r="T6" i="29"/>
  <c r="T6" i="20"/>
  <c r="T6" i="19"/>
  <c r="T6" i="39"/>
  <c r="T6" i="33"/>
  <c r="T6" i="42"/>
  <c r="T6" i="18"/>
  <c r="T6" i="34"/>
  <c r="T6" i="37"/>
  <c r="T6" i="28"/>
  <c r="T6" i="49"/>
  <c r="T6" i="13"/>
  <c r="T6" i="17"/>
  <c r="T6" i="8"/>
  <c r="T6" i="26"/>
  <c r="T6" i="41"/>
  <c r="T6" i="30"/>
  <c r="T6" i="48"/>
  <c r="T6" i="21"/>
  <c r="T6" i="35"/>
  <c r="J14" i="51"/>
  <c r="J14" i="24"/>
  <c r="J14" i="12"/>
  <c r="J14" i="35"/>
  <c r="J14" i="16"/>
  <c r="J14" i="22"/>
  <c r="J14" i="33"/>
  <c r="J26" i="24" l="1"/>
  <c r="J26" i="8"/>
  <c r="J26" i="51"/>
  <c r="J26" i="29"/>
  <c r="J26" i="12"/>
  <c r="J26" i="18"/>
  <c r="J26" i="16"/>
  <c r="J26" i="14"/>
  <c r="J26" i="36"/>
  <c r="X9" i="36"/>
  <c r="X20" i="15"/>
  <c r="V9" i="13"/>
  <c r="V9" i="43"/>
  <c r="V9" i="52"/>
  <c r="V9" i="25"/>
  <c r="X20" i="40"/>
  <c r="X20" i="23"/>
  <c r="X20" i="41"/>
  <c r="V9" i="21"/>
  <c r="X20" i="22"/>
  <c r="V9" i="17"/>
  <c r="V9" i="38"/>
  <c r="V9" i="49"/>
  <c r="X20" i="16"/>
  <c r="X20" i="34"/>
  <c r="X20" i="43"/>
  <c r="X20" i="51"/>
  <c r="V9" i="44"/>
  <c r="V9" i="29"/>
  <c r="X20" i="26"/>
  <c r="V9" i="19"/>
  <c r="V9" i="23"/>
  <c r="V9" i="42"/>
  <c r="X20" i="20"/>
  <c r="X20" i="49"/>
  <c r="X20" i="21"/>
  <c r="X20" i="12"/>
  <c r="V9" i="50"/>
  <c r="X20" i="32"/>
  <c r="V9" i="8"/>
  <c r="V9" i="18"/>
  <c r="V9" i="33"/>
  <c r="X20" i="38"/>
  <c r="X20" i="30"/>
  <c r="X20" i="19"/>
  <c r="X20" i="33"/>
  <c r="V9" i="51"/>
  <c r="X37" i="38"/>
  <c r="X20" i="39"/>
  <c r="V9" i="24"/>
  <c r="V9" i="30"/>
  <c r="V9" i="40"/>
  <c r="X20" i="35"/>
  <c r="X20" i="52"/>
  <c r="X20" i="36"/>
  <c r="V9" i="31"/>
  <c r="X25" i="8"/>
  <c r="V9" i="20"/>
  <c r="V9" i="36"/>
  <c r="V9" i="28"/>
  <c r="V9" i="12"/>
  <c r="X20" i="42"/>
  <c r="X20" i="37"/>
  <c r="X20" i="50"/>
  <c r="V9" i="27"/>
  <c r="V9" i="39"/>
  <c r="V9" i="48"/>
  <c r="V9" i="15"/>
  <c r="V9" i="41"/>
  <c r="V9" i="34"/>
  <c r="X20" i="48"/>
  <c r="X20" i="31"/>
  <c r="X20" i="29"/>
  <c r="G10" i="52"/>
  <c r="E26" i="42"/>
  <c r="E27" i="34"/>
  <c r="G27" i="34" s="1"/>
  <c r="N35" i="33"/>
  <c r="N35" i="16"/>
  <c r="N35" i="43"/>
  <c r="N35" i="34"/>
  <c r="N35" i="44"/>
  <c r="N35" i="20"/>
  <c r="N35" i="17"/>
  <c r="N35" i="51"/>
  <c r="N35" i="41"/>
  <c r="N35" i="35"/>
  <c r="N35" i="15"/>
  <c r="N35" i="23"/>
  <c r="N35" i="18"/>
  <c r="N35" i="24"/>
  <c r="N35" i="39"/>
  <c r="N35" i="30"/>
  <c r="N35" i="8"/>
  <c r="N35" i="48"/>
  <c r="N35" i="50"/>
  <c r="N35" i="29"/>
  <c r="N35" i="22"/>
  <c r="N35" i="27"/>
  <c r="N35" i="38"/>
  <c r="N35" i="49"/>
  <c r="N35" i="28"/>
  <c r="N35" i="25"/>
  <c r="N35" i="14"/>
  <c r="N35" i="36"/>
  <c r="V39" i="16"/>
  <c r="V39" i="48"/>
  <c r="V39" i="31"/>
  <c r="V39" i="49"/>
  <c r="V39" i="29"/>
  <c r="V39" i="8"/>
  <c r="V39" i="40"/>
  <c r="V39" i="23"/>
  <c r="V39" i="32"/>
  <c r="V39" i="17"/>
  <c r="V39" i="13"/>
  <c r="V39" i="52"/>
  <c r="V39" i="38"/>
  <c r="V39" i="15"/>
  <c r="V39" i="43"/>
  <c r="V39" i="24"/>
  <c r="V39" i="28"/>
  <c r="V39" i="37"/>
  <c r="V39" i="34"/>
  <c r="V39" i="22"/>
  <c r="V39" i="27"/>
  <c r="V39" i="20"/>
  <c r="V39" i="36"/>
  <c r="V39" i="42"/>
  <c r="V39" i="25"/>
  <c r="V39" i="44"/>
  <c r="V39" i="33"/>
  <c r="V39" i="50"/>
  <c r="V39" i="19"/>
  <c r="V39" i="35"/>
  <c r="V39" i="30"/>
  <c r="V39" i="12"/>
  <c r="V39" i="39"/>
  <c r="V39" i="51"/>
  <c r="V23" i="49"/>
  <c r="V23" i="13"/>
  <c r="V23" i="30"/>
  <c r="V23" i="24"/>
  <c r="V23" i="8"/>
  <c r="V23" i="19"/>
  <c r="V23" i="35"/>
  <c r="V23" i="31"/>
  <c r="V23" i="23"/>
  <c r="V23" i="38"/>
  <c r="V23" i="39"/>
  <c r="V23" i="44"/>
  <c r="V23" i="18"/>
  <c r="V23" i="27"/>
  <c r="V23" i="29"/>
  <c r="V23" i="17"/>
  <c r="N8" i="17"/>
  <c r="N8" i="44"/>
  <c r="N8" i="39"/>
  <c r="N8" i="37"/>
  <c r="N8" i="13"/>
  <c r="N8" i="41"/>
  <c r="N8" i="20"/>
  <c r="N8" i="18"/>
  <c r="N8" i="43"/>
  <c r="N8" i="50"/>
  <c r="N8" i="51"/>
  <c r="N8" i="19"/>
  <c r="N8" i="27"/>
  <c r="N8" i="21"/>
  <c r="N8" i="30"/>
  <c r="N8" i="22"/>
  <c r="N8" i="23"/>
  <c r="N8" i="33"/>
  <c r="N8" i="24"/>
  <c r="N8" i="26"/>
  <c r="N8" i="8"/>
  <c r="N8" i="25"/>
  <c r="N8" i="38"/>
  <c r="N8" i="28"/>
  <c r="N8" i="34"/>
  <c r="N8" i="42"/>
  <c r="N8" i="15"/>
  <c r="N8" i="31"/>
  <c r="N8" i="32"/>
  <c r="N8" i="36"/>
  <c r="N8" i="14"/>
  <c r="N8" i="35"/>
  <c r="N8" i="12"/>
  <c r="N8" i="29"/>
  <c r="N8" i="16"/>
  <c r="N8" i="40"/>
  <c r="N30" i="20"/>
  <c r="N30" i="17"/>
  <c r="N30" i="29"/>
  <c r="N30" i="31"/>
  <c r="N30" i="44"/>
  <c r="N30" i="30"/>
  <c r="N30" i="15"/>
  <c r="N30" i="14"/>
  <c r="N30" i="41"/>
  <c r="N30" i="42"/>
  <c r="N30" i="16"/>
  <c r="N30" i="25"/>
  <c r="N30" i="36"/>
  <c r="N30" i="34"/>
  <c r="N30" i="39"/>
  <c r="N30" i="19"/>
  <c r="N30" i="37"/>
  <c r="N30" i="26"/>
  <c r="N30" i="32"/>
  <c r="N30" i="13"/>
  <c r="N30" i="35"/>
  <c r="N30" i="8"/>
  <c r="N30" i="50"/>
  <c r="N30" i="33"/>
  <c r="N30" i="18"/>
  <c r="N30" i="40"/>
  <c r="N30" i="27"/>
  <c r="N30" i="22"/>
  <c r="N30" i="49"/>
  <c r="N30" i="48"/>
  <c r="N30" i="38"/>
  <c r="N30" i="21"/>
  <c r="N30" i="51"/>
  <c r="N30" i="23"/>
  <c r="N30" i="12"/>
  <c r="N30" i="52"/>
  <c r="N30" i="43"/>
  <c r="N30" i="28"/>
  <c r="N30" i="24"/>
  <c r="F5" i="26"/>
  <c r="X24" i="20"/>
  <c r="P10" i="13"/>
  <c r="P10" i="23"/>
  <c r="P10" i="40"/>
  <c r="X9" i="44"/>
  <c r="X13" i="38"/>
  <c r="X25" i="30"/>
  <c r="X37" i="32"/>
  <c r="F15" i="40"/>
  <c r="J35" i="40"/>
  <c r="J35" i="41"/>
  <c r="F10" i="48"/>
  <c r="F10" i="30"/>
  <c r="F10" i="40"/>
  <c r="G10" i="40" s="1"/>
  <c r="F10" i="15"/>
  <c r="G10" i="15" s="1"/>
  <c r="P5" i="44"/>
  <c r="F5" i="39"/>
  <c r="F5" i="36"/>
  <c r="V14" i="12"/>
  <c r="X29" i="23"/>
  <c r="V29" i="20"/>
  <c r="AN19" i="4"/>
  <c r="H19" i="4" s="1"/>
  <c r="AN15" i="4"/>
  <c r="H15" i="4" s="1"/>
  <c r="J26" i="40"/>
  <c r="J26" i="43"/>
  <c r="T43" i="28"/>
  <c r="T43" i="39"/>
  <c r="T43" i="42"/>
  <c r="T43" i="43"/>
  <c r="T43" i="30"/>
  <c r="J37" i="50"/>
  <c r="J37" i="21"/>
  <c r="J37" i="34"/>
  <c r="V29" i="43"/>
  <c r="V29" i="14"/>
  <c r="F5" i="50"/>
  <c r="G5" i="50" s="1"/>
  <c r="J14" i="38"/>
  <c r="J26" i="32"/>
  <c r="J26" i="48"/>
  <c r="J26" i="31"/>
  <c r="T43" i="26"/>
  <c r="T43" i="20"/>
  <c r="T43" i="50"/>
  <c r="T43" i="16"/>
  <c r="T8" i="19"/>
  <c r="J24" i="49"/>
  <c r="J37" i="44"/>
  <c r="J37" i="27"/>
  <c r="J37" i="26"/>
  <c r="V29" i="36"/>
  <c r="V29" i="49"/>
  <c r="P5" i="49"/>
  <c r="P5" i="17"/>
  <c r="G33" i="18"/>
  <c r="X24" i="30"/>
  <c r="F10" i="36"/>
  <c r="P10" i="12"/>
  <c r="F10" i="27"/>
  <c r="X25" i="22"/>
  <c r="X33" i="44"/>
  <c r="P15" i="39"/>
  <c r="J35" i="42"/>
  <c r="J35" i="29"/>
  <c r="F10" i="31"/>
  <c r="F10" i="34"/>
  <c r="F5" i="43"/>
  <c r="P5" i="40"/>
  <c r="P5" i="36"/>
  <c r="F5" i="33"/>
  <c r="X41" i="27"/>
  <c r="V14" i="14"/>
  <c r="X29" i="24"/>
  <c r="F5" i="40"/>
  <c r="X16" i="16"/>
  <c r="F25" i="28"/>
  <c r="V29" i="51"/>
  <c r="P10" i="52"/>
  <c r="F10" i="26"/>
  <c r="G10" i="26" s="1"/>
  <c r="F10" i="35"/>
  <c r="F5" i="41"/>
  <c r="F5" i="37"/>
  <c r="P5" i="33"/>
  <c r="P5" i="31"/>
  <c r="X41" i="40"/>
  <c r="X29" i="28"/>
  <c r="P5" i="42"/>
  <c r="F10" i="42"/>
  <c r="G10" i="42" s="1"/>
  <c r="P25" i="38"/>
  <c r="J37" i="25"/>
  <c r="V29" i="27"/>
  <c r="P5" i="25"/>
  <c r="F10" i="33"/>
  <c r="X33" i="48"/>
  <c r="F15" i="13"/>
  <c r="J26" i="39"/>
  <c r="J26" i="19"/>
  <c r="T43" i="41"/>
  <c r="T43" i="14"/>
  <c r="T43" i="40"/>
  <c r="T43" i="34"/>
  <c r="T8" i="44"/>
  <c r="J39" i="33"/>
  <c r="J24" i="36"/>
  <c r="J37" i="35"/>
  <c r="J37" i="23"/>
  <c r="V29" i="23"/>
  <c r="F5" i="15"/>
  <c r="G5" i="15" s="1"/>
  <c r="F5" i="19"/>
  <c r="G5" i="19" s="1"/>
  <c r="P5" i="50"/>
  <c r="F5" i="16"/>
  <c r="X24" i="41"/>
  <c r="F10" i="28"/>
  <c r="G10" i="28" s="1"/>
  <c r="F10" i="50"/>
  <c r="P10" i="17"/>
  <c r="X9" i="22"/>
  <c r="X33" i="23"/>
  <c r="P15" i="18"/>
  <c r="J35" i="52"/>
  <c r="J35" i="19"/>
  <c r="P10" i="49"/>
  <c r="F15" i="41"/>
  <c r="F10" i="23"/>
  <c r="P10" i="28"/>
  <c r="P5" i="37"/>
  <c r="P5" i="34"/>
  <c r="F5" i="30"/>
  <c r="F5" i="28"/>
  <c r="V14" i="44"/>
  <c r="X21" i="31"/>
  <c r="X33" i="43"/>
  <c r="F10" i="16"/>
  <c r="P10" i="38"/>
  <c r="X24" i="48"/>
  <c r="F25" i="30"/>
  <c r="V29" i="42"/>
  <c r="G10" i="49"/>
  <c r="T8" i="16"/>
  <c r="J37" i="39"/>
  <c r="P5" i="23"/>
  <c r="P5" i="51"/>
  <c r="P5" i="15"/>
  <c r="P10" i="34"/>
  <c r="P10" i="25"/>
  <c r="X25" i="15"/>
  <c r="T43" i="18"/>
  <c r="T43" i="32"/>
  <c r="T43" i="35"/>
  <c r="T43" i="33"/>
  <c r="T43" i="31"/>
  <c r="T8" i="17"/>
  <c r="J39" i="30"/>
  <c r="J37" i="16"/>
  <c r="J37" i="36"/>
  <c r="V29" i="17"/>
  <c r="P5" i="20"/>
  <c r="F5" i="27"/>
  <c r="P5" i="48"/>
  <c r="F5" i="14"/>
  <c r="G33" i="14"/>
  <c r="X24" i="34"/>
  <c r="F10" i="22"/>
  <c r="G10" i="22" s="1"/>
  <c r="P10" i="37"/>
  <c r="F10" i="38"/>
  <c r="X9" i="16"/>
  <c r="X37" i="18"/>
  <c r="F15" i="25"/>
  <c r="J21" i="48"/>
  <c r="J35" i="36"/>
  <c r="P10" i="48"/>
  <c r="F10" i="18"/>
  <c r="G10" i="18" s="1"/>
  <c r="P10" i="29"/>
  <c r="F5" i="34"/>
  <c r="P5" i="30"/>
  <c r="P5" i="29"/>
  <c r="V14" i="32"/>
  <c r="X21" i="13"/>
  <c r="P10" i="24"/>
  <c r="P10" i="20"/>
  <c r="X24" i="44"/>
  <c r="P25" i="36"/>
  <c r="F25" i="44"/>
  <c r="V29" i="28"/>
  <c r="X24" i="52"/>
  <c r="T43" i="49"/>
  <c r="T43" i="12"/>
  <c r="T43" i="19"/>
  <c r="T43" i="36"/>
  <c r="T43" i="38"/>
  <c r="T8" i="51"/>
  <c r="J39" i="22"/>
  <c r="J37" i="37"/>
  <c r="J37" i="40"/>
  <c r="V29" i="40"/>
  <c r="F5" i="24"/>
  <c r="P5" i="18"/>
  <c r="G27" i="12"/>
  <c r="F5" i="12"/>
  <c r="G5" i="12" s="1"/>
  <c r="X24" i="35"/>
  <c r="X24" i="19"/>
  <c r="F10" i="13"/>
  <c r="F10" i="25"/>
  <c r="G10" i="25" s="1"/>
  <c r="P10" i="36"/>
  <c r="X9" i="40"/>
  <c r="X37" i="43"/>
  <c r="F15" i="38"/>
  <c r="G15" i="38" s="1"/>
  <c r="P10" i="51"/>
  <c r="P10" i="44"/>
  <c r="P10" i="16"/>
  <c r="F10" i="20"/>
  <c r="G10" i="20" s="1"/>
  <c r="P5" i="32"/>
  <c r="F5" i="29"/>
  <c r="P5" i="43"/>
  <c r="V14" i="43"/>
  <c r="X37" i="41"/>
  <c r="X16" i="52"/>
  <c r="P10" i="8"/>
  <c r="X24" i="23"/>
  <c r="F25" i="14"/>
  <c r="G25" i="14" s="1"/>
  <c r="P25" i="42"/>
  <c r="V29" i="22"/>
  <c r="G10" i="50"/>
  <c r="T43" i="8"/>
  <c r="T43" i="52"/>
  <c r="T43" i="48"/>
  <c r="T43" i="24"/>
  <c r="J39" i="36"/>
  <c r="T11" i="14"/>
  <c r="J37" i="19"/>
  <c r="V29" i="34"/>
  <c r="P5" i="14"/>
  <c r="P5" i="8"/>
  <c r="F5" i="8"/>
  <c r="X24" i="36"/>
  <c r="F10" i="21"/>
  <c r="G10" i="21" s="1"/>
  <c r="P10" i="42"/>
  <c r="F10" i="8"/>
  <c r="G10" i="8" s="1"/>
  <c r="P10" i="27"/>
  <c r="X9" i="27"/>
  <c r="X37" i="31"/>
  <c r="J35" i="38"/>
  <c r="J35" i="15"/>
  <c r="F10" i="51"/>
  <c r="P10" i="39"/>
  <c r="F10" i="12"/>
  <c r="P10" i="18"/>
  <c r="F5" i="31"/>
  <c r="P5" i="26"/>
  <c r="P5" i="41"/>
  <c r="X13" i="18"/>
  <c r="V14" i="29"/>
  <c r="P25" i="30"/>
  <c r="F25" i="21"/>
  <c r="G12" i="44"/>
  <c r="E20" i="40"/>
  <c r="E27" i="8"/>
  <c r="E5" i="8"/>
  <c r="G12" i="50"/>
  <c r="E19" i="40"/>
  <c r="E26" i="35"/>
  <c r="E10" i="35"/>
  <c r="E32" i="40"/>
  <c r="E18" i="40"/>
  <c r="E33" i="15"/>
  <c r="E17" i="15"/>
  <c r="E26" i="8"/>
  <c r="E33" i="40"/>
  <c r="E17" i="40"/>
  <c r="E32" i="15"/>
  <c r="E35" i="8"/>
  <c r="E15" i="37"/>
  <c r="E7" i="35"/>
  <c r="E12" i="8"/>
  <c r="E34" i="8"/>
  <c r="E23" i="8"/>
  <c r="E30" i="40"/>
  <c r="E14" i="40"/>
  <c r="E29" i="40"/>
  <c r="E13" i="40"/>
  <c r="E38" i="12"/>
  <c r="E16" i="29"/>
  <c r="E13" i="29"/>
  <c r="G13" i="29" s="1"/>
  <c r="E15" i="40"/>
  <c r="G15" i="40" s="1"/>
  <c r="E39" i="38"/>
  <c r="G43" i="16"/>
  <c r="E31" i="40"/>
  <c r="E35" i="40"/>
  <c r="G40" i="52"/>
  <c r="G5" i="37"/>
  <c r="E29" i="29"/>
  <c r="E7" i="37"/>
  <c r="E12" i="40"/>
  <c r="G12" i="40" s="1"/>
  <c r="E5" i="40"/>
  <c r="E8" i="40"/>
  <c r="E38" i="40"/>
  <c r="E6" i="40"/>
  <c r="E38" i="8"/>
  <c r="G34" i="17"/>
  <c r="G29" i="41"/>
  <c r="G27" i="16"/>
  <c r="E40" i="21"/>
  <c r="G40" i="21" s="1"/>
  <c r="E23" i="29"/>
  <c r="E35" i="37"/>
  <c r="E16" i="37"/>
  <c r="E25" i="41"/>
  <c r="E26" i="41"/>
  <c r="E28" i="25"/>
  <c r="G28" i="25" s="1"/>
  <c r="E37" i="33"/>
  <c r="E32" i="38"/>
  <c r="E17" i="38"/>
  <c r="E31" i="12"/>
  <c r="E15" i="12"/>
  <c r="E25" i="21"/>
  <c r="E12" i="13"/>
  <c r="E24" i="21"/>
  <c r="E30" i="37"/>
  <c r="E14" i="37"/>
  <c r="E38" i="33"/>
  <c r="E22" i="33"/>
  <c r="E6" i="33"/>
  <c r="E12" i="32"/>
  <c r="E24" i="31"/>
  <c r="E30" i="29"/>
  <c r="E14" i="29"/>
  <c r="E32" i="18"/>
  <c r="E8" i="14"/>
  <c r="E27" i="13"/>
  <c r="G27" i="13" s="1"/>
  <c r="E11" i="13"/>
  <c r="E37" i="21"/>
  <c r="E33" i="29"/>
  <c r="G33" i="29" s="1"/>
  <c r="E23" i="37"/>
  <c r="E36" i="37"/>
  <c r="E34" i="41"/>
  <c r="E9" i="29"/>
  <c r="E5" i="21"/>
  <c r="E28" i="37"/>
  <c r="G28" i="37" s="1"/>
  <c r="E27" i="41"/>
  <c r="E11" i="41"/>
  <c r="E30" i="38"/>
  <c r="E14" i="38"/>
  <c r="E39" i="14"/>
  <c r="E26" i="21"/>
  <c r="E14" i="18"/>
  <c r="E26" i="16"/>
  <c r="E10" i="16"/>
  <c r="E16" i="15"/>
  <c r="E13" i="8"/>
  <c r="G13" i="8" s="1"/>
  <c r="E29" i="37"/>
  <c r="E40" i="37"/>
  <c r="G40" i="37" s="1"/>
  <c r="E36" i="29"/>
  <c r="E28" i="38"/>
  <c r="G28" i="38" s="1"/>
  <c r="E12" i="38"/>
  <c r="G12" i="38" s="1"/>
  <c r="E27" i="37"/>
  <c r="E29" i="34"/>
  <c r="E35" i="33"/>
  <c r="E19" i="33"/>
  <c r="E27" i="29"/>
  <c r="E29" i="26"/>
  <c r="G29" i="26" s="1"/>
  <c r="E13" i="26"/>
  <c r="E25" i="24"/>
  <c r="E9" i="24"/>
  <c r="E33" i="20"/>
  <c r="E17" i="20"/>
  <c r="E8" i="13"/>
  <c r="E39" i="49"/>
  <c r="E23" i="49"/>
  <c r="G5" i="24"/>
  <c r="E19" i="37"/>
  <c r="E42" i="37"/>
  <c r="E21" i="29"/>
  <c r="E34" i="42"/>
  <c r="E24" i="41"/>
  <c r="E8" i="41"/>
  <c r="E36" i="39"/>
  <c r="E26" i="37"/>
  <c r="E10" i="37"/>
  <c r="E26" i="29"/>
  <c r="E10" i="29"/>
  <c r="E12" i="18"/>
  <c r="G12" i="18" s="1"/>
  <c r="E5" i="14"/>
  <c r="E25" i="12"/>
  <c r="E9" i="12"/>
  <c r="E23" i="13"/>
  <c r="E7" i="13"/>
  <c r="E11" i="8"/>
  <c r="E26" i="44"/>
  <c r="E11" i="44"/>
  <c r="E26" i="38"/>
  <c r="E10" i="38"/>
  <c r="G10" i="38" s="1"/>
  <c r="E25" i="29"/>
  <c r="G25" i="29" s="1"/>
  <c r="E17" i="25"/>
  <c r="E20" i="37"/>
  <c r="E32" i="41"/>
  <c r="G32" i="41" s="1"/>
  <c r="E36" i="41"/>
  <c r="G36" i="41" s="1"/>
  <c r="E17" i="29"/>
  <c r="E38" i="16"/>
  <c r="E22" i="16"/>
  <c r="G13" i="14"/>
  <c r="G12" i="24"/>
  <c r="E17" i="37"/>
  <c r="E15" i="29"/>
  <c r="E37" i="29"/>
  <c r="E39" i="29"/>
  <c r="G39" i="29" s="1"/>
  <c r="E7" i="29"/>
  <c r="E34" i="13"/>
  <c r="G34" i="13" s="1"/>
  <c r="E43" i="48"/>
  <c r="E27" i="48"/>
  <c r="E11" i="48"/>
  <c r="E11" i="37"/>
  <c r="E38" i="41"/>
  <c r="E42" i="41"/>
  <c r="E12" i="29"/>
  <c r="E31" i="29"/>
  <c r="E5" i="41"/>
  <c r="G5" i="41" s="1"/>
  <c r="E22" i="37"/>
  <c r="E6" i="37"/>
  <c r="E38" i="29"/>
  <c r="E22" i="29"/>
  <c r="E6" i="29"/>
  <c r="E19" i="13"/>
  <c r="G10" i="51"/>
  <c r="G8" i="20"/>
  <c r="G40" i="41"/>
  <c r="E34" i="37"/>
  <c r="E5" i="29"/>
  <c r="E18" i="41"/>
  <c r="G40" i="38"/>
  <c r="E32" i="29"/>
  <c r="E14" i="41"/>
  <c r="E24" i="25"/>
  <c r="E33" i="24"/>
  <c r="E17" i="24"/>
  <c r="E32" i="13"/>
  <c r="G32" i="13" s="1"/>
  <c r="E15" i="49"/>
  <c r="E18" i="37"/>
  <c r="E34" i="29"/>
  <c r="E18" i="29"/>
  <c r="E5" i="18"/>
  <c r="G5" i="18" s="1"/>
  <c r="E33" i="12"/>
  <c r="E17" i="12"/>
  <c r="E31" i="13"/>
  <c r="E15" i="13"/>
  <c r="G27" i="37"/>
  <c r="E21" i="37"/>
  <c r="E25" i="37"/>
  <c r="E9" i="41"/>
  <c r="E33" i="37"/>
  <c r="G33" i="37" s="1"/>
  <c r="E11" i="14"/>
  <c r="J23" i="26"/>
  <c r="X14" i="52"/>
  <c r="X14" i="27"/>
  <c r="X14" i="14"/>
  <c r="X14" i="39"/>
  <c r="X14" i="32"/>
  <c r="X14" i="21"/>
  <c r="X14" i="25"/>
  <c r="X14" i="48"/>
  <c r="X14" i="24"/>
  <c r="X14" i="44"/>
  <c r="X14" i="26"/>
  <c r="X14" i="8"/>
  <c r="X14" i="36"/>
  <c r="X14" i="35"/>
  <c r="X14" i="13"/>
  <c r="X14" i="22"/>
  <c r="X14" i="42"/>
  <c r="X14" i="51"/>
  <c r="X14" i="33"/>
  <c r="X14" i="15"/>
  <c r="J10" i="20"/>
  <c r="T39" i="27"/>
  <c r="T39" i="18"/>
  <c r="J41" i="39"/>
  <c r="J41" i="18"/>
  <c r="J10" i="25"/>
  <c r="J39" i="23"/>
  <c r="T39" i="48"/>
  <c r="T39" i="38"/>
  <c r="J41" i="37"/>
  <c r="J41" i="24"/>
  <c r="P19" i="27"/>
  <c r="V20" i="38"/>
  <c r="V20" i="17"/>
  <c r="V20" i="30"/>
  <c r="V20" i="40"/>
  <c r="V20" i="19"/>
  <c r="V20" i="33"/>
  <c r="V20" i="8"/>
  <c r="V20" i="22"/>
  <c r="V20" i="36"/>
  <c r="V20" i="50"/>
  <c r="V20" i="20"/>
  <c r="V20" i="42"/>
  <c r="V20" i="51"/>
  <c r="V20" i="26"/>
  <c r="V20" i="43"/>
  <c r="V20" i="25"/>
  <c r="V20" i="48"/>
  <c r="V20" i="23"/>
  <c r="V20" i="52"/>
  <c r="V20" i="31"/>
  <c r="V20" i="14"/>
  <c r="V20" i="32"/>
  <c r="V20" i="18"/>
  <c r="V20" i="39"/>
  <c r="V20" i="16"/>
  <c r="V20" i="24"/>
  <c r="V20" i="34"/>
  <c r="V20" i="37"/>
  <c r="V20" i="12"/>
  <c r="V20" i="28"/>
  <c r="J26" i="35"/>
  <c r="J26" i="52"/>
  <c r="J26" i="15"/>
  <c r="J43" i="43"/>
  <c r="J39" i="13"/>
  <c r="T39" i="12"/>
  <c r="J41" i="20"/>
  <c r="J41" i="27"/>
  <c r="J41" i="36"/>
  <c r="J24" i="12"/>
  <c r="J24" i="35"/>
  <c r="F36" i="16"/>
  <c r="X14" i="17"/>
  <c r="P36" i="27"/>
  <c r="V20" i="13"/>
  <c r="P19" i="49"/>
  <c r="F19" i="19"/>
  <c r="P19" i="44"/>
  <c r="P19" i="52"/>
  <c r="P19" i="20"/>
  <c r="P19" i="36"/>
  <c r="F19" i="29"/>
  <c r="G19" i="29" s="1"/>
  <c r="P19" i="31"/>
  <c r="P19" i="38"/>
  <c r="F19" i="15"/>
  <c r="G19" i="15" s="1"/>
  <c r="F19" i="17"/>
  <c r="F19" i="24"/>
  <c r="F19" i="27"/>
  <c r="F19" i="32"/>
  <c r="G19" i="32" s="1"/>
  <c r="P19" i="14"/>
  <c r="P19" i="30"/>
  <c r="F19" i="23"/>
  <c r="P34" i="29"/>
  <c r="F34" i="51"/>
  <c r="G34" i="51" s="1"/>
  <c r="F34" i="15"/>
  <c r="G34" i="15" s="1"/>
  <c r="F34" i="25"/>
  <c r="P34" i="44"/>
  <c r="F34" i="44"/>
  <c r="P34" i="22"/>
  <c r="P34" i="38"/>
  <c r="V31" i="15"/>
  <c r="V31" i="16"/>
  <c r="V31" i="50"/>
  <c r="V31" i="19"/>
  <c r="V31" i="31"/>
  <c r="V31" i="49"/>
  <c r="V31" i="24"/>
  <c r="V31" i="29"/>
  <c r="V31" i="33"/>
  <c r="V31" i="13"/>
  <c r="V31" i="40"/>
  <c r="V31" i="17"/>
  <c r="V31" i="30"/>
  <c r="V31" i="42"/>
  <c r="V31" i="34"/>
  <c r="V31" i="52"/>
  <c r="V31" i="25"/>
  <c r="V31" i="48"/>
  <c r="V31" i="18"/>
  <c r="V31" i="27"/>
  <c r="V31" i="23"/>
  <c r="V31" i="22"/>
  <c r="V31" i="20"/>
  <c r="V31" i="12"/>
  <c r="V31" i="8"/>
  <c r="V31" i="44"/>
  <c r="V31" i="37"/>
  <c r="V31" i="51"/>
  <c r="V31" i="41"/>
  <c r="T39" i="16"/>
  <c r="J23" i="16"/>
  <c r="J23" i="31"/>
  <c r="J23" i="27"/>
  <c r="J41" i="52"/>
  <c r="J26" i="42"/>
  <c r="J26" i="49"/>
  <c r="J39" i="24"/>
  <c r="J39" i="43"/>
  <c r="T39" i="52"/>
  <c r="J41" i="33"/>
  <c r="J41" i="21"/>
  <c r="F36" i="43"/>
  <c r="F36" i="21"/>
  <c r="G36" i="21" s="1"/>
  <c r="X14" i="31"/>
  <c r="P19" i="8"/>
  <c r="N43" i="30"/>
  <c r="N43" i="33"/>
  <c r="N43" i="23"/>
  <c r="N43" i="35"/>
  <c r="N43" i="25"/>
  <c r="V11" i="35"/>
  <c r="V11" i="28"/>
  <c r="V11" i="32"/>
  <c r="V11" i="31"/>
  <c r="V11" i="30"/>
  <c r="V11" i="34"/>
  <c r="V11" i="49"/>
  <c r="V11" i="12"/>
  <c r="V11" i="51"/>
  <c r="V11" i="26"/>
  <c r="J41" i="16"/>
  <c r="J41" i="50"/>
  <c r="J39" i="16"/>
  <c r="F36" i="51"/>
  <c r="P36" i="18"/>
  <c r="J6" i="51"/>
  <c r="J6" i="48"/>
  <c r="J6" i="23"/>
  <c r="J6" i="38"/>
  <c r="F19" i="37"/>
  <c r="F35" i="33"/>
  <c r="P35" i="49"/>
  <c r="P19" i="33"/>
  <c r="J41" i="15"/>
  <c r="J26" i="21"/>
  <c r="F19" i="12"/>
  <c r="G19" i="12" s="1"/>
  <c r="P36" i="51"/>
  <c r="J41" i="38"/>
  <c r="J26" i="23"/>
  <c r="J41" i="32"/>
  <c r="J26" i="28"/>
  <c r="J26" i="13"/>
  <c r="J39" i="26"/>
  <c r="T39" i="29"/>
  <c r="J41" i="43"/>
  <c r="J41" i="14"/>
  <c r="F36" i="34"/>
  <c r="P36" i="19"/>
  <c r="X14" i="16"/>
  <c r="J19" i="12"/>
  <c r="J19" i="8"/>
  <c r="P19" i="37"/>
  <c r="P36" i="33"/>
  <c r="N16" i="23"/>
  <c r="N16" i="38"/>
  <c r="N16" i="24"/>
  <c r="N16" i="39"/>
  <c r="N16" i="25"/>
  <c r="N16" i="40"/>
  <c r="N16" i="29"/>
  <c r="N16" i="42"/>
  <c r="N16" i="16"/>
  <c r="N16" i="31"/>
  <c r="N16" i="44"/>
  <c r="N16" i="32"/>
  <c r="N16" i="43"/>
  <c r="N16" i="14"/>
  <c r="N16" i="18"/>
  <c r="N16" i="21"/>
  <c r="N16" i="20"/>
  <c r="N16" i="22"/>
  <c r="N16" i="27"/>
  <c r="N16" i="30"/>
  <c r="N16" i="34"/>
  <c r="N16" i="15"/>
  <c r="N16" i="37"/>
  <c r="N16" i="26"/>
  <c r="N16" i="41"/>
  <c r="N16" i="28"/>
  <c r="N16" i="33"/>
  <c r="N16" i="35"/>
  <c r="N16" i="19"/>
  <c r="N16" i="36"/>
  <c r="N12" i="36"/>
  <c r="N12" i="51"/>
  <c r="N12" i="37"/>
  <c r="N12" i="52"/>
  <c r="N12" i="35"/>
  <c r="N12" i="48"/>
  <c r="N12" i="26"/>
  <c r="N12" i="50"/>
  <c r="N12" i="28"/>
  <c r="N12" i="30"/>
  <c r="N12" i="8"/>
  <c r="N12" i="12"/>
  <c r="N12" i="39"/>
  <c r="N12" i="43"/>
  <c r="N12" i="16"/>
  <c r="N12" i="40"/>
  <c r="N12" i="20"/>
  <c r="N12" i="44"/>
  <c r="N12" i="21"/>
  <c r="N12" i="18"/>
  <c r="N12" i="17"/>
  <c r="N12" i="38"/>
  <c r="N12" i="19"/>
  <c r="N12" i="24"/>
  <c r="N12" i="23"/>
  <c r="N12" i="31"/>
  <c r="N12" i="42"/>
  <c r="N12" i="25"/>
  <c r="N12" i="27"/>
  <c r="N12" i="32"/>
  <c r="N12" i="29"/>
  <c r="N12" i="34"/>
  <c r="N12" i="49"/>
  <c r="J41" i="19"/>
  <c r="J41" i="26"/>
  <c r="J41" i="35"/>
  <c r="T39" i="23"/>
  <c r="J26" i="50"/>
  <c r="J26" i="41"/>
  <c r="J39" i="48"/>
  <c r="T39" i="43"/>
  <c r="J41" i="51"/>
  <c r="J41" i="17"/>
  <c r="P34" i="31"/>
  <c r="F19" i="36"/>
  <c r="F36" i="17"/>
  <c r="J41" i="42"/>
  <c r="J14" i="13"/>
  <c r="J14" i="15"/>
  <c r="P34" i="21"/>
  <c r="P36" i="12"/>
  <c r="F36" i="30"/>
  <c r="G36" i="30" s="1"/>
  <c r="X14" i="41"/>
  <c r="F19" i="28"/>
  <c r="G19" i="28" s="1"/>
  <c r="T39" i="33"/>
  <c r="J41" i="22"/>
  <c r="J41" i="48"/>
  <c r="T39" i="40"/>
  <c r="J41" i="30"/>
  <c r="J39" i="34"/>
  <c r="J41" i="25"/>
  <c r="J26" i="44"/>
  <c r="J26" i="26"/>
  <c r="J39" i="27"/>
  <c r="T39" i="42"/>
  <c r="J41" i="13"/>
  <c r="J26" i="17"/>
  <c r="J39" i="14"/>
  <c r="T39" i="28"/>
  <c r="J41" i="23"/>
  <c r="J41" i="8"/>
  <c r="T43" i="44"/>
  <c r="T43" i="51"/>
  <c r="T6" i="15"/>
  <c r="T6" i="14"/>
  <c r="F34" i="29"/>
  <c r="P19" i="12"/>
  <c r="P36" i="14"/>
  <c r="P36" i="29"/>
  <c r="P36" i="42"/>
  <c r="P36" i="48"/>
  <c r="F36" i="8"/>
  <c r="P36" i="21"/>
  <c r="P36" i="41"/>
  <c r="F36" i="52"/>
  <c r="G36" i="52" s="1"/>
  <c r="F36" i="22"/>
  <c r="G36" i="22" s="1"/>
  <c r="F36" i="32"/>
  <c r="P36" i="31"/>
  <c r="F36" i="20"/>
  <c r="P36" i="26"/>
  <c r="F36" i="49"/>
  <c r="P36" i="38"/>
  <c r="F36" i="37"/>
  <c r="G36" i="37" s="1"/>
  <c r="F36" i="24"/>
  <c r="P36" i="39"/>
  <c r="F36" i="29"/>
  <c r="G36" i="29" s="1"/>
  <c r="F36" i="13"/>
  <c r="P36" i="32"/>
  <c r="F36" i="50"/>
  <c r="G36" i="50" s="1"/>
  <c r="F36" i="39"/>
  <c r="G36" i="39" s="1"/>
  <c r="P36" i="17"/>
  <c r="F36" i="36"/>
  <c r="P36" i="22"/>
  <c r="P36" i="35"/>
  <c r="F36" i="14"/>
  <c r="G36" i="14" s="1"/>
  <c r="P36" i="8"/>
  <c r="P36" i="30"/>
  <c r="P36" i="24"/>
  <c r="F36" i="26"/>
  <c r="F36" i="48"/>
  <c r="P36" i="36"/>
  <c r="P36" i="34"/>
  <c r="P36" i="50"/>
  <c r="P36" i="13"/>
  <c r="F36" i="23"/>
  <c r="G36" i="23" s="1"/>
  <c r="P36" i="15"/>
  <c r="F36" i="27"/>
  <c r="F36" i="38"/>
  <c r="P36" i="43"/>
  <c r="T39" i="31"/>
  <c r="J39" i="35"/>
  <c r="J39" i="18"/>
  <c r="T39" i="49"/>
  <c r="J26" i="34"/>
  <c r="J26" i="38"/>
  <c r="J26" i="37"/>
  <c r="J26" i="25"/>
  <c r="J26" i="20"/>
  <c r="J39" i="37"/>
  <c r="T39" i="30"/>
  <c r="J41" i="28"/>
  <c r="J41" i="12"/>
  <c r="J43" i="35"/>
  <c r="J43" i="31"/>
  <c r="F34" i="21"/>
  <c r="G34" i="21" s="1"/>
  <c r="F36" i="25"/>
  <c r="G36" i="25" s="1"/>
  <c r="V27" i="50"/>
  <c r="V27" i="52"/>
  <c r="V27" i="20"/>
  <c r="V27" i="12"/>
  <c r="V27" i="26"/>
  <c r="V27" i="16"/>
  <c r="V27" i="18"/>
  <c r="V27" i="30"/>
  <c r="V27" i="23"/>
  <c r="V27" i="36"/>
  <c r="V27" i="39"/>
  <c r="V27" i="34"/>
  <c r="V27" i="33"/>
  <c r="V27" i="41"/>
  <c r="V27" i="43"/>
  <c r="V27" i="49"/>
  <c r="V27" i="51"/>
  <c r="V27" i="35"/>
  <c r="V27" i="15"/>
  <c r="V27" i="27"/>
  <c r="V27" i="42"/>
  <c r="V27" i="48"/>
  <c r="N40" i="30"/>
  <c r="N40" i="14"/>
  <c r="N40" i="40"/>
  <c r="N40" i="19"/>
  <c r="N40" i="44"/>
  <c r="N40" i="22"/>
  <c r="N40" i="15"/>
  <c r="N40" i="26"/>
  <c r="N40" i="16"/>
  <c r="N40" i="48"/>
  <c r="N40" i="38"/>
  <c r="N40" i="24"/>
  <c r="N40" i="51"/>
  <c r="N40" i="12"/>
  <c r="N40" i="33"/>
  <c r="N40" i="20"/>
  <c r="N40" i="8"/>
  <c r="N40" i="39"/>
  <c r="N40" i="25"/>
  <c r="N40" i="52"/>
  <c r="N40" i="43"/>
  <c r="N40" i="13"/>
  <c r="N40" i="35"/>
  <c r="N24" i="41"/>
  <c r="N24" i="24"/>
  <c r="N24" i="40"/>
  <c r="N24" i="19"/>
  <c r="N24" i="21"/>
  <c r="N24" i="44"/>
  <c r="N24" i="12"/>
  <c r="N24" i="48"/>
  <c r="N24" i="28"/>
  <c r="N24" i="18"/>
  <c r="N24" i="33"/>
  <c r="N24" i="22"/>
  <c r="N24" i="27"/>
  <c r="N24" i="32"/>
  <c r="N24" i="17"/>
  <c r="J26" i="22"/>
  <c r="J26" i="30"/>
  <c r="J43" i="13"/>
  <c r="J39" i="20"/>
  <c r="T39" i="51"/>
  <c r="J41" i="29"/>
  <c r="J41" i="40"/>
  <c r="T37" i="42"/>
  <c r="F34" i="50"/>
  <c r="G34" i="50" s="1"/>
  <c r="F36" i="33"/>
  <c r="X14" i="34"/>
  <c r="N40" i="41"/>
  <c r="F36" i="12"/>
  <c r="V20" i="35"/>
  <c r="P36" i="16"/>
  <c r="P35" i="16"/>
  <c r="X14" i="50"/>
  <c r="F36" i="40"/>
  <c r="G36" i="40" s="1"/>
  <c r="V20" i="29"/>
  <c r="V27" i="37"/>
  <c r="P39" i="51"/>
  <c r="F39" i="50"/>
  <c r="G39" i="50" s="1"/>
  <c r="F39" i="28"/>
  <c r="G39" i="28" s="1"/>
  <c r="J35" i="51"/>
  <c r="F29" i="42"/>
  <c r="G13" i="36"/>
  <c r="V6" i="18"/>
  <c r="V36" i="30"/>
  <c r="E21" i="39"/>
  <c r="X40" i="50"/>
  <c r="X40" i="31"/>
  <c r="X40" i="22"/>
  <c r="X24" i="15"/>
  <c r="E40" i="39"/>
  <c r="E6" i="34"/>
  <c r="E25" i="39"/>
  <c r="X24" i="43"/>
  <c r="E38" i="39"/>
  <c r="E9" i="43"/>
  <c r="E6" i="18"/>
  <c r="E12" i="17"/>
  <c r="G12" i="17" s="1"/>
  <c r="E24" i="15"/>
  <c r="AN35" i="4"/>
  <c r="H35" i="4" s="1"/>
  <c r="AN25" i="4"/>
  <c r="H25" i="4" s="1"/>
  <c r="N22" i="52" s="1"/>
  <c r="E35" i="48"/>
  <c r="E19" i="48"/>
  <c r="X24" i="12"/>
  <c r="E29" i="39"/>
  <c r="G29" i="39" s="1"/>
  <c r="E21" i="43"/>
  <c r="E28" i="43"/>
  <c r="G28" i="43" s="1"/>
  <c r="E12" i="43"/>
  <c r="E34" i="44"/>
  <c r="E19" i="44"/>
  <c r="E25" i="42"/>
  <c r="E9" i="42"/>
  <c r="E15" i="41"/>
  <c r="E27" i="39"/>
  <c r="E11" i="39"/>
  <c r="E19" i="38"/>
  <c r="E24" i="36"/>
  <c r="E8" i="36"/>
  <c r="E30" i="35"/>
  <c r="E14" i="35"/>
  <c r="E5" i="34"/>
  <c r="E26" i="33"/>
  <c r="E10" i="33"/>
  <c r="E16" i="32"/>
  <c r="E38" i="30"/>
  <c r="E22" i="30"/>
  <c r="E12" i="31"/>
  <c r="E30" i="27"/>
  <c r="E36" i="26"/>
  <c r="E26" i="25"/>
  <c r="E39" i="23"/>
  <c r="E23" i="23"/>
  <c r="E29" i="22"/>
  <c r="E13" i="22"/>
  <c r="E19" i="21"/>
  <c r="E31" i="19"/>
  <c r="E15" i="19"/>
  <c r="T42" i="48"/>
  <c r="E28" i="52"/>
  <c r="E12" i="52"/>
  <c r="E35" i="51"/>
  <c r="E19" i="51"/>
  <c r="E43" i="52"/>
  <c r="E41" i="44"/>
  <c r="E41" i="39"/>
  <c r="E40" i="13"/>
  <c r="V14" i="40"/>
  <c r="V6" i="30"/>
  <c r="V6" i="17"/>
  <c r="V36" i="27"/>
  <c r="E37" i="39"/>
  <c r="E16" i="42"/>
  <c r="E30" i="42"/>
  <c r="X40" i="36"/>
  <c r="X40" i="8"/>
  <c r="X24" i="28"/>
  <c r="E28" i="39"/>
  <c r="E22" i="34"/>
  <c r="E30" i="43"/>
  <c r="E26" i="39"/>
  <c r="E10" i="39"/>
  <c r="E33" i="38"/>
  <c r="G33" i="38" s="1"/>
  <c r="E35" i="26"/>
  <c r="E19" i="26"/>
  <c r="E26" i="17"/>
  <c r="E10" i="17"/>
  <c r="E24" i="39"/>
  <c r="E14" i="43"/>
  <c r="G13" i="35"/>
  <c r="F39" i="38"/>
  <c r="P39" i="21"/>
  <c r="G27" i="29"/>
  <c r="G10" i="12"/>
  <c r="V36" i="26"/>
  <c r="X40" i="43"/>
  <c r="X40" i="38"/>
  <c r="X24" i="51"/>
  <c r="E20" i="39"/>
  <c r="E31" i="43"/>
  <c r="E34" i="18"/>
  <c r="E18" i="18"/>
  <c r="E40" i="17"/>
  <c r="E24" i="17"/>
  <c r="E8" i="17"/>
  <c r="E30" i="16"/>
  <c r="E36" i="15"/>
  <c r="G36" i="15" s="1"/>
  <c r="E20" i="15"/>
  <c r="E41" i="50"/>
  <c r="E25" i="50"/>
  <c r="E9" i="50"/>
  <c r="E31" i="48"/>
  <c r="E15" i="48"/>
  <c r="P39" i="32"/>
  <c r="J35" i="21"/>
  <c r="G27" i="32"/>
  <c r="V36" i="40"/>
  <c r="V36" i="32"/>
  <c r="X40" i="37"/>
  <c r="X40" i="39"/>
  <c r="X24" i="13"/>
  <c r="X24" i="26"/>
  <c r="E17" i="39"/>
  <c r="E11" i="43"/>
  <c r="G11" i="43" s="1"/>
  <c r="E40" i="43"/>
  <c r="E39" i="39"/>
  <c r="G39" i="39" s="1"/>
  <c r="E23" i="39"/>
  <c r="E7" i="39"/>
  <c r="E32" i="34"/>
  <c r="E36" i="28"/>
  <c r="E5" i="28"/>
  <c r="E32" i="26"/>
  <c r="E16" i="26"/>
  <c r="E22" i="25"/>
  <c r="E29" i="24"/>
  <c r="E13" i="24"/>
  <c r="G13" i="24" s="1"/>
  <c r="E35" i="23"/>
  <c r="E19" i="23"/>
  <c r="E25" i="22"/>
  <c r="E9" i="22"/>
  <c r="E31" i="21"/>
  <c r="E15" i="21"/>
  <c r="E27" i="19"/>
  <c r="E13" i="13"/>
  <c r="AN41" i="4"/>
  <c r="H41" i="4" s="1"/>
  <c r="E24" i="52"/>
  <c r="E8" i="52"/>
  <c r="E31" i="51"/>
  <c r="E15" i="51"/>
  <c r="E39" i="52"/>
  <c r="E41" i="42"/>
  <c r="E41" i="38"/>
  <c r="E36" i="13"/>
  <c r="G36" i="13" s="1"/>
  <c r="E13" i="39"/>
  <c r="G13" i="39" s="1"/>
  <c r="E10" i="36"/>
  <c r="G10" i="36" s="1"/>
  <c r="E7" i="43"/>
  <c r="E22" i="39"/>
  <c r="E6" i="39"/>
  <c r="E31" i="26"/>
  <c r="E15" i="26"/>
  <c r="E21" i="25"/>
  <c r="AN17" i="4"/>
  <c r="H17" i="4" s="1"/>
  <c r="J35" i="23"/>
  <c r="V6" i="32"/>
  <c r="V6" i="26"/>
  <c r="X38" i="42"/>
  <c r="V36" i="21"/>
  <c r="V36" i="19"/>
  <c r="E43" i="43"/>
  <c r="E31" i="42"/>
  <c r="E35" i="42"/>
  <c r="X40" i="13"/>
  <c r="X40" i="23"/>
  <c r="V22" i="51"/>
  <c r="X24" i="39"/>
  <c r="E12" i="39"/>
  <c r="G12" i="39" s="1"/>
  <c r="E42" i="39"/>
  <c r="E36" i="33"/>
  <c r="E14" i="26"/>
  <c r="E43" i="30"/>
  <c r="P39" i="23"/>
  <c r="G5" i="30"/>
  <c r="X40" i="42"/>
  <c r="X40" i="15"/>
  <c r="V22" i="16"/>
  <c r="X24" i="18"/>
  <c r="E20" i="43"/>
  <c r="E5" i="43"/>
  <c r="E33" i="42"/>
  <c r="E39" i="41"/>
  <c r="E23" i="41"/>
  <c r="E7" i="41"/>
  <c r="E35" i="39"/>
  <c r="E19" i="39"/>
  <c r="E5" i="39"/>
  <c r="E27" i="38"/>
  <c r="E11" i="38"/>
  <c r="E32" i="36"/>
  <c r="E38" i="35"/>
  <c r="E22" i="35"/>
  <c r="E6" i="35"/>
  <c r="E28" i="34"/>
  <c r="E12" i="34"/>
  <c r="G12" i="34" s="1"/>
  <c r="E34" i="33"/>
  <c r="E18" i="33"/>
  <c r="E40" i="32"/>
  <c r="G40" i="32" s="1"/>
  <c r="E24" i="32"/>
  <c r="E8" i="32"/>
  <c r="E30" i="30"/>
  <c r="E14" i="30"/>
  <c r="E20" i="31"/>
  <c r="E32" i="28"/>
  <c r="E16" i="28"/>
  <c r="E28" i="26"/>
  <c r="E12" i="26"/>
  <c r="E34" i="25"/>
  <c r="G34" i="25" s="1"/>
  <c r="E18" i="25"/>
  <c r="E31" i="23"/>
  <c r="E15" i="23"/>
  <c r="E27" i="21"/>
  <c r="E11" i="21"/>
  <c r="E23" i="19"/>
  <c r="G23" i="19" s="1"/>
  <c r="E20" i="52"/>
  <c r="E43" i="51"/>
  <c r="E27" i="51"/>
  <c r="E11" i="51"/>
  <c r="E35" i="52"/>
  <c r="E41" i="41"/>
  <c r="E41" i="37"/>
  <c r="V36" i="34"/>
  <c r="X40" i="21"/>
  <c r="X40" i="40"/>
  <c r="V22" i="20"/>
  <c r="V36" i="20"/>
  <c r="X24" i="31"/>
  <c r="E34" i="39"/>
  <c r="E18" i="39"/>
  <c r="E27" i="26"/>
  <c r="G27" i="26" s="1"/>
  <c r="E11" i="26"/>
  <c r="G19" i="36"/>
  <c r="G13" i="52"/>
  <c r="F29" i="33"/>
  <c r="G29" i="33" s="1"/>
  <c r="P29" i="30"/>
  <c r="P39" i="43"/>
  <c r="J35" i="18"/>
  <c r="J35" i="35"/>
  <c r="P29" i="28"/>
  <c r="V6" i="36"/>
  <c r="V6" i="52"/>
  <c r="V6" i="50"/>
  <c r="E43" i="39"/>
  <c r="G43" i="39" s="1"/>
  <c r="X40" i="49"/>
  <c r="X40" i="32"/>
  <c r="V36" i="33"/>
  <c r="X24" i="14"/>
  <c r="E33" i="39"/>
  <c r="G33" i="39" s="1"/>
  <c r="AN44" i="4"/>
  <c r="H44" i="4" s="1"/>
  <c r="G13" i="26"/>
  <c r="G13" i="32"/>
  <c r="P29" i="36"/>
  <c r="P39" i="52"/>
  <c r="J35" i="43"/>
  <c r="J35" i="24"/>
  <c r="J7" i="48"/>
  <c r="F29" i="18"/>
  <c r="G29" i="18" s="1"/>
  <c r="E42" i="43"/>
  <c r="X40" i="44"/>
  <c r="X40" i="35"/>
  <c r="E8" i="39"/>
  <c r="E33" i="50"/>
  <c r="G33" i="50" s="1"/>
  <c r="E17" i="50"/>
  <c r="E7" i="48"/>
  <c r="F39" i="44"/>
  <c r="G29" i="37"/>
  <c r="X40" i="41"/>
  <c r="X40" i="34"/>
  <c r="X40" i="27"/>
  <c r="E21" i="26"/>
  <c r="E34" i="40"/>
  <c r="E25" i="40"/>
  <c r="E16" i="43"/>
  <c r="E38" i="44"/>
  <c r="E23" i="44"/>
  <c r="E7" i="44"/>
  <c r="E29" i="42"/>
  <c r="E35" i="41"/>
  <c r="E19" i="41"/>
  <c r="E31" i="39"/>
  <c r="E15" i="39"/>
  <c r="E38" i="38"/>
  <c r="E7" i="38"/>
  <c r="E28" i="36"/>
  <c r="G28" i="36" s="1"/>
  <c r="E12" i="36"/>
  <c r="E40" i="34"/>
  <c r="E24" i="34"/>
  <c r="E14" i="33"/>
  <c r="E36" i="32"/>
  <c r="E20" i="32"/>
  <c r="E5" i="32"/>
  <c r="G5" i="32" s="1"/>
  <c r="E26" i="30"/>
  <c r="E10" i="30"/>
  <c r="E28" i="28"/>
  <c r="G28" i="28" s="1"/>
  <c r="E12" i="28"/>
  <c r="E40" i="26"/>
  <c r="E30" i="25"/>
  <c r="E15" i="25"/>
  <c r="E27" i="23"/>
  <c r="G27" i="23" s="1"/>
  <c r="E11" i="23"/>
  <c r="E33" i="22"/>
  <c r="G33" i="22" s="1"/>
  <c r="E17" i="22"/>
  <c r="E39" i="21"/>
  <c r="E23" i="21"/>
  <c r="E7" i="21"/>
  <c r="E35" i="19"/>
  <c r="E19" i="19"/>
  <c r="E41" i="43"/>
  <c r="E16" i="52"/>
  <c r="E39" i="51"/>
  <c r="G39" i="51" s="1"/>
  <c r="E23" i="51"/>
  <c r="E31" i="52"/>
  <c r="E37" i="37"/>
  <c r="F39" i="40"/>
  <c r="G39" i="40" s="1"/>
  <c r="P39" i="25"/>
  <c r="V36" i="24"/>
  <c r="X38" i="33"/>
  <c r="E16" i="39"/>
  <c r="X40" i="25"/>
  <c r="X40" i="33"/>
  <c r="X40" i="26"/>
  <c r="E9" i="39"/>
  <c r="E38" i="26"/>
  <c r="E5" i="44"/>
  <c r="E37" i="44"/>
  <c r="E30" i="39"/>
  <c r="E14" i="39"/>
  <c r="E22" i="38"/>
  <c r="E6" i="38"/>
  <c r="E39" i="26"/>
  <c r="E23" i="26"/>
  <c r="E7" i="26"/>
  <c r="E29" i="25"/>
  <c r="G29" i="25" s="1"/>
  <c r="E8" i="18"/>
  <c r="E36" i="16"/>
  <c r="E5" i="16"/>
  <c r="G5" i="16" s="1"/>
  <c r="P23" i="17"/>
  <c r="P23" i="16"/>
  <c r="P23" i="26"/>
  <c r="F23" i="26"/>
  <c r="P23" i="36"/>
  <c r="F23" i="20"/>
  <c r="G23" i="20" s="1"/>
  <c r="P23" i="51"/>
  <c r="P23" i="25"/>
  <c r="F23" i="31"/>
  <c r="G23" i="31" s="1"/>
  <c r="P23" i="33"/>
  <c r="F23" i="49"/>
  <c r="P23" i="37"/>
  <c r="P23" i="13"/>
  <c r="P15" i="50"/>
  <c r="F15" i="34"/>
  <c r="P15" i="15"/>
  <c r="P15" i="41"/>
  <c r="P15" i="51"/>
  <c r="P15" i="36"/>
  <c r="F15" i="16"/>
  <c r="G15" i="16" s="1"/>
  <c r="F15" i="51"/>
  <c r="P15" i="42"/>
  <c r="P15" i="12"/>
  <c r="F15" i="15"/>
  <c r="G15" i="15" s="1"/>
  <c r="F15" i="44"/>
  <c r="F15" i="36"/>
  <c r="F15" i="48"/>
  <c r="P15" i="27"/>
  <c r="F15" i="26"/>
  <c r="F15" i="37"/>
  <c r="G15" i="37" s="1"/>
  <c r="F15" i="28"/>
  <c r="G15" i="28" s="1"/>
  <c r="P11" i="12"/>
  <c r="G10" i="43"/>
  <c r="G27" i="43"/>
  <c r="F28" i="29"/>
  <c r="G28" i="29" s="1"/>
  <c r="P28" i="23"/>
  <c r="F28" i="34"/>
  <c r="G28" i="34" s="1"/>
  <c r="F28" i="27"/>
  <c r="F28" i="42"/>
  <c r="G28" i="42" s="1"/>
  <c r="P28" i="15"/>
  <c r="F28" i="49"/>
  <c r="P28" i="50"/>
  <c r="F28" i="48"/>
  <c r="P34" i="8"/>
  <c r="F34" i="31"/>
  <c r="G34" i="31" s="1"/>
  <c r="F34" i="20"/>
  <c r="G34" i="20" s="1"/>
  <c r="F34" i="38"/>
  <c r="F34" i="16"/>
  <c r="G34" i="16" s="1"/>
  <c r="P34" i="48"/>
  <c r="P34" i="37"/>
  <c r="F34" i="8"/>
  <c r="G34" i="8" s="1"/>
  <c r="P34" i="51"/>
  <c r="P34" i="13"/>
  <c r="F34" i="26"/>
  <c r="G34" i="26" s="1"/>
  <c r="P34" i="42"/>
  <c r="F15" i="49"/>
  <c r="P15" i="23"/>
  <c r="P15" i="26"/>
  <c r="P15" i="13"/>
  <c r="F15" i="39"/>
  <c r="F15" i="50"/>
  <c r="G15" i="50" s="1"/>
  <c r="P15" i="32"/>
  <c r="F15" i="30"/>
  <c r="G15" i="30" s="1"/>
  <c r="F15" i="27"/>
  <c r="P15" i="22"/>
  <c r="F34" i="49"/>
  <c r="G34" i="49" s="1"/>
  <c r="P23" i="40"/>
  <c r="P23" i="42"/>
  <c r="P23" i="31"/>
  <c r="F23" i="19"/>
  <c r="P43" i="52"/>
  <c r="F43" i="21"/>
  <c r="G43" i="21" s="1"/>
  <c r="P43" i="14"/>
  <c r="P43" i="50"/>
  <c r="F43" i="34"/>
  <c r="G43" i="34" s="1"/>
  <c r="F43" i="22"/>
  <c r="G43" i="22" s="1"/>
  <c r="F43" i="28"/>
  <c r="G43" i="28" s="1"/>
  <c r="F32" i="17"/>
  <c r="F32" i="33"/>
  <c r="F32" i="50"/>
  <c r="G32" i="50" s="1"/>
  <c r="P32" i="24"/>
  <c r="P32" i="42"/>
  <c r="P32" i="49"/>
  <c r="F32" i="32"/>
  <c r="P15" i="38"/>
  <c r="P35" i="31"/>
  <c r="F35" i="21"/>
  <c r="P34" i="19"/>
  <c r="P15" i="49"/>
  <c r="P28" i="27"/>
  <c r="P43" i="49"/>
  <c r="P43" i="34"/>
  <c r="F43" i="43"/>
  <c r="F43" i="48"/>
  <c r="F43" i="31"/>
  <c r="F43" i="18"/>
  <c r="G43" i="18" s="1"/>
  <c r="F43" i="15"/>
  <c r="G43" i="15" s="1"/>
  <c r="P43" i="20"/>
  <c r="P43" i="29"/>
  <c r="F43" i="50"/>
  <c r="G43" i="50" s="1"/>
  <c r="P43" i="21"/>
  <c r="F43" i="51"/>
  <c r="P43" i="18"/>
  <c r="F43" i="38"/>
  <c r="F43" i="20"/>
  <c r="G43" i="20" s="1"/>
  <c r="P43" i="22"/>
  <c r="P43" i="51"/>
  <c r="P43" i="16"/>
  <c r="F43" i="49"/>
  <c r="F43" i="44"/>
  <c r="G43" i="44" s="1"/>
  <c r="F43" i="27"/>
  <c r="F43" i="14"/>
  <c r="G43" i="14" s="1"/>
  <c r="F43" i="8"/>
  <c r="F43" i="52"/>
  <c r="P43" i="44"/>
  <c r="F43" i="29"/>
  <c r="G43" i="29" s="1"/>
  <c r="P43" i="39"/>
  <c r="P43" i="41"/>
  <c r="F43" i="37"/>
  <c r="G43" i="37" s="1"/>
  <c r="P43" i="26"/>
  <c r="P43" i="24"/>
  <c r="F34" i="14"/>
  <c r="G34" i="14" s="1"/>
  <c r="P34" i="16"/>
  <c r="P34" i="14"/>
  <c r="P34" i="30"/>
  <c r="P34" i="23"/>
  <c r="F34" i="39"/>
  <c r="P34" i="12"/>
  <c r="P34" i="36"/>
  <c r="P34" i="49"/>
  <c r="P32" i="8"/>
  <c r="F32" i="52"/>
  <c r="P32" i="22"/>
  <c r="P32" i="35"/>
  <c r="F32" i="43"/>
  <c r="P32" i="16"/>
  <c r="P32" i="38"/>
  <c r="F32" i="40"/>
  <c r="G32" i="40" s="1"/>
  <c r="P32" i="19"/>
  <c r="P32" i="50"/>
  <c r="F32" i="37"/>
  <c r="G32" i="37" s="1"/>
  <c r="F32" i="16"/>
  <c r="G32" i="16" s="1"/>
  <c r="P32" i="12"/>
  <c r="P32" i="17"/>
  <c r="F32" i="22"/>
  <c r="F32" i="49"/>
  <c r="G32" i="49" s="1"/>
  <c r="F32" i="51"/>
  <c r="G32" i="51" s="1"/>
  <c r="F32" i="24"/>
  <c r="G32" i="24" s="1"/>
  <c r="F32" i="31"/>
  <c r="P32" i="18"/>
  <c r="P32" i="23"/>
  <c r="P32" i="44"/>
  <c r="P32" i="26"/>
  <c r="F32" i="29"/>
  <c r="G32" i="29" s="1"/>
  <c r="P32" i="51"/>
  <c r="F32" i="18"/>
  <c r="G32" i="18" s="1"/>
  <c r="F32" i="34"/>
  <c r="G32" i="34" s="1"/>
  <c r="F32" i="12"/>
  <c r="P32" i="37"/>
  <c r="P32" i="20"/>
  <c r="P32" i="29"/>
  <c r="P32" i="30"/>
  <c r="F32" i="35"/>
  <c r="G32" i="35" s="1"/>
  <c r="P32" i="41"/>
  <c r="P32" i="40"/>
  <c r="P11" i="34"/>
  <c r="P11" i="36"/>
  <c r="P11" i="22"/>
  <c r="P11" i="18"/>
  <c r="F11" i="22"/>
  <c r="G11" i="22" s="1"/>
  <c r="F11" i="31"/>
  <c r="G11" i="31" s="1"/>
  <c r="F11" i="37"/>
  <c r="F11" i="51"/>
  <c r="G11" i="51" s="1"/>
  <c r="P28" i="28"/>
  <c r="P28" i="16"/>
  <c r="F28" i="30"/>
  <c r="G28" i="30" s="1"/>
  <c r="P28" i="37"/>
  <c r="F28" i="15"/>
  <c r="P28" i="29"/>
  <c r="F28" i="36"/>
  <c r="P28" i="44"/>
  <c r="P28" i="19"/>
  <c r="F28" i="33"/>
  <c r="P28" i="39"/>
  <c r="F28" i="18"/>
  <c r="G28" i="18" s="1"/>
  <c r="P28" i="30"/>
  <c r="F28" i="39"/>
  <c r="F28" i="40"/>
  <c r="P28" i="8"/>
  <c r="P28" i="25"/>
  <c r="F28" i="35"/>
  <c r="G28" i="35" s="1"/>
  <c r="P28" i="42"/>
  <c r="F28" i="22"/>
  <c r="G28" i="22" s="1"/>
  <c r="P28" i="34"/>
  <c r="F28" i="41"/>
  <c r="G28" i="41" s="1"/>
  <c r="P11" i="52"/>
  <c r="G39" i="36"/>
  <c r="F28" i="26"/>
  <c r="P28" i="38"/>
  <c r="P28" i="26"/>
  <c r="F28" i="19"/>
  <c r="P28" i="41"/>
  <c r="P28" i="24"/>
  <c r="P28" i="13"/>
  <c r="F28" i="12"/>
  <c r="G28" i="12" s="1"/>
  <c r="F28" i="14"/>
  <c r="F34" i="22"/>
  <c r="G34" i="22" s="1"/>
  <c r="F34" i="35"/>
  <c r="G34" i="35" s="1"/>
  <c r="F34" i="48"/>
  <c r="P34" i="35"/>
  <c r="F34" i="24"/>
  <c r="G34" i="24" s="1"/>
  <c r="F34" i="42"/>
  <c r="G34" i="42" s="1"/>
  <c r="F34" i="52"/>
  <c r="G34" i="52" s="1"/>
  <c r="P34" i="33"/>
  <c r="P34" i="50"/>
  <c r="P34" i="20"/>
  <c r="P34" i="40"/>
  <c r="F34" i="33"/>
  <c r="P15" i="52"/>
  <c r="F15" i="42"/>
  <c r="G15" i="42" s="1"/>
  <c r="P15" i="16"/>
  <c r="P15" i="35"/>
  <c r="P15" i="34"/>
  <c r="F15" i="8"/>
  <c r="G15" i="8" s="1"/>
  <c r="P15" i="8"/>
  <c r="P15" i="17"/>
  <c r="P15" i="43"/>
  <c r="P15" i="33"/>
  <c r="P23" i="28"/>
  <c r="F23" i="38"/>
  <c r="F23" i="37"/>
  <c r="G23" i="37" s="1"/>
  <c r="F23" i="39"/>
  <c r="P43" i="27"/>
  <c r="F43" i="24"/>
  <c r="G43" i="24" s="1"/>
  <c r="P43" i="8"/>
  <c r="P43" i="36"/>
  <c r="F43" i="42"/>
  <c r="G43" i="42" s="1"/>
  <c r="F43" i="25"/>
  <c r="G43" i="25" s="1"/>
  <c r="F43" i="36"/>
  <c r="G43" i="36" s="1"/>
  <c r="P43" i="31"/>
  <c r="F32" i="14"/>
  <c r="P32" i="27"/>
  <c r="F32" i="30"/>
  <c r="F32" i="38"/>
  <c r="G32" i="38" s="1"/>
  <c r="P32" i="25"/>
  <c r="P32" i="36"/>
  <c r="P32" i="33"/>
  <c r="P32" i="43"/>
  <c r="F15" i="19"/>
  <c r="P34" i="52"/>
  <c r="P15" i="21"/>
  <c r="P28" i="43"/>
  <c r="P11" i="38"/>
  <c r="F11" i="12"/>
  <c r="G11" i="12" s="1"/>
  <c r="P11" i="48"/>
  <c r="P28" i="36"/>
  <c r="P28" i="31"/>
  <c r="F28" i="16"/>
  <c r="G28" i="16" s="1"/>
  <c r="P28" i="52"/>
  <c r="P28" i="33"/>
  <c r="F28" i="31"/>
  <c r="F28" i="50"/>
  <c r="G28" i="50" s="1"/>
  <c r="P28" i="51"/>
  <c r="F28" i="51"/>
  <c r="G28" i="51" s="1"/>
  <c r="P34" i="39"/>
  <c r="F34" i="36"/>
  <c r="G34" i="36" s="1"/>
  <c r="F34" i="18"/>
  <c r="G34" i="18" s="1"/>
  <c r="P34" i="25"/>
  <c r="F34" i="43"/>
  <c r="G34" i="43" s="1"/>
  <c r="P34" i="34"/>
  <c r="P34" i="15"/>
  <c r="F34" i="37"/>
  <c r="F34" i="27"/>
  <c r="P34" i="17"/>
  <c r="F34" i="32"/>
  <c r="G34" i="32" s="1"/>
  <c r="F34" i="34"/>
  <c r="F34" i="12"/>
  <c r="G34" i="12" s="1"/>
  <c r="P15" i="25"/>
  <c r="F15" i="20"/>
  <c r="G15" i="20" s="1"/>
  <c r="P15" i="40"/>
  <c r="F15" i="14"/>
  <c r="G15" i="14" s="1"/>
  <c r="P15" i="14"/>
  <c r="P15" i="44"/>
  <c r="F15" i="23"/>
  <c r="F15" i="43"/>
  <c r="P15" i="28"/>
  <c r="P34" i="43"/>
  <c r="F23" i="35"/>
  <c r="G23" i="35" s="1"/>
  <c r="F23" i="12"/>
  <c r="G23" i="12" s="1"/>
  <c r="F23" i="14"/>
  <c r="G23" i="14" s="1"/>
  <c r="P43" i="32"/>
  <c r="F43" i="32"/>
  <c r="G43" i="32" s="1"/>
  <c r="F43" i="12"/>
  <c r="G43" i="12" s="1"/>
  <c r="P43" i="28"/>
  <c r="F43" i="19"/>
  <c r="G43" i="19" s="1"/>
  <c r="F43" i="35"/>
  <c r="G43" i="35" s="1"/>
  <c r="P43" i="43"/>
  <c r="P43" i="30"/>
  <c r="F32" i="21"/>
  <c r="G32" i="21" s="1"/>
  <c r="P32" i="31"/>
  <c r="P32" i="13"/>
  <c r="F32" i="15"/>
  <c r="P32" i="28"/>
  <c r="P32" i="21"/>
  <c r="F32" i="25"/>
  <c r="G32" i="25" s="1"/>
  <c r="P32" i="34"/>
  <c r="F34" i="41"/>
  <c r="F15" i="12"/>
  <c r="G15" i="12" s="1"/>
  <c r="P11" i="40"/>
  <c r="F28" i="44"/>
  <c r="G28" i="44" s="1"/>
  <c r="P28" i="35"/>
  <c r="F28" i="24"/>
  <c r="G28" i="24" s="1"/>
  <c r="G12" i="30"/>
  <c r="G15" i="49"/>
  <c r="G27" i="48"/>
  <c r="G15" i="48"/>
  <c r="P39" i="12"/>
  <c r="F39" i="19"/>
  <c r="F39" i="27"/>
  <c r="P39" i="28"/>
  <c r="P39" i="15"/>
  <c r="F39" i="34"/>
  <c r="G39" i="34" s="1"/>
  <c r="P39" i="22"/>
  <c r="P39" i="49"/>
  <c r="F39" i="37"/>
  <c r="G39" i="37" s="1"/>
  <c r="F39" i="25"/>
  <c r="G39" i="25" s="1"/>
  <c r="F39" i="18"/>
  <c r="G39" i="18" s="1"/>
  <c r="F39" i="30"/>
  <c r="G39" i="30" s="1"/>
  <c r="P39" i="29"/>
  <c r="P39" i="24"/>
  <c r="G12" i="43"/>
  <c r="G10" i="29"/>
  <c r="F39" i="20"/>
  <c r="G39" i="20" s="1"/>
  <c r="F39" i="36"/>
  <c r="P39" i="44"/>
  <c r="F39" i="23"/>
  <c r="P39" i="27"/>
  <c r="F39" i="42"/>
  <c r="P39" i="34"/>
  <c r="F39" i="12"/>
  <c r="G39" i="12" s="1"/>
  <c r="P39" i="50"/>
  <c r="P39" i="35"/>
  <c r="F39" i="8"/>
  <c r="G39" i="8" s="1"/>
  <c r="P39" i="48"/>
  <c r="F39" i="24"/>
  <c r="G39" i="24" s="1"/>
  <c r="G28" i="40"/>
  <c r="F5" i="38"/>
  <c r="P5" i="38"/>
  <c r="F5" i="35"/>
  <c r="P5" i="35"/>
  <c r="F5" i="44"/>
  <c r="P5" i="28"/>
  <c r="X15" i="43"/>
  <c r="X15" i="41"/>
  <c r="X15" i="29"/>
  <c r="X15" i="14"/>
  <c r="X15" i="37"/>
  <c r="X15" i="52"/>
  <c r="X15" i="30"/>
  <c r="X15" i="48"/>
  <c r="X15" i="33"/>
  <c r="X15" i="26"/>
  <c r="X15" i="17"/>
  <c r="X15" i="22"/>
  <c r="X15" i="15"/>
  <c r="X15" i="12"/>
  <c r="X15" i="42"/>
  <c r="X15" i="8"/>
  <c r="X15" i="31"/>
  <c r="X15" i="35"/>
  <c r="X15" i="38"/>
  <c r="X15" i="32"/>
  <c r="X15" i="49"/>
  <c r="X15" i="51"/>
  <c r="X15" i="24"/>
  <c r="X15" i="36"/>
  <c r="X15" i="23"/>
  <c r="X15" i="50"/>
  <c r="X15" i="34"/>
  <c r="X15" i="21"/>
  <c r="X15" i="13"/>
  <c r="X15" i="44"/>
  <c r="X15" i="27"/>
  <c r="X15" i="20"/>
  <c r="X15" i="28"/>
  <c r="X15" i="40"/>
  <c r="X15" i="19"/>
  <c r="X15" i="18"/>
  <c r="X15" i="16"/>
  <c r="X15" i="39"/>
  <c r="X15" i="25"/>
  <c r="V35" i="34"/>
  <c r="V35" i="23"/>
  <c r="V35" i="50"/>
  <c r="V35" i="49"/>
  <c r="V35" i="15"/>
  <c r="V35" i="13"/>
  <c r="V35" i="24"/>
  <c r="V35" i="12"/>
  <c r="V35" i="39"/>
  <c r="V35" i="22"/>
  <c r="V35" i="29"/>
  <c r="V35" i="20"/>
  <c r="V35" i="32"/>
  <c r="V35" i="38"/>
  <c r="V35" i="31"/>
  <c r="V35" i="48"/>
  <c r="V35" i="51"/>
  <c r="V35" i="21"/>
  <c r="V35" i="18"/>
  <c r="V35" i="43"/>
  <c r="V35" i="41"/>
  <c r="V35" i="30"/>
  <c r="X43" i="51"/>
  <c r="X43" i="38"/>
  <c r="X43" i="39"/>
  <c r="X43" i="16"/>
  <c r="X43" i="18"/>
  <c r="X43" i="20"/>
  <c r="X43" i="22"/>
  <c r="X43" i="24"/>
  <c r="X43" i="44"/>
  <c r="X43" i="35"/>
  <c r="X43" i="33"/>
  <c r="X43" i="50"/>
  <c r="X43" i="32"/>
  <c r="X43" i="29"/>
  <c r="X43" i="26"/>
  <c r="X43" i="25"/>
  <c r="X43" i="13"/>
  <c r="X43" i="14"/>
  <c r="X39" i="43"/>
  <c r="X39" i="44"/>
  <c r="X39" i="18"/>
  <c r="X39" i="19"/>
  <c r="X39" i="51"/>
  <c r="X39" i="30"/>
  <c r="X39" i="16"/>
  <c r="X39" i="33"/>
  <c r="X39" i="13"/>
  <c r="X39" i="34"/>
  <c r="X39" i="8"/>
  <c r="X39" i="20"/>
  <c r="X39" i="48"/>
  <c r="X39" i="50"/>
  <c r="X39" i="22"/>
  <c r="X39" i="36"/>
  <c r="X39" i="38"/>
  <c r="X39" i="39"/>
  <c r="X39" i="35"/>
  <c r="X39" i="37"/>
  <c r="X39" i="15"/>
  <c r="X39" i="49"/>
  <c r="X39" i="32"/>
  <c r="X39" i="21"/>
  <c r="X31" i="18"/>
  <c r="X31" i="24"/>
  <c r="X31" i="16"/>
  <c r="X31" i="49"/>
  <c r="X31" i="26"/>
  <c r="X31" i="21"/>
  <c r="X31" i="37"/>
  <c r="X31" i="17"/>
  <c r="X31" i="14"/>
  <c r="X31" i="13"/>
  <c r="X31" i="50"/>
  <c r="X31" i="39"/>
  <c r="X31" i="33"/>
  <c r="X31" i="12"/>
  <c r="X31" i="42"/>
  <c r="X31" i="48"/>
  <c r="X31" i="34"/>
  <c r="X25" i="17"/>
  <c r="X25" i="44"/>
  <c r="X25" i="27"/>
  <c r="X25" i="33"/>
  <c r="X25" i="28"/>
  <c r="X25" i="16"/>
  <c r="X25" i="20"/>
  <c r="X25" i="40"/>
  <c r="X25" i="34"/>
  <c r="X25" i="13"/>
  <c r="X25" i="49"/>
  <c r="X25" i="14"/>
  <c r="X25" i="52"/>
  <c r="X25" i="42"/>
  <c r="X25" i="51"/>
  <c r="X25" i="19"/>
  <c r="X25" i="37"/>
  <c r="X21" i="41"/>
  <c r="X21" i="19"/>
  <c r="X21" i="16"/>
  <c r="X21" i="24"/>
  <c r="X21" i="21"/>
  <c r="X21" i="22"/>
  <c r="X21" i="17"/>
  <c r="X21" i="43"/>
  <c r="X21" i="8"/>
  <c r="X21" i="18"/>
  <c r="X21" i="12"/>
  <c r="X21" i="25"/>
  <c r="X21" i="20"/>
  <c r="X21" i="44"/>
  <c r="X21" i="28"/>
  <c r="X21" i="30"/>
  <c r="X21" i="29"/>
  <c r="X21" i="15"/>
  <c r="X21" i="36"/>
  <c r="X21" i="33"/>
  <c r="X21" i="27"/>
  <c r="X21" i="32"/>
  <c r="X21" i="35"/>
  <c r="X21" i="50"/>
  <c r="X21" i="34"/>
  <c r="X21" i="40"/>
  <c r="X21" i="37"/>
  <c r="X21" i="51"/>
  <c r="X21" i="26"/>
  <c r="X13" i="19"/>
  <c r="X13" i="34"/>
  <c r="X13" i="49"/>
  <c r="X13" i="35"/>
  <c r="X13" i="25"/>
  <c r="X13" i="8"/>
  <c r="X13" i="51"/>
  <c r="X13" i="42"/>
  <c r="X13" i="36"/>
  <c r="X13" i="17"/>
  <c r="X13" i="24"/>
  <c r="X13" i="22"/>
  <c r="X13" i="48"/>
  <c r="X13" i="33"/>
  <c r="X13" i="26"/>
  <c r="X13" i="28"/>
  <c r="X13" i="52"/>
  <c r="X13" i="29"/>
  <c r="X13" i="50"/>
  <c r="X13" i="12"/>
  <c r="X13" i="21"/>
  <c r="X13" i="20"/>
  <c r="X13" i="44"/>
  <c r="X13" i="23"/>
  <c r="X13" i="37"/>
  <c r="X7" i="19"/>
  <c r="X7" i="15"/>
  <c r="X7" i="16"/>
  <c r="X9" i="25"/>
  <c r="X9" i="34"/>
  <c r="X9" i="38"/>
  <c r="X9" i="15"/>
  <c r="X9" i="28"/>
  <c r="X9" i="20"/>
  <c r="X11" i="37"/>
  <c r="X11" i="27"/>
  <c r="X11" i="35"/>
  <c r="X11" i="33"/>
  <c r="X11" i="52"/>
  <c r="X13" i="32"/>
  <c r="X13" i="31"/>
  <c r="X13" i="30"/>
  <c r="X23" i="31"/>
  <c r="X23" i="20"/>
  <c r="X23" i="27"/>
  <c r="X23" i="16"/>
  <c r="X23" i="30"/>
  <c r="X25" i="24"/>
  <c r="X25" i="36"/>
  <c r="X25" i="35"/>
  <c r="X25" i="48"/>
  <c r="X25" i="43"/>
  <c r="X27" i="24"/>
  <c r="X27" i="42"/>
  <c r="X27" i="50"/>
  <c r="X27" i="34"/>
  <c r="X27" i="35"/>
  <c r="X27" i="19"/>
  <c r="X33" i="34"/>
  <c r="X33" i="26"/>
  <c r="X33" i="22"/>
  <c r="X37" i="15"/>
  <c r="X37" i="21"/>
  <c r="X37" i="52"/>
  <c r="X37" i="12"/>
  <c r="X37" i="17"/>
  <c r="X39" i="27"/>
  <c r="X39" i="24"/>
  <c r="X39" i="40"/>
  <c r="X43" i="17"/>
  <c r="X43" i="40"/>
  <c r="X43" i="23"/>
  <c r="X43" i="37"/>
  <c r="X43" i="52"/>
  <c r="X7" i="44"/>
  <c r="X7" i="28"/>
  <c r="X7" i="52"/>
  <c r="X7" i="20"/>
  <c r="X7" i="48"/>
  <c r="X7" i="29"/>
  <c r="X7" i="22"/>
  <c r="X31" i="51"/>
  <c r="X31" i="40"/>
  <c r="X31" i="30"/>
  <c r="X31" i="28"/>
  <c r="X31" i="27"/>
  <c r="X31" i="22"/>
  <c r="X13" i="43"/>
  <c r="X19" i="14"/>
  <c r="X19" i="41"/>
  <c r="X19" i="27"/>
  <c r="X41" i="28"/>
  <c r="X41" i="48"/>
  <c r="X29" i="27"/>
  <c r="X29" i="12"/>
  <c r="X29" i="17"/>
  <c r="X21" i="48"/>
  <c r="X21" i="14"/>
  <c r="X39" i="12"/>
  <c r="X33" i="27"/>
  <c r="X33" i="21"/>
  <c r="V35" i="17"/>
  <c r="V34" i="8"/>
  <c r="V34" i="16"/>
  <c r="V34" i="32"/>
  <c r="V34" i="15"/>
  <c r="V34" i="30"/>
  <c r="V34" i="13"/>
  <c r="V34" i="17"/>
  <c r="V34" i="34"/>
  <c r="V34" i="18"/>
  <c r="V34" i="33"/>
  <c r="V34" i="49"/>
  <c r="V34" i="21"/>
  <c r="V34" i="35"/>
  <c r="V34" i="19"/>
  <c r="V34" i="36"/>
  <c r="V34" i="48"/>
  <c r="V34" i="22"/>
  <c r="V34" i="41"/>
  <c r="V34" i="20"/>
  <c r="V34" i="37"/>
  <c r="V34" i="50"/>
  <c r="V34" i="24"/>
  <c r="V34" i="42"/>
  <c r="V34" i="23"/>
  <c r="V34" i="38"/>
  <c r="V34" i="51"/>
  <c r="V34" i="26"/>
  <c r="V34" i="44"/>
  <c r="V34" i="25"/>
  <c r="V34" i="39"/>
  <c r="V34" i="52"/>
  <c r="V34" i="40"/>
  <c r="V34" i="29"/>
  <c r="V34" i="28"/>
  <c r="V34" i="12"/>
  <c r="V34" i="43"/>
  <c r="V34" i="31"/>
  <c r="V8" i="49"/>
  <c r="V8" i="23"/>
  <c r="V8" i="33"/>
  <c r="V8" i="34"/>
  <c r="V8" i="37"/>
  <c r="V8" i="28"/>
  <c r="V8" i="35"/>
  <c r="V8" i="38"/>
  <c r="V8" i="43"/>
  <c r="V8" i="48"/>
  <c r="V8" i="29"/>
  <c r="V8" i="40"/>
  <c r="V8" i="42"/>
  <c r="V8" i="15"/>
  <c r="V8" i="22"/>
  <c r="V8" i="41"/>
  <c r="V8" i="44"/>
  <c r="V8" i="32"/>
  <c r="V8" i="51"/>
  <c r="V8" i="8"/>
  <c r="V8" i="24"/>
  <c r="V8" i="19"/>
  <c r="V8" i="16"/>
  <c r="V8" i="14"/>
  <c r="V8" i="25"/>
  <c r="V8" i="20"/>
  <c r="V8" i="21"/>
  <c r="V8" i="36"/>
  <c r="V8" i="52"/>
  <c r="V8" i="26"/>
  <c r="V8" i="30"/>
  <c r="V8" i="39"/>
  <c r="V8" i="12"/>
  <c r="V8" i="27"/>
  <c r="V8" i="31"/>
  <c r="V8" i="17"/>
  <c r="X9" i="48"/>
  <c r="X9" i="24"/>
  <c r="X9" i="23"/>
  <c r="X9" i="14"/>
  <c r="X9" i="29"/>
  <c r="X11" i="40"/>
  <c r="X11" i="8"/>
  <c r="X11" i="48"/>
  <c r="X11" i="15"/>
  <c r="X13" i="16"/>
  <c r="X13" i="27"/>
  <c r="X23" i="21"/>
  <c r="X23" i="14"/>
  <c r="X23" i="37"/>
  <c r="X23" i="33"/>
  <c r="X25" i="41"/>
  <c r="X25" i="50"/>
  <c r="X25" i="18"/>
  <c r="X25" i="39"/>
  <c r="X25" i="29"/>
  <c r="X25" i="26"/>
  <c r="X27" i="43"/>
  <c r="X27" i="28"/>
  <c r="X27" i="18"/>
  <c r="X27" i="21"/>
  <c r="X33" i="19"/>
  <c r="X33" i="20"/>
  <c r="X33" i="30"/>
  <c r="X37" i="49"/>
  <c r="X37" i="39"/>
  <c r="X37" i="33"/>
  <c r="X39" i="26"/>
  <c r="X39" i="23"/>
  <c r="X39" i="14"/>
  <c r="X39" i="29"/>
  <c r="X43" i="31"/>
  <c r="X43" i="48"/>
  <c r="X43" i="19"/>
  <c r="X43" i="28"/>
  <c r="X43" i="30"/>
  <c r="X7" i="36"/>
  <c r="X7" i="32"/>
  <c r="X7" i="23"/>
  <c r="X7" i="8"/>
  <c r="X7" i="17"/>
  <c r="X7" i="35"/>
  <c r="X7" i="50"/>
  <c r="X31" i="38"/>
  <c r="X31" i="43"/>
  <c r="X31" i="8"/>
  <c r="X31" i="41"/>
  <c r="X31" i="20"/>
  <c r="X31" i="31"/>
  <c r="V35" i="27"/>
  <c r="X13" i="15"/>
  <c r="X19" i="48"/>
  <c r="X19" i="33"/>
  <c r="X41" i="29"/>
  <c r="X29" i="49"/>
  <c r="X21" i="52"/>
  <c r="X21" i="38"/>
  <c r="X39" i="17"/>
  <c r="X43" i="42"/>
  <c r="V15" i="18"/>
  <c r="V15" i="33"/>
  <c r="V15" i="39"/>
  <c r="V15" i="51"/>
  <c r="V15" i="13"/>
  <c r="V15" i="32"/>
  <c r="V15" i="36"/>
  <c r="V15" i="43"/>
  <c r="V15" i="16"/>
  <c r="V15" i="38"/>
  <c r="V15" i="24"/>
  <c r="V15" i="37"/>
  <c r="V15" i="17"/>
  <c r="V15" i="19"/>
  <c r="V15" i="29"/>
  <c r="V15" i="28"/>
  <c r="X41" i="30"/>
  <c r="X41" i="15"/>
  <c r="X41" i="51"/>
  <c r="X41" i="50"/>
  <c r="X41" i="38"/>
  <c r="X41" i="26"/>
  <c r="X41" i="25"/>
  <c r="X41" i="41"/>
  <c r="X41" i="8"/>
  <c r="X41" i="20"/>
  <c r="X41" i="23"/>
  <c r="X41" i="17"/>
  <c r="X41" i="52"/>
  <c r="X41" i="43"/>
  <c r="X41" i="36"/>
  <c r="X41" i="39"/>
  <c r="X41" i="49"/>
  <c r="X41" i="37"/>
  <c r="X41" i="12"/>
  <c r="X41" i="22"/>
  <c r="X41" i="13"/>
  <c r="X41" i="19"/>
  <c r="X41" i="44"/>
  <c r="X41" i="42"/>
  <c r="X41" i="35"/>
  <c r="X41" i="33"/>
  <c r="X41" i="32"/>
  <c r="X41" i="31"/>
  <c r="X41" i="16"/>
  <c r="X41" i="24"/>
  <c r="X37" i="13"/>
  <c r="X37" i="44"/>
  <c r="X37" i="51"/>
  <c r="X37" i="14"/>
  <c r="X37" i="37"/>
  <c r="X37" i="23"/>
  <c r="X37" i="16"/>
  <c r="X37" i="20"/>
  <c r="X37" i="36"/>
  <c r="X37" i="19"/>
  <c r="X37" i="30"/>
  <c r="X37" i="29"/>
  <c r="X37" i="28"/>
  <c r="X37" i="27"/>
  <c r="X37" i="26"/>
  <c r="X37" i="48"/>
  <c r="X37" i="40"/>
  <c r="X37" i="50"/>
  <c r="X37" i="35"/>
  <c r="X33" i="51"/>
  <c r="X33" i="41"/>
  <c r="X33" i="35"/>
  <c r="X33" i="38"/>
  <c r="X33" i="28"/>
  <c r="X33" i="24"/>
  <c r="X33" i="16"/>
  <c r="X33" i="17"/>
  <c r="X33" i="25"/>
  <c r="X33" i="15"/>
  <c r="X33" i="39"/>
  <c r="X33" i="33"/>
  <c r="X33" i="49"/>
  <c r="X33" i="14"/>
  <c r="X33" i="32"/>
  <c r="X33" i="8"/>
  <c r="X33" i="37"/>
  <c r="X33" i="52"/>
  <c r="X33" i="12"/>
  <c r="X33" i="18"/>
  <c r="X33" i="50"/>
  <c r="X33" i="40"/>
  <c r="X29" i="18"/>
  <c r="X29" i="31"/>
  <c r="X29" i="41"/>
  <c r="X29" i="52"/>
  <c r="X29" i="16"/>
  <c r="X29" i="26"/>
  <c r="X29" i="37"/>
  <c r="X29" i="51"/>
  <c r="X29" i="22"/>
  <c r="X29" i="15"/>
  <c r="X29" i="20"/>
  <c r="X29" i="33"/>
  <c r="X29" i="43"/>
  <c r="X29" i="13"/>
  <c r="X29" i="21"/>
  <c r="X29" i="29"/>
  <c r="X29" i="40"/>
  <c r="X29" i="44"/>
  <c r="X29" i="39"/>
  <c r="X29" i="14"/>
  <c r="X29" i="25"/>
  <c r="X29" i="36"/>
  <c r="X29" i="48"/>
  <c r="X29" i="8"/>
  <c r="X29" i="19"/>
  <c r="X29" i="32"/>
  <c r="X29" i="42"/>
  <c r="X29" i="35"/>
  <c r="X29" i="30"/>
  <c r="X27" i="32"/>
  <c r="X27" i="31"/>
  <c r="X27" i="41"/>
  <c r="X27" i="38"/>
  <c r="X27" i="36"/>
  <c r="X27" i="15"/>
  <c r="X27" i="16"/>
  <c r="X27" i="12"/>
  <c r="X27" i="8"/>
  <c r="X27" i="30"/>
  <c r="X27" i="49"/>
  <c r="X27" i="23"/>
  <c r="X27" i="27"/>
  <c r="X27" i="48"/>
  <c r="X27" i="26"/>
  <c r="X23" i="24"/>
  <c r="X23" i="40"/>
  <c r="X23" i="44"/>
  <c r="X23" i="28"/>
  <c r="X23" i="19"/>
  <c r="X23" i="15"/>
  <c r="X23" i="38"/>
  <c r="X23" i="32"/>
  <c r="X23" i="12"/>
  <c r="X23" i="23"/>
  <c r="X23" i="51"/>
  <c r="X23" i="26"/>
  <c r="X23" i="50"/>
  <c r="X23" i="42"/>
  <c r="X23" i="22"/>
  <c r="X23" i="8"/>
  <c r="X23" i="34"/>
  <c r="X23" i="43"/>
  <c r="X19" i="8"/>
  <c r="X19" i="31"/>
  <c r="X19" i="34"/>
  <c r="X19" i="44"/>
  <c r="X19" i="26"/>
  <c r="X19" i="39"/>
  <c r="X19" i="22"/>
  <c r="X19" i="50"/>
  <c r="X19" i="16"/>
  <c r="X19" i="49"/>
  <c r="X19" i="25"/>
  <c r="X19" i="38"/>
  <c r="X19" i="13"/>
  <c r="X19" i="42"/>
  <c r="X19" i="37"/>
  <c r="X19" i="23"/>
  <c r="X19" i="36"/>
  <c r="X19" i="30"/>
  <c r="X19" i="32"/>
  <c r="X19" i="17"/>
  <c r="X19" i="19"/>
  <c r="X19" i="35"/>
  <c r="X19" i="21"/>
  <c r="X19" i="40"/>
  <c r="X19" i="12"/>
  <c r="X19" i="51"/>
  <c r="X19" i="18"/>
  <c r="X19" i="24"/>
  <c r="X19" i="15"/>
  <c r="X11" i="44"/>
  <c r="X11" i="16"/>
  <c r="X11" i="14"/>
  <c r="X11" i="12"/>
  <c r="X11" i="41"/>
  <c r="X11" i="21"/>
  <c r="X11" i="24"/>
  <c r="X11" i="22"/>
  <c r="X11" i="31"/>
  <c r="X11" i="51"/>
  <c r="X11" i="30"/>
  <c r="X11" i="29"/>
  <c r="X11" i="49"/>
  <c r="X11" i="38"/>
  <c r="X11" i="36"/>
  <c r="X11" i="20"/>
  <c r="X9" i="26"/>
  <c r="X9" i="21"/>
  <c r="X9" i="52"/>
  <c r="X9" i="51"/>
  <c r="X9" i="35"/>
  <c r="X9" i="31"/>
  <c r="X9" i="33"/>
  <c r="X9" i="32"/>
  <c r="X9" i="42"/>
  <c r="X9" i="39"/>
  <c r="X9" i="18"/>
  <c r="X9" i="12"/>
  <c r="X9" i="17"/>
  <c r="X9" i="13"/>
  <c r="X9" i="30"/>
  <c r="X9" i="41"/>
  <c r="X9" i="50"/>
  <c r="X9" i="49"/>
  <c r="X9" i="8"/>
  <c r="X9" i="19"/>
  <c r="X11" i="26"/>
  <c r="X11" i="28"/>
  <c r="X11" i="17"/>
  <c r="X11" i="43"/>
  <c r="X11" i="13"/>
  <c r="X13" i="40"/>
  <c r="X13" i="41"/>
  <c r="X23" i="36"/>
  <c r="X23" i="17"/>
  <c r="X23" i="18"/>
  <c r="X23" i="35"/>
  <c r="X23" i="25"/>
  <c r="X25" i="21"/>
  <c r="X25" i="32"/>
  <c r="X25" i="23"/>
  <c r="X25" i="38"/>
  <c r="X25" i="31"/>
  <c r="X27" i="39"/>
  <c r="X27" i="40"/>
  <c r="X27" i="13"/>
  <c r="X27" i="44"/>
  <c r="X27" i="33"/>
  <c r="X27" i="51"/>
  <c r="X33" i="42"/>
  <c r="X33" i="13"/>
  <c r="X33" i="31"/>
  <c r="X37" i="42"/>
  <c r="X37" i="25"/>
  <c r="X37" i="24"/>
  <c r="X37" i="22"/>
  <c r="X37" i="8"/>
  <c r="X39" i="41"/>
  <c r="X39" i="52"/>
  <c r="X39" i="25"/>
  <c r="X43" i="8"/>
  <c r="X43" i="41"/>
  <c r="X43" i="49"/>
  <c r="X43" i="15"/>
  <c r="X43" i="36"/>
  <c r="X7" i="24"/>
  <c r="X7" i="38"/>
  <c r="X7" i="12"/>
  <c r="X7" i="43"/>
  <c r="X7" i="25"/>
  <c r="X7" i="42"/>
  <c r="X7" i="18"/>
  <c r="X7" i="33"/>
  <c r="X31" i="32"/>
  <c r="X31" i="44"/>
  <c r="X31" i="52"/>
  <c r="X31" i="19"/>
  <c r="X31" i="35"/>
  <c r="V35" i="52"/>
  <c r="X13" i="39"/>
  <c r="X19" i="29"/>
  <c r="X19" i="28"/>
  <c r="X41" i="18"/>
  <c r="X41" i="34"/>
  <c r="X41" i="14"/>
  <c r="X29" i="34"/>
  <c r="X29" i="38"/>
  <c r="X21" i="39"/>
  <c r="X21" i="42"/>
  <c r="X21" i="49"/>
  <c r="X33" i="36"/>
  <c r="X23" i="41"/>
  <c r="X27" i="25"/>
  <c r="X25" i="25"/>
  <c r="X9" i="43"/>
  <c r="X20" i="27"/>
  <c r="X20" i="24"/>
  <c r="X20" i="44"/>
  <c r="X20" i="8"/>
  <c r="V30" i="15"/>
  <c r="V30" i="35"/>
  <c r="V30" i="34"/>
  <c r="V22" i="42"/>
  <c r="V22" i="17"/>
  <c r="V22" i="21"/>
  <c r="V22" i="12"/>
  <c r="V22" i="31"/>
  <c r="V22" i="41"/>
  <c r="V22" i="43"/>
  <c r="V22" i="30"/>
  <c r="V22" i="48"/>
  <c r="V22" i="15"/>
  <c r="V22" i="26"/>
  <c r="V22" i="35"/>
  <c r="V22" i="23"/>
  <c r="V22" i="29"/>
  <c r="V22" i="32"/>
  <c r="V22" i="13"/>
  <c r="V22" i="37"/>
  <c r="V22" i="50"/>
  <c r="V22" i="49"/>
  <c r="V22" i="28"/>
  <c r="V22" i="19"/>
  <c r="V22" i="36"/>
  <c r="V22" i="27"/>
  <c r="V22" i="8"/>
  <c r="V22" i="38"/>
  <c r="V22" i="18"/>
  <c r="V22" i="44"/>
  <c r="V22" i="40"/>
  <c r="V22" i="52"/>
  <c r="V22" i="25"/>
  <c r="X20" i="18"/>
  <c r="X20" i="13"/>
  <c r="V30" i="13"/>
  <c r="V30" i="31"/>
  <c r="V30" i="36"/>
  <c r="V30" i="18"/>
  <c r="V22" i="33"/>
  <c r="V22" i="39"/>
  <c r="V22" i="14"/>
  <c r="V5" i="39"/>
  <c r="V5" i="17"/>
  <c r="V5" i="38"/>
  <c r="V5" i="20"/>
  <c r="V5" i="26"/>
  <c r="V5" i="15"/>
  <c r="V5" i="25"/>
  <c r="V5" i="29"/>
  <c r="V5" i="27"/>
  <c r="V5" i="13"/>
  <c r="V5" i="21"/>
  <c r="V5" i="23"/>
  <c r="V5" i="40"/>
  <c r="V5" i="37"/>
  <c r="V5" i="16"/>
  <c r="V5" i="49"/>
  <c r="V5" i="34"/>
  <c r="V5" i="48"/>
  <c r="V5" i="32"/>
  <c r="V5" i="36"/>
  <c r="V5" i="18"/>
  <c r="V5" i="31"/>
  <c r="V5" i="8"/>
  <c r="V5" i="19"/>
  <c r="V5" i="51"/>
  <c r="V5" i="43"/>
  <c r="V5" i="52"/>
  <c r="V5" i="42"/>
  <c r="V5" i="12"/>
  <c r="V5" i="50"/>
  <c r="V5" i="35"/>
  <c r="V5" i="28"/>
  <c r="V5" i="33"/>
  <c r="V5" i="22"/>
  <c r="V5" i="30"/>
  <c r="V5" i="14"/>
  <c r="V5" i="24"/>
  <c r="V5" i="44"/>
  <c r="V5" i="41"/>
  <c r="V44" i="51"/>
  <c r="V44" i="52"/>
  <c r="V44" i="38"/>
  <c r="V44" i="30"/>
  <c r="V44" i="39"/>
  <c r="V44" i="31"/>
  <c r="V44" i="16"/>
  <c r="V44" i="44"/>
  <c r="V44" i="43"/>
  <c r="V44" i="36"/>
  <c r="V44" i="28"/>
  <c r="V44" i="37"/>
  <c r="V44" i="29"/>
  <c r="V44" i="18"/>
  <c r="V44" i="24"/>
  <c r="V44" i="48"/>
  <c r="V44" i="42"/>
  <c r="V44" i="34"/>
  <c r="V44" i="26"/>
  <c r="V44" i="35"/>
  <c r="V44" i="27"/>
  <c r="V44" i="13"/>
  <c r="V44" i="15"/>
  <c r="V44" i="19"/>
  <c r="V44" i="21"/>
  <c r="V44" i="23"/>
  <c r="V44" i="12"/>
  <c r="V44" i="20"/>
  <c r="V44" i="49"/>
  <c r="V44" i="50"/>
  <c r="V44" i="40"/>
  <c r="V44" i="32"/>
  <c r="V44" i="41"/>
  <c r="V44" i="33"/>
  <c r="V44" i="25"/>
  <c r="V44" i="14"/>
  <c r="V44" i="17"/>
  <c r="V44" i="8"/>
  <c r="V44" i="22"/>
  <c r="J14" i="17"/>
  <c r="J14" i="29"/>
  <c r="J14" i="48"/>
  <c r="J14" i="26"/>
  <c r="J14" i="39"/>
  <c r="J14" i="21"/>
  <c r="J14" i="36"/>
  <c r="J14" i="43"/>
  <c r="J14" i="40"/>
  <c r="J43" i="8"/>
  <c r="J43" i="39"/>
  <c r="J43" i="24"/>
  <c r="J43" i="44"/>
  <c r="J43" i="21"/>
  <c r="J43" i="40"/>
  <c r="J43" i="42"/>
  <c r="J43" i="14"/>
  <c r="J43" i="52"/>
  <c r="T37" i="35"/>
  <c r="T37" i="36"/>
  <c r="T37" i="32"/>
  <c r="J31" i="40"/>
  <c r="J11" i="38"/>
  <c r="J14" i="23"/>
  <c r="J14" i="37"/>
  <c r="J14" i="42"/>
  <c r="J14" i="19"/>
  <c r="J14" i="14"/>
  <c r="J14" i="30"/>
  <c r="J14" i="31"/>
  <c r="J14" i="52"/>
  <c r="J14" i="25"/>
  <c r="J14" i="50"/>
  <c r="J43" i="26"/>
  <c r="J43" i="33"/>
  <c r="J43" i="38"/>
  <c r="J43" i="28"/>
  <c r="J43" i="18"/>
  <c r="J43" i="51"/>
  <c r="J43" i="17"/>
  <c r="J43" i="49"/>
  <c r="J43" i="20"/>
  <c r="J43" i="23"/>
  <c r="T37" i="22"/>
  <c r="T37" i="15"/>
  <c r="T37" i="31"/>
  <c r="J31" i="24"/>
  <c r="J14" i="8"/>
  <c r="J14" i="44"/>
  <c r="J14" i="27"/>
  <c r="J14" i="49"/>
  <c r="J14" i="18"/>
  <c r="J14" i="34"/>
  <c r="J14" i="41"/>
  <c r="J14" i="28"/>
  <c r="J14" i="20"/>
  <c r="J43" i="41"/>
  <c r="J43" i="32"/>
  <c r="J43" i="37"/>
  <c r="J43" i="34"/>
  <c r="J43" i="22"/>
  <c r="J43" i="25"/>
  <c r="J43" i="50"/>
  <c r="J43" i="48"/>
  <c r="J43" i="27"/>
  <c r="T37" i="14"/>
  <c r="T37" i="34"/>
  <c r="T37" i="52"/>
  <c r="J21" i="15"/>
  <c r="J10" i="39"/>
  <c r="J10" i="33"/>
  <c r="T11" i="29"/>
  <c r="J9" i="49"/>
  <c r="J31" i="25"/>
  <c r="J31" i="8"/>
  <c r="J31" i="36"/>
  <c r="J21" i="34"/>
  <c r="J11" i="50"/>
  <c r="J11" i="20"/>
  <c r="J21" i="28"/>
  <c r="J10" i="34"/>
  <c r="J10" i="40"/>
  <c r="J10" i="12"/>
  <c r="T11" i="16"/>
  <c r="T11" i="28"/>
  <c r="J31" i="22"/>
  <c r="J31" i="39"/>
  <c r="J21" i="39"/>
  <c r="J21" i="42"/>
  <c r="J11" i="48"/>
  <c r="J21" i="14"/>
  <c r="J11" i="32"/>
  <c r="T20" i="38"/>
  <c r="J10" i="42"/>
  <c r="J10" i="38"/>
  <c r="T11" i="38"/>
  <c r="J31" i="31"/>
  <c r="J31" i="15"/>
  <c r="J21" i="27"/>
  <c r="J21" i="31"/>
  <c r="J11" i="13"/>
  <c r="J11" i="18"/>
  <c r="T20" i="15"/>
  <c r="T20" i="42"/>
  <c r="J10" i="26"/>
  <c r="J10" i="51"/>
  <c r="J10" i="43"/>
  <c r="J10" i="31"/>
  <c r="J10" i="50"/>
  <c r="J10" i="17"/>
  <c r="J10" i="13"/>
  <c r="J10" i="37"/>
  <c r="J10" i="14"/>
  <c r="J10" i="44"/>
  <c r="T11" i="24"/>
  <c r="T11" i="44"/>
  <c r="T11" i="41"/>
  <c r="T11" i="48"/>
  <c r="T11" i="42"/>
  <c r="J9" i="29"/>
  <c r="J31" i="27"/>
  <c r="J31" i="21"/>
  <c r="J31" i="52"/>
  <c r="J31" i="29"/>
  <c r="J31" i="37"/>
  <c r="J31" i="34"/>
  <c r="J31" i="32"/>
  <c r="J31" i="38"/>
  <c r="J31" i="51"/>
  <c r="J31" i="14"/>
  <c r="J21" i="26"/>
  <c r="J21" i="49"/>
  <c r="J21" i="23"/>
  <c r="J21" i="30"/>
  <c r="J21" i="21"/>
  <c r="J21" i="41"/>
  <c r="J19" i="33"/>
  <c r="J21" i="12"/>
  <c r="J21" i="35"/>
  <c r="T20" i="44"/>
  <c r="T20" i="26"/>
  <c r="J10" i="41"/>
  <c r="J10" i="30"/>
  <c r="J10" i="16"/>
  <c r="J10" i="18"/>
  <c r="J10" i="27"/>
  <c r="J10" i="29"/>
  <c r="J10" i="32"/>
  <c r="J10" i="35"/>
  <c r="J10" i="8"/>
  <c r="J10" i="15"/>
  <c r="T11" i="40"/>
  <c r="T11" i="39"/>
  <c r="T11" i="25"/>
  <c r="T11" i="34"/>
  <c r="T11" i="51"/>
  <c r="J9" i="22"/>
  <c r="J31" i="13"/>
  <c r="J31" i="17"/>
  <c r="J31" i="41"/>
  <c r="J31" i="19"/>
  <c r="J31" i="33"/>
  <c r="J31" i="12"/>
  <c r="J31" i="50"/>
  <c r="J31" i="18"/>
  <c r="J31" i="28"/>
  <c r="J21" i="32"/>
  <c r="J21" i="29"/>
  <c r="J21" i="16"/>
  <c r="J21" i="8"/>
  <c r="J21" i="51"/>
  <c r="J21" i="43"/>
  <c r="J21" i="19"/>
  <c r="J19" i="17"/>
  <c r="J21" i="17"/>
  <c r="T20" i="17"/>
  <c r="T20" i="40"/>
  <c r="T20" i="13"/>
  <c r="J10" i="48"/>
  <c r="J10" i="19"/>
  <c r="J10" i="24"/>
  <c r="J10" i="52"/>
  <c r="J10" i="23"/>
  <c r="J10" i="49"/>
  <c r="J10" i="28"/>
  <c r="J10" i="36"/>
  <c r="J10" i="22"/>
  <c r="T11" i="23"/>
  <c r="T11" i="50"/>
  <c r="T11" i="17"/>
  <c r="T11" i="32"/>
  <c r="J31" i="43"/>
  <c r="J31" i="26"/>
  <c r="J31" i="35"/>
  <c r="J31" i="23"/>
  <c r="J31" i="44"/>
  <c r="J31" i="42"/>
  <c r="J31" i="30"/>
  <c r="J31" i="48"/>
  <c r="J31" i="49"/>
  <c r="J21" i="24"/>
  <c r="J21" i="36"/>
  <c r="J21" i="25"/>
  <c r="J21" i="18"/>
  <c r="J21" i="52"/>
  <c r="J21" i="37"/>
  <c r="J21" i="40"/>
  <c r="J21" i="44"/>
  <c r="J21" i="22"/>
  <c r="J21" i="20"/>
  <c r="G43" i="52"/>
  <c r="G15" i="36"/>
  <c r="G15" i="44"/>
  <c r="G13" i="42"/>
  <c r="G36" i="28"/>
  <c r="G36" i="8"/>
  <c r="G33" i="42"/>
  <c r="G43" i="38"/>
  <c r="G43" i="51"/>
  <c r="G43" i="31"/>
  <c r="G12" i="31"/>
  <c r="G25" i="52"/>
  <c r="G8" i="13"/>
  <c r="G33" i="24"/>
  <c r="G5" i="8"/>
  <c r="G28" i="26"/>
  <c r="G34" i="29"/>
  <c r="G34" i="44"/>
  <c r="G34" i="30"/>
  <c r="G13" i="20"/>
  <c r="G13" i="40"/>
  <c r="G40" i="43"/>
  <c r="G32" i="30"/>
  <c r="G10" i="30"/>
  <c r="G27" i="39"/>
  <c r="G5" i="43"/>
  <c r="G12" i="26"/>
  <c r="G10" i="13"/>
  <c r="G15" i="25"/>
  <c r="G13" i="22"/>
  <c r="G36" i="51"/>
  <c r="G33" i="40"/>
  <c r="G39" i="23"/>
  <c r="G43" i="23"/>
  <c r="G43" i="30"/>
  <c r="G12" i="28"/>
  <c r="G40" i="26"/>
  <c r="G40" i="39"/>
  <c r="G32" i="12"/>
  <c r="G12" i="12"/>
  <c r="G19" i="17"/>
  <c r="G15" i="51"/>
  <c r="G27" i="14"/>
  <c r="G27" i="22"/>
  <c r="G10" i="31"/>
  <c r="G27" i="38"/>
  <c r="G5" i="35"/>
  <c r="G10" i="16"/>
  <c r="G25" i="44"/>
  <c r="G40" i="19"/>
  <c r="G32" i="22"/>
  <c r="G12" i="19"/>
  <c r="G19" i="23"/>
  <c r="G33" i="20"/>
  <c r="G36" i="35"/>
  <c r="G27" i="19"/>
  <c r="G27" i="21"/>
  <c r="G10" i="35"/>
  <c r="G27" i="41"/>
  <c r="G5" i="28"/>
  <c r="G40" i="22"/>
  <c r="G40" i="13"/>
  <c r="G32" i="17"/>
  <c r="G32" i="15"/>
  <c r="G29" i="42"/>
  <c r="G32" i="32"/>
  <c r="G36" i="17"/>
  <c r="G15" i="41"/>
  <c r="G28" i="17"/>
  <c r="G10" i="23"/>
  <c r="G27" i="51"/>
  <c r="G5" i="39"/>
  <c r="G5" i="36"/>
  <c r="E34" i="34"/>
  <c r="G34" i="34" s="1"/>
  <c r="T20" i="35"/>
  <c r="T20" i="20"/>
  <c r="T20" i="8"/>
  <c r="T20" i="29"/>
  <c r="T20" i="33"/>
  <c r="T20" i="41"/>
  <c r="T20" i="18"/>
  <c r="T20" i="31"/>
  <c r="T20" i="30"/>
  <c r="T20" i="37"/>
  <c r="T24" i="12"/>
  <c r="T24" i="49"/>
  <c r="T24" i="39"/>
  <c r="T24" i="23"/>
  <c r="T24" i="13"/>
  <c r="T24" i="50"/>
  <c r="T24" i="20"/>
  <c r="T24" i="26"/>
  <c r="T24" i="33"/>
  <c r="T24" i="51"/>
  <c r="T16" i="12"/>
  <c r="T16" i="48"/>
  <c r="T16" i="18"/>
  <c r="T16" i="22"/>
  <c r="T16" i="28"/>
  <c r="T16" i="43"/>
  <c r="T16" i="14"/>
  <c r="T16" i="25"/>
  <c r="T16" i="24"/>
  <c r="T16" i="50"/>
  <c r="T8" i="39"/>
  <c r="T8" i="15"/>
  <c r="T8" i="41"/>
  <c r="T8" i="22"/>
  <c r="T8" i="42"/>
  <c r="T28" i="25"/>
  <c r="T28" i="41"/>
  <c r="T28" i="29"/>
  <c r="T28" i="35"/>
  <c r="T28" i="18"/>
  <c r="J24" i="16"/>
  <c r="J24" i="29"/>
  <c r="J24" i="43"/>
  <c r="J24" i="37"/>
  <c r="J24" i="14"/>
  <c r="J24" i="18"/>
  <c r="J24" i="8"/>
  <c r="J24" i="21"/>
  <c r="J24" i="39"/>
  <c r="F8" i="35"/>
  <c r="G8" i="35" s="1"/>
  <c r="P8" i="31"/>
  <c r="F14" i="14"/>
  <c r="G14" i="14" s="1"/>
  <c r="P14" i="15"/>
  <c r="J29" i="23"/>
  <c r="P14" i="30"/>
  <c r="F35" i="30"/>
  <c r="G35" i="30" s="1"/>
  <c r="F35" i="37"/>
  <c r="G35" i="37" s="1"/>
  <c r="F35" i="36"/>
  <c r="G35" i="36" s="1"/>
  <c r="P35" i="23"/>
  <c r="P35" i="19"/>
  <c r="P35" i="29"/>
  <c r="F35" i="24"/>
  <c r="G35" i="24" s="1"/>
  <c r="P35" i="35"/>
  <c r="F35" i="12"/>
  <c r="G35" i="12" s="1"/>
  <c r="F35" i="40"/>
  <c r="G35" i="40" s="1"/>
  <c r="P35" i="18"/>
  <c r="P35" i="33"/>
  <c r="F35" i="29"/>
  <c r="G35" i="29" s="1"/>
  <c r="F35" i="22"/>
  <c r="G35" i="22" s="1"/>
  <c r="F35" i="15"/>
  <c r="G35" i="15" s="1"/>
  <c r="P35" i="38"/>
  <c r="P14" i="51"/>
  <c r="J27" i="33"/>
  <c r="J27" i="40"/>
  <c r="J27" i="51"/>
  <c r="J27" i="28"/>
  <c r="J27" i="19"/>
  <c r="N10" i="16"/>
  <c r="N10" i="17"/>
  <c r="N10" i="24"/>
  <c r="N10" i="31"/>
  <c r="N10" i="40"/>
  <c r="N10" i="30"/>
  <c r="N10" i="42"/>
  <c r="N10" i="41"/>
  <c r="N10" i="14"/>
  <c r="N10" i="19"/>
  <c r="N10" i="25"/>
  <c r="N10" i="32"/>
  <c r="N10" i="12"/>
  <c r="N10" i="20"/>
  <c r="N10" i="33"/>
  <c r="N10" i="36"/>
  <c r="N10" i="44"/>
  <c r="N10" i="18"/>
  <c r="N10" i="22"/>
  <c r="N10" i="27"/>
  <c r="N10" i="34"/>
  <c r="N10" i="28"/>
  <c r="N10" i="37"/>
  <c r="N10" i="21"/>
  <c r="N10" i="23"/>
  <c r="N10" i="35"/>
  <c r="N10" i="29"/>
  <c r="N10" i="43"/>
  <c r="N10" i="39"/>
  <c r="N10" i="13"/>
  <c r="N10" i="38"/>
  <c r="N10" i="26"/>
  <c r="N10" i="49"/>
  <c r="N10" i="15"/>
  <c r="N10" i="52"/>
  <c r="N41" i="42"/>
  <c r="N41" i="27"/>
  <c r="N41" i="40"/>
  <c r="N41" i="44"/>
  <c r="N41" i="21"/>
  <c r="N41" i="18"/>
  <c r="N41" i="28"/>
  <c r="AH8" i="4"/>
  <c r="F8" i="4" s="1"/>
  <c r="AI8" i="4"/>
  <c r="G8" i="4" s="1"/>
  <c r="T20" i="25"/>
  <c r="T20" i="14"/>
  <c r="T20" i="24"/>
  <c r="T20" i="21"/>
  <c r="T20" i="36"/>
  <c r="T20" i="22"/>
  <c r="T20" i="34"/>
  <c r="T20" i="23"/>
  <c r="T20" i="39"/>
  <c r="T20" i="51"/>
  <c r="T24" i="28"/>
  <c r="T24" i="52"/>
  <c r="T24" i="19"/>
  <c r="T24" i="43"/>
  <c r="T24" i="32"/>
  <c r="T24" i="48"/>
  <c r="T24" i="25"/>
  <c r="T24" i="34"/>
  <c r="T24" i="24"/>
  <c r="T16" i="27"/>
  <c r="T16" i="13"/>
  <c r="T16" i="40"/>
  <c r="T16" i="31"/>
  <c r="T16" i="20"/>
  <c r="T16" i="32"/>
  <c r="T16" i="35"/>
  <c r="T16" i="52"/>
  <c r="T16" i="23"/>
  <c r="T16" i="17"/>
  <c r="T8" i="37"/>
  <c r="T8" i="49"/>
  <c r="T8" i="33"/>
  <c r="T8" i="43"/>
  <c r="T8" i="34"/>
  <c r="T28" i="42"/>
  <c r="T28" i="27"/>
  <c r="T28" i="26"/>
  <c r="T28" i="12"/>
  <c r="T28" i="52"/>
  <c r="J24" i="15"/>
  <c r="J24" i="40"/>
  <c r="J24" i="44"/>
  <c r="J24" i="41"/>
  <c r="J24" i="48"/>
  <c r="J24" i="52"/>
  <c r="J24" i="32"/>
  <c r="J24" i="13"/>
  <c r="J24" i="38"/>
  <c r="J24" i="19"/>
  <c r="T37" i="37"/>
  <c r="T37" i="23"/>
  <c r="T37" i="29"/>
  <c r="T37" i="28"/>
  <c r="T37" i="19"/>
  <c r="T37" i="38"/>
  <c r="T37" i="18"/>
  <c r="T37" i="27"/>
  <c r="T37" i="25"/>
  <c r="T37" i="41"/>
  <c r="T37" i="8"/>
  <c r="T37" i="33"/>
  <c r="T37" i="48"/>
  <c r="T37" i="49"/>
  <c r="T37" i="21"/>
  <c r="T37" i="43"/>
  <c r="T37" i="17"/>
  <c r="T37" i="13"/>
  <c r="T37" i="24"/>
  <c r="T37" i="30"/>
  <c r="T37" i="51"/>
  <c r="T37" i="44"/>
  <c r="T37" i="26"/>
  <c r="T37" i="20"/>
  <c r="T37" i="39"/>
  <c r="T37" i="16"/>
  <c r="AI11" i="4"/>
  <c r="G11" i="4" s="1"/>
  <c r="AI31" i="4"/>
  <c r="G31" i="4" s="1"/>
  <c r="J28" i="44" s="1"/>
  <c r="P8" i="28"/>
  <c r="F14" i="15"/>
  <c r="G14" i="15" s="1"/>
  <c r="F14" i="28"/>
  <c r="G14" i="28" s="1"/>
  <c r="J37" i="49"/>
  <c r="J37" i="20"/>
  <c r="J37" i="8"/>
  <c r="J37" i="30"/>
  <c r="J37" i="18"/>
  <c r="J37" i="29"/>
  <c r="J37" i="15"/>
  <c r="J37" i="12"/>
  <c r="J37" i="52"/>
  <c r="J37" i="51"/>
  <c r="J37" i="22"/>
  <c r="J37" i="38"/>
  <c r="J37" i="42"/>
  <c r="J37" i="31"/>
  <c r="J37" i="48"/>
  <c r="J37" i="14"/>
  <c r="J37" i="28"/>
  <c r="J37" i="17"/>
  <c r="J37" i="43"/>
  <c r="J37" i="32"/>
  <c r="P14" i="48"/>
  <c r="F14" i="37"/>
  <c r="G14" i="37" s="1"/>
  <c r="P14" i="20"/>
  <c r="P14" i="35"/>
  <c r="P14" i="42"/>
  <c r="F14" i="44"/>
  <c r="G14" i="44" s="1"/>
  <c r="F14" i="52"/>
  <c r="G14" i="52" s="1"/>
  <c r="F14" i="36"/>
  <c r="G14" i="36" s="1"/>
  <c r="F14" i="33"/>
  <c r="P14" i="41"/>
  <c r="F14" i="13"/>
  <c r="G14" i="13" s="1"/>
  <c r="P14" i="19"/>
  <c r="F14" i="34"/>
  <c r="G14" i="34" s="1"/>
  <c r="P14" i="23"/>
  <c r="P14" i="38"/>
  <c r="P14" i="21"/>
  <c r="F14" i="22"/>
  <c r="G14" i="22" s="1"/>
  <c r="P14" i="14"/>
  <c r="F14" i="43"/>
  <c r="G14" i="43" s="1"/>
  <c r="P14" i="52"/>
  <c r="F14" i="51"/>
  <c r="G14" i="51" s="1"/>
  <c r="F14" i="48"/>
  <c r="P14" i="12"/>
  <c r="F14" i="49"/>
  <c r="P14" i="34"/>
  <c r="F14" i="26"/>
  <c r="F14" i="17"/>
  <c r="G14" i="17" s="1"/>
  <c r="F14" i="27"/>
  <c r="P14" i="50"/>
  <c r="P14" i="32"/>
  <c r="F14" i="16"/>
  <c r="G14" i="16" s="1"/>
  <c r="P14" i="44"/>
  <c r="F14" i="25"/>
  <c r="G14" i="25" s="1"/>
  <c r="F14" i="20"/>
  <c r="G14" i="20" s="1"/>
  <c r="P14" i="18"/>
  <c r="F14" i="24"/>
  <c r="G14" i="24" s="1"/>
  <c r="F14" i="29"/>
  <c r="G14" i="29" s="1"/>
  <c r="P14" i="25"/>
  <c r="P14" i="40"/>
  <c r="F14" i="21"/>
  <c r="G14" i="21" s="1"/>
  <c r="F14" i="35"/>
  <c r="P14" i="16"/>
  <c r="F14" i="18"/>
  <c r="G14" i="18" s="1"/>
  <c r="P14" i="31"/>
  <c r="F14" i="39"/>
  <c r="G14" i="39" s="1"/>
  <c r="F14" i="31"/>
  <c r="G14" i="31" s="1"/>
  <c r="P14" i="28"/>
  <c r="F14" i="32"/>
  <c r="G14" i="32" s="1"/>
  <c r="F14" i="41"/>
  <c r="G14" i="41" s="1"/>
  <c r="P14" i="49"/>
  <c r="P14" i="24"/>
  <c r="F14" i="50"/>
  <c r="G14" i="50" s="1"/>
  <c r="F14" i="40"/>
  <c r="G14" i="40" s="1"/>
  <c r="F14" i="42"/>
  <c r="G14" i="42" s="1"/>
  <c r="P14" i="29"/>
  <c r="P14" i="33"/>
  <c r="P8" i="33"/>
  <c r="P8" i="18"/>
  <c r="P8" i="38"/>
  <c r="F8" i="41"/>
  <c r="G8" i="41" s="1"/>
  <c r="F8" i="28"/>
  <c r="F8" i="21"/>
  <c r="G8" i="21" s="1"/>
  <c r="F8" i="27"/>
  <c r="F8" i="24"/>
  <c r="G8" i="24" s="1"/>
  <c r="P8" i="39"/>
  <c r="P8" i="26"/>
  <c r="P8" i="24"/>
  <c r="P8" i="15"/>
  <c r="P8" i="8"/>
  <c r="F8" i="40"/>
  <c r="G8" i="40" s="1"/>
  <c r="P8" i="49"/>
  <c r="F8" i="51"/>
  <c r="P8" i="41"/>
  <c r="P8" i="40"/>
  <c r="P8" i="16"/>
  <c r="F8" i="29"/>
  <c r="G8" i="29" s="1"/>
  <c r="P8" i="36"/>
  <c r="F8" i="26"/>
  <c r="F8" i="14"/>
  <c r="G8" i="14" s="1"/>
  <c r="P8" i="12"/>
  <c r="F8" i="18"/>
  <c r="G8" i="18" s="1"/>
  <c r="F8" i="43"/>
  <c r="P8" i="19"/>
  <c r="P8" i="30"/>
  <c r="F8" i="38"/>
  <c r="G8" i="38" s="1"/>
  <c r="F8" i="22"/>
  <c r="G8" i="22" s="1"/>
  <c r="P8" i="21"/>
  <c r="F8" i="17"/>
  <c r="G8" i="17" s="1"/>
  <c r="P8" i="35"/>
  <c r="P8" i="32"/>
  <c r="P8" i="50"/>
  <c r="F8" i="52"/>
  <c r="G8" i="52" s="1"/>
  <c r="F8" i="34"/>
  <c r="F8" i="50"/>
  <c r="G8" i="50" s="1"/>
  <c r="P8" i="23"/>
  <c r="P8" i="17"/>
  <c r="F8" i="49"/>
  <c r="G8" i="49" s="1"/>
  <c r="P8" i="27"/>
  <c r="F8" i="23"/>
  <c r="G8" i="23" s="1"/>
  <c r="F8" i="32"/>
  <c r="G8" i="32" s="1"/>
  <c r="F8" i="30"/>
  <c r="G8" i="30" s="1"/>
  <c r="F8" i="48"/>
  <c r="F8" i="19"/>
  <c r="F8" i="36"/>
  <c r="P8" i="25"/>
  <c r="P8" i="42"/>
  <c r="P8" i="48"/>
  <c r="F8" i="25"/>
  <c r="G8" i="25" s="1"/>
  <c r="P8" i="13"/>
  <c r="P8" i="29"/>
  <c r="P8" i="20"/>
  <c r="F8" i="44"/>
  <c r="G8" i="44" s="1"/>
  <c r="F8" i="37"/>
  <c r="G8" i="37" s="1"/>
  <c r="F8" i="39"/>
  <c r="G8" i="39" s="1"/>
  <c r="P8" i="51"/>
  <c r="P8" i="43"/>
  <c r="F8" i="16"/>
  <c r="G8" i="16" s="1"/>
  <c r="F8" i="33"/>
  <c r="G8" i="33" s="1"/>
  <c r="P8" i="22"/>
  <c r="F8" i="15"/>
  <c r="G8" i="15" s="1"/>
  <c r="P8" i="34"/>
  <c r="P8" i="52"/>
  <c r="P8" i="14"/>
  <c r="F8" i="31"/>
  <c r="T20" i="48"/>
  <c r="T20" i="50"/>
  <c r="T20" i="49"/>
  <c r="T20" i="19"/>
  <c r="T20" i="52"/>
  <c r="T20" i="28"/>
  <c r="T20" i="12"/>
  <c r="T20" i="27"/>
  <c r="T20" i="32"/>
  <c r="T24" i="37"/>
  <c r="T24" i="29"/>
  <c r="T24" i="42"/>
  <c r="T24" i="18"/>
  <c r="T24" i="31"/>
  <c r="T24" i="36"/>
  <c r="T24" i="30"/>
  <c r="T24" i="22"/>
  <c r="T24" i="40"/>
  <c r="T16" i="41"/>
  <c r="T16" i="51"/>
  <c r="T16" i="34"/>
  <c r="T16" i="30"/>
  <c r="T16" i="15"/>
  <c r="T16" i="49"/>
  <c r="T16" i="44"/>
  <c r="T16" i="37"/>
  <c r="T8" i="26"/>
  <c r="T8" i="23"/>
  <c r="T8" i="32"/>
  <c r="T8" i="8"/>
  <c r="T28" i="14"/>
  <c r="T28" i="24"/>
  <c r="T28" i="30"/>
  <c r="J24" i="27"/>
  <c r="J24" i="33"/>
  <c r="J24" i="42"/>
  <c r="J24" i="23"/>
  <c r="J24" i="31"/>
  <c r="J24" i="50"/>
  <c r="J24" i="30"/>
  <c r="J24" i="24"/>
  <c r="J24" i="26"/>
  <c r="P8" i="44"/>
  <c r="F8" i="42"/>
  <c r="G8" i="42" s="1"/>
  <c r="F8" i="12"/>
  <c r="G8" i="12" s="1"/>
  <c r="P14" i="13"/>
  <c r="F14" i="8"/>
  <c r="G14" i="8" s="1"/>
  <c r="F14" i="38"/>
  <c r="G14" i="38" s="1"/>
  <c r="J29" i="22"/>
  <c r="J29" i="24"/>
  <c r="J29" i="29"/>
  <c r="J29" i="41"/>
  <c r="J29" i="35"/>
  <c r="J29" i="27"/>
  <c r="J29" i="52"/>
  <c r="J29" i="21"/>
  <c r="J29" i="43"/>
  <c r="J29" i="17"/>
  <c r="J29" i="37"/>
  <c r="J29" i="50"/>
  <c r="J29" i="32"/>
  <c r="J9" i="43"/>
  <c r="J9" i="35"/>
  <c r="J9" i="13"/>
  <c r="J9" i="26"/>
  <c r="J9" i="31"/>
  <c r="J9" i="30"/>
  <c r="J9" i="50"/>
  <c r="J9" i="33"/>
  <c r="J9" i="40"/>
  <c r="J9" i="8"/>
  <c r="J9" i="18"/>
  <c r="J9" i="48"/>
  <c r="J9" i="17"/>
  <c r="J9" i="41"/>
  <c r="J9" i="39"/>
  <c r="AI36" i="4"/>
  <c r="G36" i="4" s="1"/>
  <c r="J33" i="8" s="1"/>
  <c r="AH36" i="4"/>
  <c r="F36" i="4" s="1"/>
  <c r="T33" i="28" s="1"/>
  <c r="G13" i="25"/>
  <c r="G34" i="38"/>
  <c r="AH17" i="4"/>
  <c r="F17" i="4" s="1"/>
  <c r="AH32" i="4"/>
  <c r="F32" i="4" s="1"/>
  <c r="T29" i="14" s="1"/>
  <c r="AH24" i="4"/>
  <c r="F24" i="4" s="1"/>
  <c r="T21" i="14" s="1"/>
  <c r="AI23" i="4"/>
  <c r="G23" i="4" s="1"/>
  <c r="J20" i="50" s="1"/>
  <c r="J19" i="38"/>
  <c r="J35" i="13"/>
  <c r="J35" i="26"/>
  <c r="J35" i="32"/>
  <c r="J35" i="16"/>
  <c r="J35" i="44"/>
  <c r="J35" i="22"/>
  <c r="J35" i="14"/>
  <c r="G39" i="48"/>
  <c r="G15" i="43"/>
  <c r="J19" i="14"/>
  <c r="J11" i="41"/>
  <c r="J11" i="8"/>
  <c r="J11" i="24"/>
  <c r="AH12" i="4"/>
  <c r="F12" i="4" s="1"/>
  <c r="T9" i="31" s="1"/>
  <c r="AH13" i="4"/>
  <c r="F13" i="4" s="1"/>
  <c r="T10" i="14" s="1"/>
  <c r="AI19" i="4"/>
  <c r="G19" i="4" s="1"/>
  <c r="J16" i="30" s="1"/>
  <c r="J19" i="27"/>
  <c r="J19" i="26"/>
  <c r="J19" i="36"/>
  <c r="J15" i="26"/>
  <c r="J15" i="13"/>
  <c r="J15" i="31"/>
  <c r="J15" i="16"/>
  <c r="J15" i="41"/>
  <c r="J15" i="12"/>
  <c r="J15" i="50"/>
  <c r="J15" i="25"/>
  <c r="J15" i="20"/>
  <c r="J15" i="51"/>
  <c r="J21" i="50"/>
  <c r="J21" i="33"/>
  <c r="J21" i="38"/>
  <c r="J23" i="20"/>
  <c r="J7" i="38"/>
  <c r="F25" i="35"/>
  <c r="P25" i="28"/>
  <c r="P25" i="29"/>
  <c r="F25" i="17"/>
  <c r="G25" i="17" s="1"/>
  <c r="F25" i="31"/>
  <c r="P25" i="43"/>
  <c r="P25" i="32"/>
  <c r="F25" i="42"/>
  <c r="G25" i="42" s="1"/>
  <c r="F25" i="8"/>
  <c r="G25" i="8" s="1"/>
  <c r="F25" i="40"/>
  <c r="P25" i="31"/>
  <c r="F25" i="49"/>
  <c r="P25" i="34"/>
  <c r="F25" i="48"/>
  <c r="P25" i="8"/>
  <c r="F25" i="41"/>
  <c r="G25" i="41" s="1"/>
  <c r="P25" i="37"/>
  <c r="F25" i="39"/>
  <c r="G25" i="39" s="1"/>
  <c r="P25" i="12"/>
  <c r="F25" i="34"/>
  <c r="G25" i="34" s="1"/>
  <c r="P25" i="17"/>
  <c r="P25" i="19"/>
  <c r="P25" i="16"/>
  <c r="F25" i="12"/>
  <c r="G25" i="12" s="1"/>
  <c r="F25" i="18"/>
  <c r="G25" i="18" s="1"/>
  <c r="P25" i="41"/>
  <c r="F25" i="50"/>
  <c r="F25" i="43"/>
  <c r="P25" i="13"/>
  <c r="P25" i="25"/>
  <c r="P25" i="22"/>
  <c r="F25" i="16"/>
  <c r="G25" i="16" s="1"/>
  <c r="P25" i="23"/>
  <c r="P25" i="40"/>
  <c r="P25" i="15"/>
  <c r="P25" i="35"/>
  <c r="F25" i="25"/>
  <c r="G25" i="25" s="1"/>
  <c r="F25" i="33"/>
  <c r="G25" i="33" s="1"/>
  <c r="P25" i="20"/>
  <c r="F25" i="23"/>
  <c r="G25" i="23" s="1"/>
  <c r="F25" i="36"/>
  <c r="G25" i="36" s="1"/>
  <c r="F25" i="20"/>
  <c r="G25" i="20" s="1"/>
  <c r="F25" i="51"/>
  <c r="P25" i="21"/>
  <c r="F25" i="26"/>
  <c r="G25" i="26" s="1"/>
  <c r="N44" i="38"/>
  <c r="N44" i="28"/>
  <c r="N44" i="49"/>
  <c r="N44" i="31"/>
  <c r="N44" i="22"/>
  <c r="N44" i="43"/>
  <c r="N44" i="21"/>
  <c r="N44" i="13"/>
  <c r="P40" i="8"/>
  <c r="F40" i="8"/>
  <c r="G40" i="8" s="1"/>
  <c r="N18" i="25"/>
  <c r="N18" i="18"/>
  <c r="N18" i="14"/>
  <c r="N18" i="21"/>
  <c r="N18" i="37"/>
  <c r="N18" i="36"/>
  <c r="N18" i="42"/>
  <c r="N18" i="43"/>
  <c r="N18" i="19"/>
  <c r="N18" i="27"/>
  <c r="N18" i="22"/>
  <c r="N18" i="15"/>
  <c r="N18" i="28"/>
  <c r="N18" i="39"/>
  <c r="N18" i="38"/>
  <c r="N18" i="44"/>
  <c r="N18" i="49"/>
  <c r="N18" i="12"/>
  <c r="N18" i="23"/>
  <c r="N18" i="31"/>
  <c r="N18" i="29"/>
  <c r="N18" i="17"/>
  <c r="N18" i="33"/>
  <c r="N18" i="26"/>
  <c r="N18" i="40"/>
  <c r="N18" i="8"/>
  <c r="G11" i="37"/>
  <c r="F11" i="40"/>
  <c r="G11" i="40" s="1"/>
  <c r="F11" i="24"/>
  <c r="G11" i="24" s="1"/>
  <c r="F11" i="42"/>
  <c r="G11" i="42" s="1"/>
  <c r="P11" i="50"/>
  <c r="P11" i="24"/>
  <c r="P11" i="20"/>
  <c r="F11" i="14"/>
  <c r="G11" i="14" s="1"/>
  <c r="P11" i="44"/>
  <c r="P11" i="27"/>
  <c r="F11" i="19"/>
  <c r="G11" i="19" s="1"/>
  <c r="F11" i="48"/>
  <c r="G11" i="48" s="1"/>
  <c r="P11" i="15"/>
  <c r="F11" i="26"/>
  <c r="G11" i="26" s="1"/>
  <c r="F11" i="17"/>
  <c r="G11" i="17" s="1"/>
  <c r="P11" i="30"/>
  <c r="F11" i="28"/>
  <c r="G11" i="28" s="1"/>
  <c r="F11" i="13"/>
  <c r="G11" i="13" s="1"/>
  <c r="F25" i="27"/>
  <c r="N14" i="15"/>
  <c r="N14" i="23"/>
  <c r="N14" i="31"/>
  <c r="N14" i="40"/>
  <c r="N14" i="28"/>
  <c r="N14" i="39"/>
  <c r="N14" i="33"/>
  <c r="N14" i="41"/>
  <c r="N14" i="12"/>
  <c r="N14" i="19"/>
  <c r="N14" i="25"/>
  <c r="N14" i="32"/>
  <c r="N14" i="22"/>
  <c r="N14" i="18"/>
  <c r="N14" i="17"/>
  <c r="N14" i="35"/>
  <c r="N14" i="43"/>
  <c r="N14" i="16"/>
  <c r="N14" i="21"/>
  <c r="N14" i="27"/>
  <c r="N14" i="34"/>
  <c r="N14" i="20"/>
  <c r="N14" i="24"/>
  <c r="N14" i="37"/>
  <c r="N14" i="42"/>
  <c r="G8" i="51"/>
  <c r="G25" i="28"/>
  <c r="G12" i="35"/>
  <c r="G25" i="38"/>
  <c r="G25" i="51"/>
  <c r="G25" i="19"/>
  <c r="G25" i="30"/>
  <c r="G25" i="35"/>
  <c r="G5" i="40"/>
  <c r="O34" i="4"/>
  <c r="P34" i="4" s="1"/>
  <c r="C34" i="4" s="1"/>
  <c r="O25" i="4"/>
  <c r="P25" i="4" s="1"/>
  <c r="C25" i="4" s="1"/>
  <c r="AH35" i="4"/>
  <c r="F35" i="4" s="1"/>
  <c r="J6" i="42"/>
  <c r="J6" i="34"/>
  <c r="J6" i="49"/>
  <c r="J6" i="22"/>
  <c r="J27" i="22"/>
  <c r="J27" i="21"/>
  <c r="J27" i="39"/>
  <c r="J27" i="38"/>
  <c r="J7" i="22"/>
  <c r="J7" i="30"/>
  <c r="J7" i="25"/>
  <c r="J7" i="28"/>
  <c r="J7" i="16"/>
  <c r="J23" i="39"/>
  <c r="J23" i="22"/>
  <c r="J23" i="35"/>
  <c r="J23" i="49"/>
  <c r="J23" i="51"/>
  <c r="N41" i="24"/>
  <c r="N41" i="39"/>
  <c r="N41" i="38"/>
  <c r="N41" i="20"/>
  <c r="N41" i="8"/>
  <c r="N41" i="35"/>
  <c r="N41" i="25"/>
  <c r="N41" i="31"/>
  <c r="N41" i="14"/>
  <c r="N41" i="51"/>
  <c r="N41" i="13"/>
  <c r="N41" i="43"/>
  <c r="N41" i="26"/>
  <c r="N41" i="17"/>
  <c r="F19" i="52"/>
  <c r="G19" i="52" s="1"/>
  <c r="F19" i="49"/>
  <c r="F19" i="14"/>
  <c r="G19" i="14" s="1"/>
  <c r="P19" i="51"/>
  <c r="F19" i="18"/>
  <c r="G19" i="18" s="1"/>
  <c r="P19" i="29"/>
  <c r="F19" i="44"/>
  <c r="G19" i="44" s="1"/>
  <c r="F19" i="21"/>
  <c r="G19" i="21" s="1"/>
  <c r="F19" i="25"/>
  <c r="G19" i="25" s="1"/>
  <c r="F19" i="33"/>
  <c r="G19" i="33" s="1"/>
  <c r="F19" i="41"/>
  <c r="G19" i="41" s="1"/>
  <c r="F19" i="16"/>
  <c r="G19" i="16" s="1"/>
  <c r="P19" i="25"/>
  <c r="F19" i="39"/>
  <c r="G19" i="39" s="1"/>
  <c r="P19" i="17"/>
  <c r="P19" i="35"/>
  <c r="F19" i="26"/>
  <c r="G19" i="26" s="1"/>
  <c r="F19" i="22"/>
  <c r="G19" i="22" s="1"/>
  <c r="F19" i="31"/>
  <c r="G19" i="31" s="1"/>
  <c r="F19" i="8"/>
  <c r="G19" i="8" s="1"/>
  <c r="P19" i="19"/>
  <c r="F19" i="35"/>
  <c r="G19" i="35" s="1"/>
  <c r="F19" i="43"/>
  <c r="G19" i="43" s="1"/>
  <c r="P19" i="22"/>
  <c r="P19" i="26"/>
  <c r="P19" i="34"/>
  <c r="P19" i="42"/>
  <c r="P19" i="21"/>
  <c r="F19" i="30"/>
  <c r="G19" i="30" s="1"/>
  <c r="F19" i="40"/>
  <c r="G19" i="40" s="1"/>
  <c r="P19" i="23"/>
  <c r="P19" i="39"/>
  <c r="J27" i="32"/>
  <c r="J27" i="48"/>
  <c r="J19" i="41"/>
  <c r="J19" i="24"/>
  <c r="J19" i="44"/>
  <c r="J6" i="35"/>
  <c r="J6" i="25"/>
  <c r="J27" i="34"/>
  <c r="J27" i="52"/>
  <c r="J19" i="30"/>
  <c r="J6" i="8"/>
  <c r="J23" i="17"/>
  <c r="J23" i="34"/>
  <c r="J23" i="29"/>
  <c r="J23" i="15"/>
  <c r="J7" i="26"/>
  <c r="J7" i="40"/>
  <c r="J7" i="29"/>
  <c r="J11" i="28"/>
  <c r="J11" i="43"/>
  <c r="J11" i="27"/>
  <c r="J11" i="29"/>
  <c r="J11" i="30"/>
  <c r="J35" i="48"/>
  <c r="J35" i="30"/>
  <c r="J35" i="34"/>
  <c r="J35" i="49"/>
  <c r="J35" i="33"/>
  <c r="J35" i="50"/>
  <c r="J35" i="8"/>
  <c r="J35" i="39"/>
  <c r="J35" i="20"/>
  <c r="J35" i="25"/>
  <c r="J29" i="31"/>
  <c r="J29" i="34"/>
  <c r="J29" i="28"/>
  <c r="J29" i="8"/>
  <c r="N41" i="52"/>
  <c r="N41" i="36"/>
  <c r="N41" i="37"/>
  <c r="N41" i="15"/>
  <c r="P19" i="18"/>
  <c r="P19" i="48"/>
  <c r="P29" i="22"/>
  <c r="F29" i="49"/>
  <c r="P29" i="15"/>
  <c r="F29" i="22"/>
  <c r="G29" i="22" s="1"/>
  <c r="F29" i="19"/>
  <c r="G29" i="19" s="1"/>
  <c r="P29" i="43"/>
  <c r="P29" i="42"/>
  <c r="F29" i="50"/>
  <c r="V19" i="20"/>
  <c r="V19" i="33"/>
  <c r="X5" i="12"/>
  <c r="X5" i="21"/>
  <c r="X5" i="44"/>
  <c r="X5" i="39"/>
  <c r="X5" i="17"/>
  <c r="X5" i="48"/>
  <c r="X5" i="25"/>
  <c r="X5" i="38"/>
  <c r="X5" i="23"/>
  <c r="X5" i="8"/>
  <c r="X5" i="36"/>
  <c r="X5" i="19"/>
  <c r="X5" i="20"/>
  <c r="X5" i="49"/>
  <c r="X5" i="22"/>
  <c r="J27" i="15"/>
  <c r="J27" i="17"/>
  <c r="J19" i="31"/>
  <c r="J19" i="43"/>
  <c r="J6" i="18"/>
  <c r="J6" i="36"/>
  <c r="J6" i="17"/>
  <c r="J27" i="14"/>
  <c r="J27" i="8"/>
  <c r="J23" i="52"/>
  <c r="J23" i="37"/>
  <c r="J23" i="43"/>
  <c r="J7" i="8"/>
  <c r="J7" i="18"/>
  <c r="J7" i="27"/>
  <c r="J7" i="23"/>
  <c r="N41" i="33"/>
  <c r="N41" i="19"/>
  <c r="N41" i="50"/>
  <c r="N41" i="41"/>
  <c r="F19" i="51"/>
  <c r="X5" i="42"/>
  <c r="G29" i="50"/>
  <c r="J27" i="43"/>
  <c r="J27" i="25"/>
  <c r="J6" i="12"/>
  <c r="J6" i="50"/>
  <c r="J6" i="27"/>
  <c r="J27" i="35"/>
  <c r="J19" i="42"/>
  <c r="J19" i="21"/>
  <c r="J19" i="23"/>
  <c r="J19" i="39"/>
  <c r="F15" i="24"/>
  <c r="G15" i="24" s="1"/>
  <c r="F15" i="52"/>
  <c r="G15" i="52" s="1"/>
  <c r="F15" i="18"/>
  <c r="G15" i="18" s="1"/>
  <c r="P15" i="20"/>
  <c r="F15" i="17"/>
  <c r="G15" i="17" s="1"/>
  <c r="F15" i="32"/>
  <c r="G15" i="32" s="1"/>
  <c r="P15" i="29"/>
  <c r="F15" i="31"/>
  <c r="G15" i="31" s="1"/>
  <c r="F15" i="29"/>
  <c r="G15" i="29" s="1"/>
  <c r="P15" i="48"/>
  <c r="P15" i="30"/>
  <c r="F15" i="35"/>
  <c r="G15" i="35" s="1"/>
  <c r="F33" i="35"/>
  <c r="G33" i="35" s="1"/>
  <c r="P33" i="39"/>
  <c r="P33" i="30"/>
  <c r="F33" i="52"/>
  <c r="G33" i="52" s="1"/>
  <c r="F33" i="32"/>
  <c r="G33" i="32" s="1"/>
  <c r="F33" i="13"/>
  <c r="G33" i="13" s="1"/>
  <c r="P33" i="29"/>
  <c r="F33" i="12"/>
  <c r="G33" i="12" s="1"/>
  <c r="P33" i="44"/>
  <c r="P33" i="25"/>
  <c r="F33" i="21"/>
  <c r="G33" i="21" s="1"/>
  <c r="P33" i="21"/>
  <c r="X5" i="41"/>
  <c r="C44" i="27"/>
  <c r="E13" i="27"/>
  <c r="G13" i="27" s="1"/>
  <c r="E35" i="27"/>
  <c r="E12" i="27"/>
  <c r="E33" i="27"/>
  <c r="G33" i="27" s="1"/>
  <c r="E25" i="27"/>
  <c r="E14" i="27"/>
  <c r="G14" i="27" s="1"/>
  <c r="E34" i="27"/>
  <c r="G34" i="27" s="1"/>
  <c r="E17" i="27"/>
  <c r="E18" i="27"/>
  <c r="E37" i="27"/>
  <c r="E29" i="27"/>
  <c r="G29" i="27" s="1"/>
  <c r="E5" i="27"/>
  <c r="G5" i="27" s="1"/>
  <c r="E22" i="27"/>
  <c r="E9" i="27"/>
  <c r="E38" i="27"/>
  <c r="E8" i="27"/>
  <c r="G8" i="27" s="1"/>
  <c r="E40" i="27"/>
  <c r="G40" i="27" s="1"/>
  <c r="E43" i="27"/>
  <c r="G43" i="27" s="1"/>
  <c r="E24" i="27"/>
  <c r="E21" i="27"/>
  <c r="E42" i="27"/>
  <c r="E36" i="27"/>
  <c r="G36" i="27" s="1"/>
  <c r="E10" i="27"/>
  <c r="G10" i="27" s="1"/>
  <c r="E31" i="27"/>
  <c r="N44" i="52"/>
  <c r="N44" i="44"/>
  <c r="N44" i="42"/>
  <c r="N44" i="35"/>
  <c r="N44" i="36"/>
  <c r="N44" i="27"/>
  <c r="N44" i="19"/>
  <c r="N44" i="8"/>
  <c r="N44" i="26"/>
  <c r="N44" i="18"/>
  <c r="N44" i="48"/>
  <c r="N44" i="41"/>
  <c r="N44" i="33"/>
  <c r="N44" i="34"/>
  <c r="N44" i="25"/>
  <c r="N44" i="17"/>
  <c r="N44" i="32"/>
  <c r="N44" i="24"/>
  <c r="N44" i="16"/>
  <c r="N35" i="12"/>
  <c r="N35" i="19"/>
  <c r="N35" i="31"/>
  <c r="N35" i="21"/>
  <c r="N35" i="37"/>
  <c r="N35" i="32"/>
  <c r="N35" i="42"/>
  <c r="N35" i="40"/>
  <c r="N35" i="13"/>
  <c r="N34" i="51"/>
  <c r="N34" i="28"/>
  <c r="N34" i="22"/>
  <c r="N34" i="41"/>
  <c r="V14" i="50"/>
  <c r="V14" i="19"/>
  <c r="V14" i="30"/>
  <c r="V14" i="8"/>
  <c r="V14" i="52"/>
  <c r="V14" i="16"/>
  <c r="V14" i="26"/>
  <c r="V14" i="37"/>
  <c r="V14" i="48"/>
  <c r="V14" i="13"/>
  <c r="V14" i="17"/>
  <c r="V14" i="35"/>
  <c r="V14" i="38"/>
  <c r="V14" i="28"/>
  <c r="V14" i="49"/>
  <c r="V14" i="27"/>
  <c r="V14" i="33"/>
  <c r="V14" i="21"/>
  <c r="V14" i="41"/>
  <c r="V14" i="42"/>
  <c r="E15" i="27"/>
  <c r="G15" i="27" s="1"/>
  <c r="N35" i="26"/>
  <c r="E19" i="27"/>
  <c r="G19" i="27" s="1"/>
  <c r="F40" i="48"/>
  <c r="P40" i="40"/>
  <c r="P40" i="39"/>
  <c r="F40" i="34"/>
  <c r="G40" i="34" s="1"/>
  <c r="F40" i="29"/>
  <c r="G40" i="29" s="1"/>
  <c r="P40" i="28"/>
  <c r="P40" i="24"/>
  <c r="F40" i="17"/>
  <c r="G40" i="17" s="1"/>
  <c r="P40" i="12"/>
  <c r="F40" i="49"/>
  <c r="G40" i="49" s="1"/>
  <c r="P40" i="42"/>
  <c r="F40" i="40"/>
  <c r="G40" i="40" s="1"/>
  <c r="F40" i="35"/>
  <c r="G40" i="35" s="1"/>
  <c r="F40" i="28"/>
  <c r="G40" i="28" s="1"/>
  <c r="P40" i="26"/>
  <c r="P40" i="22"/>
  <c r="F40" i="16"/>
  <c r="G40" i="16" s="1"/>
  <c r="F40" i="12"/>
  <c r="G40" i="12" s="1"/>
  <c r="P32" i="14"/>
  <c r="F32" i="36"/>
  <c r="G32" i="36" s="1"/>
  <c r="F32" i="23"/>
  <c r="G32" i="23" s="1"/>
  <c r="F32" i="44"/>
  <c r="G32" i="44" s="1"/>
  <c r="F32" i="20"/>
  <c r="G32" i="20" s="1"/>
  <c r="F32" i="26"/>
  <c r="F32" i="28"/>
  <c r="G32" i="28" s="1"/>
  <c r="F32" i="39"/>
  <c r="G32" i="39" s="1"/>
  <c r="F32" i="19"/>
  <c r="G32" i="19" s="1"/>
  <c r="F32" i="48"/>
  <c r="F14" i="12"/>
  <c r="G14" i="12" s="1"/>
  <c r="P14" i="17"/>
  <c r="F14" i="30"/>
  <c r="G14" i="30" s="1"/>
  <c r="P14" i="27"/>
  <c r="N35" i="52"/>
  <c r="P14" i="26"/>
  <c r="P14" i="37"/>
  <c r="P14" i="36"/>
  <c r="N44" i="14"/>
  <c r="N44" i="30"/>
  <c r="N44" i="23"/>
  <c r="N44" i="40"/>
  <c r="N44" i="50"/>
  <c r="V14" i="51"/>
  <c r="V14" i="39"/>
  <c r="V14" i="22"/>
  <c r="V14" i="24"/>
  <c r="V14" i="25"/>
  <c r="E41" i="27"/>
  <c r="V11" i="37"/>
  <c r="V11" i="43"/>
  <c r="V11" i="24"/>
  <c r="V11" i="19"/>
  <c r="V11" i="41"/>
  <c r="V11" i="50"/>
  <c r="V11" i="14"/>
  <c r="V11" i="27"/>
  <c r="V11" i="25"/>
  <c r="V11" i="23"/>
  <c r="V11" i="39"/>
  <c r="V11" i="17"/>
  <c r="V11" i="15"/>
  <c r="V11" i="48"/>
  <c r="V11" i="52"/>
  <c r="V11" i="44"/>
  <c r="V11" i="22"/>
  <c r="V11" i="20"/>
  <c r="V7" i="41"/>
  <c r="V7" i="15"/>
  <c r="V7" i="21"/>
  <c r="V7" i="23"/>
  <c r="V7" i="22"/>
  <c r="V7" i="33"/>
  <c r="V7" i="52"/>
  <c r="V7" i="49"/>
  <c r="V7" i="36"/>
  <c r="V7" i="39"/>
  <c r="V7" i="14"/>
  <c r="V7" i="13"/>
  <c r="E28" i="27"/>
  <c r="G28" i="27" s="1"/>
  <c r="N44" i="20"/>
  <c r="N44" i="12"/>
  <c r="N44" i="29"/>
  <c r="N44" i="37"/>
  <c r="N44" i="51"/>
  <c r="X14" i="28"/>
  <c r="V14" i="31"/>
  <c r="V14" i="18"/>
  <c r="V14" i="34"/>
  <c r="V14" i="20"/>
  <c r="V14" i="23"/>
  <c r="G12" i="21"/>
  <c r="E6" i="27"/>
  <c r="G27" i="8"/>
  <c r="G5" i="44"/>
  <c r="E13" i="34"/>
  <c r="G13" i="34" s="1"/>
  <c r="E10" i="34"/>
  <c r="G10" i="34" s="1"/>
  <c r="E35" i="34"/>
  <c r="F12" i="23"/>
  <c r="G12" i="23" s="1"/>
  <c r="F12" i="13"/>
  <c r="G12" i="13" s="1"/>
  <c r="P12" i="28"/>
  <c r="F12" i="37"/>
  <c r="G12" i="37" s="1"/>
  <c r="C44" i="19"/>
  <c r="E8" i="19"/>
  <c r="G8" i="19" s="1"/>
  <c r="E33" i="19"/>
  <c r="G33" i="19" s="1"/>
  <c r="E39" i="19"/>
  <c r="G39" i="19" s="1"/>
  <c r="E7" i="19"/>
  <c r="E28" i="19"/>
  <c r="G28" i="19" s="1"/>
  <c r="C44" i="34"/>
  <c r="E9" i="34"/>
  <c r="E15" i="34"/>
  <c r="G15" i="34" s="1"/>
  <c r="E8" i="34"/>
  <c r="G8" i="34" s="1"/>
  <c r="E20" i="34"/>
  <c r="E16" i="34"/>
  <c r="E30" i="34"/>
  <c r="E36" i="34"/>
  <c r="G36" i="34" s="1"/>
  <c r="C44" i="31"/>
  <c r="E25" i="31"/>
  <c r="E5" i="31"/>
  <c r="G5" i="31" s="1"/>
  <c r="C44" i="28"/>
  <c r="E33" i="28"/>
  <c r="G33" i="28" s="1"/>
  <c r="E17" i="28"/>
  <c r="E23" i="27"/>
  <c r="X34" i="22"/>
  <c r="X34" i="42"/>
  <c r="X34" i="52"/>
  <c r="X34" i="14"/>
  <c r="X34" i="30"/>
  <c r="X34" i="13"/>
  <c r="X34" i="25"/>
  <c r="X34" i="43"/>
  <c r="X34" i="28"/>
  <c r="X34" i="19"/>
  <c r="X34" i="39"/>
  <c r="X34" i="16"/>
  <c r="X34" i="33"/>
  <c r="X34" i="29"/>
  <c r="X34" i="48"/>
  <c r="X34" i="20"/>
  <c r="X34" i="36"/>
  <c r="X34" i="21"/>
  <c r="X34" i="41"/>
  <c r="X12" i="12"/>
  <c r="X12" i="32"/>
  <c r="X12" i="49"/>
  <c r="X12" i="44"/>
  <c r="X12" i="51"/>
  <c r="P12" i="12"/>
  <c r="P12" i="25"/>
  <c r="P12" i="33"/>
  <c r="P12" i="39"/>
  <c r="P12" i="17"/>
  <c r="F12" i="32"/>
  <c r="G12" i="32" s="1"/>
  <c r="P12" i="40"/>
  <c r="P12" i="14"/>
  <c r="F12" i="29"/>
  <c r="G12" i="29" s="1"/>
  <c r="F12" i="36"/>
  <c r="G12" i="36" s="1"/>
  <c r="F12" i="8"/>
  <c r="G12" i="8" s="1"/>
  <c r="F12" i="16"/>
  <c r="G12" i="16" s="1"/>
  <c r="F12" i="27"/>
  <c r="P12" i="8"/>
  <c r="P12" i="19"/>
  <c r="P12" i="29"/>
  <c r="P12" i="24"/>
  <c r="P12" i="44"/>
  <c r="P12" i="26"/>
  <c r="P12" i="35"/>
  <c r="P12" i="43"/>
  <c r="F12" i="20"/>
  <c r="G12" i="20" s="1"/>
  <c r="P12" i="32"/>
  <c r="C44" i="42"/>
  <c r="E39" i="42"/>
  <c r="G39" i="42" s="1"/>
  <c r="C44" i="24"/>
  <c r="E19" i="24"/>
  <c r="C44" i="22"/>
  <c r="E15" i="22"/>
  <c r="C44" i="20"/>
  <c r="E19" i="20"/>
  <c r="E36" i="20"/>
  <c r="G36" i="20" s="1"/>
  <c r="E38" i="20"/>
  <c r="E22" i="20"/>
  <c r="F28" i="52"/>
  <c r="G28" i="52" s="1"/>
  <c r="P28" i="32"/>
  <c r="F28" i="20"/>
  <c r="G28" i="20" s="1"/>
  <c r="F28" i="8"/>
  <c r="G28" i="8" s="1"/>
  <c r="P28" i="12"/>
  <c r="F28" i="23"/>
  <c r="G28" i="23" s="1"/>
  <c r="F28" i="32"/>
  <c r="G28" i="32" s="1"/>
  <c r="P28" i="14"/>
  <c r="P28" i="17"/>
  <c r="P28" i="40"/>
  <c r="F28" i="21"/>
  <c r="G28" i="21" s="1"/>
  <c r="P28" i="20"/>
  <c r="F22" i="41"/>
  <c r="P22" i="20"/>
  <c r="P22" i="42"/>
  <c r="F22" i="24"/>
  <c r="G22" i="24" s="1"/>
  <c r="G25" i="21"/>
  <c r="E40" i="42"/>
  <c r="G40" i="42" s="1"/>
  <c r="E36" i="42"/>
  <c r="G36" i="42" s="1"/>
  <c r="E32" i="42"/>
  <c r="G32" i="42" s="1"/>
  <c r="E40" i="31"/>
  <c r="G40" i="31" s="1"/>
  <c r="E36" i="31"/>
  <c r="G36" i="31" s="1"/>
  <c r="E32" i="31"/>
  <c r="E28" i="31"/>
  <c r="E16" i="31"/>
  <c r="E8" i="31"/>
  <c r="G8" i="31" s="1"/>
  <c r="E20" i="28"/>
  <c r="E26" i="27"/>
  <c r="E36" i="24"/>
  <c r="E26" i="19"/>
  <c r="E18" i="19"/>
  <c r="E10" i="19"/>
  <c r="O33" i="4"/>
  <c r="P33" i="4" s="1"/>
  <c r="C33" i="4" s="1"/>
  <c r="P30" i="37" s="1"/>
  <c r="O19" i="4"/>
  <c r="P19" i="4" s="1"/>
  <c r="C19" i="4" s="1"/>
  <c r="P16" i="33" s="1"/>
  <c r="E43" i="8"/>
  <c r="G43" i="8" s="1"/>
  <c r="E21" i="49"/>
  <c r="E20" i="44"/>
  <c r="E37" i="34"/>
  <c r="E17" i="34"/>
  <c r="E38" i="32"/>
  <c r="E30" i="32"/>
  <c r="E18" i="32"/>
  <c r="E10" i="32"/>
  <c r="G10" i="32" s="1"/>
  <c r="E18" i="31"/>
  <c r="E20" i="27"/>
  <c r="AN10" i="4"/>
  <c r="H10" i="4" s="1"/>
  <c r="E33" i="49"/>
  <c r="G33" i="49" s="1"/>
  <c r="J13" i="19"/>
  <c r="J13" i="48"/>
  <c r="J13" i="24"/>
  <c r="J13" i="38"/>
  <c r="J13" i="17"/>
  <c r="J13" i="41"/>
  <c r="J13" i="39"/>
  <c r="J13" i="52"/>
  <c r="J13" i="50"/>
  <c r="J13" i="49"/>
  <c r="J13" i="25"/>
  <c r="J13" i="34"/>
  <c r="J13" i="18"/>
  <c r="J13" i="14"/>
  <c r="J13" i="20"/>
  <c r="J13" i="13"/>
  <c r="J13" i="44"/>
  <c r="J13" i="43"/>
  <c r="J13" i="32"/>
  <c r="J17" i="36"/>
  <c r="J17" i="39"/>
  <c r="J17" i="27"/>
  <c r="J17" i="14"/>
  <c r="J17" i="23"/>
  <c r="J17" i="42"/>
  <c r="J17" i="51"/>
  <c r="J17" i="40"/>
  <c r="J17" i="38"/>
  <c r="J17" i="52"/>
  <c r="J17" i="35"/>
  <c r="J17" i="17"/>
  <c r="J17" i="8"/>
  <c r="J17" i="26"/>
  <c r="J17" i="25"/>
  <c r="AH37" i="4"/>
  <c r="F37" i="4" s="1"/>
  <c r="AH25" i="4"/>
  <c r="F25" i="4" s="1"/>
  <c r="T22" i="42" s="1"/>
  <c r="AH39" i="4"/>
  <c r="F39" i="4" s="1"/>
  <c r="T36" i="20" s="1"/>
  <c r="AH29" i="4"/>
  <c r="F29" i="4" s="1"/>
  <c r="T26" i="40" s="1"/>
  <c r="AH26" i="4"/>
  <c r="F26" i="4" s="1"/>
  <c r="T23" i="23" s="1"/>
  <c r="AI41" i="4"/>
  <c r="G41" i="4" s="1"/>
  <c r="J7" i="21"/>
  <c r="G13" i="30"/>
  <c r="T28" i="44"/>
  <c r="T28" i="51"/>
  <c r="T28" i="21"/>
  <c r="T28" i="48"/>
  <c r="T28" i="20"/>
  <c r="T28" i="17"/>
  <c r="T28" i="13"/>
  <c r="T28" i="22"/>
  <c r="T28" i="33"/>
  <c r="T28" i="50"/>
  <c r="T28" i="31"/>
  <c r="T28" i="8"/>
  <c r="T28" i="43"/>
  <c r="T28" i="49"/>
  <c r="T28" i="36"/>
  <c r="T28" i="28"/>
  <c r="T28" i="16"/>
  <c r="T28" i="32"/>
  <c r="T28" i="37"/>
  <c r="T28" i="15"/>
  <c r="T8" i="36"/>
  <c r="T8" i="31"/>
  <c r="T8" i="20"/>
  <c r="T8" i="28"/>
  <c r="T8" i="30"/>
  <c r="T8" i="35"/>
  <c r="T8" i="48"/>
  <c r="T8" i="18"/>
  <c r="T8" i="27"/>
  <c r="T8" i="12"/>
  <c r="T8" i="50"/>
  <c r="T8" i="21"/>
  <c r="T8" i="25"/>
  <c r="T8" i="24"/>
  <c r="T8" i="52"/>
  <c r="T8" i="14"/>
  <c r="T8" i="29"/>
  <c r="T8" i="13"/>
  <c r="T8" i="38"/>
  <c r="T39" i="26"/>
  <c r="T39" i="15"/>
  <c r="T39" i="41"/>
  <c r="T39" i="8"/>
  <c r="T39" i="34"/>
  <c r="T39" i="36"/>
  <c r="T39" i="50"/>
  <c r="T39" i="20"/>
  <c r="T39" i="21"/>
  <c r="T39" i="25"/>
  <c r="T39" i="19"/>
  <c r="T39" i="32"/>
  <c r="T39" i="22"/>
  <c r="T39" i="13"/>
  <c r="T39" i="17"/>
  <c r="T39" i="44"/>
  <c r="T39" i="37"/>
  <c r="T39" i="14"/>
  <c r="T39" i="24"/>
  <c r="T11" i="35"/>
  <c r="T11" i="20"/>
  <c r="T11" i="15"/>
  <c r="T11" i="13"/>
  <c r="T11" i="31"/>
  <c r="T11" i="36"/>
  <c r="T11" i="18"/>
  <c r="T11" i="52"/>
  <c r="T11" i="12"/>
  <c r="T11" i="33"/>
  <c r="T11" i="27"/>
  <c r="T11" i="26"/>
  <c r="T11" i="22"/>
  <c r="T11" i="8"/>
  <c r="T11" i="30"/>
  <c r="T11" i="49"/>
  <c r="T11" i="37"/>
  <c r="T11" i="43"/>
  <c r="T11" i="21"/>
  <c r="T29" i="41"/>
  <c r="T29" i="52"/>
  <c r="T29" i="34"/>
  <c r="T22" i="23"/>
  <c r="T22" i="39"/>
  <c r="T22" i="22"/>
  <c r="T22" i="52"/>
  <c r="T22" i="14"/>
  <c r="J16" i="38"/>
  <c r="J39" i="17"/>
  <c r="J39" i="21"/>
  <c r="J39" i="39"/>
  <c r="J39" i="50"/>
  <c r="J39" i="42"/>
  <c r="J39" i="25"/>
  <c r="J39" i="44"/>
  <c r="J39" i="51"/>
  <c r="J39" i="40"/>
  <c r="J39" i="52"/>
  <c r="J39" i="29"/>
  <c r="J39" i="41"/>
  <c r="J39" i="32"/>
  <c r="J39" i="38"/>
  <c r="J39" i="49"/>
  <c r="J39" i="28"/>
  <c r="J39" i="15"/>
  <c r="J39" i="19"/>
  <c r="J39" i="8"/>
  <c r="G27" i="50"/>
  <c r="AH10" i="4"/>
  <c r="F10" i="4" s="1"/>
  <c r="T7" i="29" s="1"/>
  <c r="AH22" i="4"/>
  <c r="F22" i="4" s="1"/>
  <c r="G8" i="36"/>
  <c r="J6" i="37"/>
  <c r="J6" i="21"/>
  <c r="J6" i="28"/>
  <c r="J6" i="32"/>
  <c r="J6" i="44"/>
  <c r="J6" i="14"/>
  <c r="J6" i="41"/>
  <c r="J6" i="31"/>
  <c r="J6" i="40"/>
  <c r="J6" i="13"/>
  <c r="J6" i="43"/>
  <c r="J6" i="26"/>
  <c r="J6" i="30"/>
  <c r="J6" i="16"/>
  <c r="J6" i="15"/>
  <c r="J6" i="20"/>
  <c r="J6" i="29"/>
  <c r="J6" i="33"/>
  <c r="J11" i="44"/>
  <c r="J11" i="15"/>
  <c r="J11" i="22"/>
  <c r="J11" i="39"/>
  <c r="J11" i="51"/>
  <c r="J11" i="14"/>
  <c r="J11" i="37"/>
  <c r="J11" i="40"/>
  <c r="J11" i="33"/>
  <c r="J11" i="21"/>
  <c r="J11" i="34"/>
  <c r="J11" i="42"/>
  <c r="J11" i="49"/>
  <c r="J11" i="26"/>
  <c r="J11" i="36"/>
  <c r="J11" i="19"/>
  <c r="J11" i="31"/>
  <c r="J11" i="16"/>
  <c r="J19" i="13"/>
  <c r="J19" i="40"/>
  <c r="J19" i="22"/>
  <c r="J19" i="20"/>
  <c r="J19" i="15"/>
  <c r="J19" i="52"/>
  <c r="J19" i="48"/>
  <c r="J19" i="25"/>
  <c r="J19" i="34"/>
  <c r="J19" i="51"/>
  <c r="J19" i="49"/>
  <c r="J19" i="29"/>
  <c r="J19" i="32"/>
  <c r="J19" i="19"/>
  <c r="J19" i="37"/>
  <c r="J19" i="28"/>
  <c r="J19" i="16"/>
  <c r="J19" i="35"/>
  <c r="J19" i="18"/>
  <c r="J19" i="50"/>
  <c r="J27" i="20"/>
  <c r="J27" i="31"/>
  <c r="J27" i="36"/>
  <c r="J27" i="44"/>
  <c r="J27" i="41"/>
  <c r="J27" i="13"/>
  <c r="J27" i="30"/>
  <c r="J27" i="12"/>
  <c r="J27" i="37"/>
  <c r="J27" i="24"/>
  <c r="J27" i="27"/>
  <c r="J27" i="18"/>
  <c r="J27" i="42"/>
  <c r="J27" i="16"/>
  <c r="J27" i="49"/>
  <c r="J27" i="26"/>
  <c r="J27" i="23"/>
  <c r="J27" i="50"/>
  <c r="J27" i="29"/>
  <c r="J13" i="27"/>
  <c r="J13" i="16"/>
  <c r="J13" i="23"/>
  <c r="J13" i="35"/>
  <c r="J13" i="51"/>
  <c r="J13" i="12"/>
  <c r="J13" i="26"/>
  <c r="J13" i="37"/>
  <c r="J13" i="33"/>
  <c r="J13" i="42"/>
  <c r="J13" i="21"/>
  <c r="J13" i="22"/>
  <c r="J13" i="8"/>
  <c r="J13" i="40"/>
  <c r="J13" i="31"/>
  <c r="J13" i="30"/>
  <c r="J13" i="15"/>
  <c r="J13" i="36"/>
  <c r="J13" i="28"/>
  <c r="J13" i="29"/>
  <c r="J17" i="20"/>
  <c r="J17" i="29"/>
  <c r="J17" i="43"/>
  <c r="J17" i="15"/>
  <c r="J17" i="24"/>
  <c r="J17" i="19"/>
  <c r="J17" i="12"/>
  <c r="J17" i="32"/>
  <c r="J17" i="44"/>
  <c r="J17" i="34"/>
  <c r="J17" i="30"/>
  <c r="J17" i="49"/>
  <c r="J17" i="41"/>
  <c r="J17" i="21"/>
  <c r="J17" i="50"/>
  <c r="J17" i="31"/>
  <c r="J29" i="30"/>
  <c r="J29" i="16"/>
  <c r="J29" i="25"/>
  <c r="J29" i="42"/>
  <c r="J29" i="49"/>
  <c r="J29" i="51"/>
  <c r="J29" i="26"/>
  <c r="J29" i="14"/>
  <c r="J29" i="20"/>
  <c r="J29" i="19"/>
  <c r="J29" i="18"/>
  <c r="J29" i="38"/>
  <c r="J29" i="36"/>
  <c r="J29" i="12"/>
  <c r="J29" i="15"/>
  <c r="J29" i="40"/>
  <c r="J29" i="13"/>
  <c r="J29" i="33"/>
  <c r="J29" i="44"/>
  <c r="J29" i="39"/>
  <c r="P29" i="25"/>
  <c r="P29" i="32"/>
  <c r="P29" i="12"/>
  <c r="P29" i="48"/>
  <c r="P29" i="16"/>
  <c r="F29" i="20"/>
  <c r="G29" i="20" s="1"/>
  <c r="P29" i="38"/>
  <c r="P29" i="37"/>
  <c r="F29" i="34"/>
  <c r="G29" i="34" s="1"/>
  <c r="F29" i="21"/>
  <c r="G29" i="21" s="1"/>
  <c r="P29" i="51"/>
  <c r="P29" i="40"/>
  <c r="F29" i="13"/>
  <c r="F29" i="24"/>
  <c r="G29" i="24" s="1"/>
  <c r="P29" i="31"/>
  <c r="P29" i="13"/>
  <c r="F29" i="31"/>
  <c r="G29" i="31" s="1"/>
  <c r="F29" i="48"/>
  <c r="P29" i="27"/>
  <c r="F29" i="38"/>
  <c r="F29" i="12"/>
  <c r="G29" i="12" s="1"/>
  <c r="F29" i="29"/>
  <c r="G29" i="29" s="1"/>
  <c r="F29" i="14"/>
  <c r="G29" i="14" s="1"/>
  <c r="F29" i="28"/>
  <c r="G29" i="28" s="1"/>
  <c r="F29" i="32"/>
  <c r="G29" i="32" s="1"/>
  <c r="F29" i="36"/>
  <c r="G29" i="36" s="1"/>
  <c r="F29" i="40"/>
  <c r="G29" i="40" s="1"/>
  <c r="F29" i="44"/>
  <c r="P29" i="21"/>
  <c r="F29" i="35"/>
  <c r="G29" i="35" s="1"/>
  <c r="F29" i="16"/>
  <c r="G29" i="16" s="1"/>
  <c r="P29" i="19"/>
  <c r="P29" i="35"/>
  <c r="P29" i="18"/>
  <c r="P29" i="41"/>
  <c r="N43" i="42"/>
  <c r="N43" i="41"/>
  <c r="N43" i="18"/>
  <c r="N43" i="15"/>
  <c r="N43" i="49"/>
  <c r="N43" i="32"/>
  <c r="N43" i="29"/>
  <c r="N43" i="12"/>
  <c r="N43" i="36"/>
  <c r="N43" i="14"/>
  <c r="N43" i="19"/>
  <c r="N43" i="44"/>
  <c r="N43" i="28"/>
  <c r="N43" i="13"/>
  <c r="N43" i="52"/>
  <c r="N43" i="40"/>
  <c r="N43" i="26"/>
  <c r="N43" i="31"/>
  <c r="N43" i="48"/>
  <c r="N43" i="39"/>
  <c r="N43" i="24"/>
  <c r="N43" i="21"/>
  <c r="N43" i="51"/>
  <c r="N43" i="37"/>
  <c r="N43" i="27"/>
  <c r="N43" i="43"/>
  <c r="N43" i="34"/>
  <c r="N43" i="20"/>
  <c r="N43" i="17"/>
  <c r="N42" i="30"/>
  <c r="N42" i="41"/>
  <c r="N42" i="50"/>
  <c r="N42" i="34"/>
  <c r="N42" i="25"/>
  <c r="N42" i="39"/>
  <c r="N42" i="43"/>
  <c r="N42" i="36"/>
  <c r="N42" i="23"/>
  <c r="N42" i="12"/>
  <c r="N42" i="28"/>
  <c r="N42" i="16"/>
  <c r="N42" i="15"/>
  <c r="N42" i="26"/>
  <c r="N42" i="14"/>
  <c r="N42" i="51"/>
  <c r="N42" i="33"/>
  <c r="N42" i="42"/>
  <c r="N42" i="29"/>
  <c r="N42" i="44"/>
  <c r="N42" i="35"/>
  <c r="N42" i="40"/>
  <c r="N42" i="27"/>
  <c r="N42" i="19"/>
  <c r="N42" i="32"/>
  <c r="N42" i="20"/>
  <c r="N42" i="13"/>
  <c r="N42" i="8"/>
  <c r="N42" i="18"/>
  <c r="N42" i="52"/>
  <c r="N6" i="14"/>
  <c r="N6" i="42"/>
  <c r="N6" i="25"/>
  <c r="N6" i="24"/>
  <c r="N6" i="18"/>
  <c r="N6" i="49"/>
  <c r="N6" i="52"/>
  <c r="N6" i="41"/>
  <c r="N6" i="48"/>
  <c r="N6" i="30"/>
  <c r="N6" i="20"/>
  <c r="N6" i="21"/>
  <c r="N6" i="34"/>
  <c r="N6" i="13"/>
  <c r="N6" i="33"/>
  <c r="N6" i="44"/>
  <c r="N6" i="35"/>
  <c r="N6" i="39"/>
  <c r="N6" i="43"/>
  <c r="N6" i="12"/>
  <c r="N6" i="29"/>
  <c r="N6" i="16"/>
  <c r="N6" i="36"/>
  <c r="N6" i="37"/>
  <c r="N6" i="28"/>
  <c r="N6" i="32"/>
  <c r="N6" i="19"/>
  <c r="N6" i="31"/>
  <c r="N6" i="22"/>
  <c r="N6" i="51"/>
  <c r="N6" i="40"/>
  <c r="N6" i="26"/>
  <c r="N6" i="8"/>
  <c r="N6" i="27"/>
  <c r="N6" i="50"/>
  <c r="N6" i="15"/>
  <c r="N6" i="17"/>
  <c r="N6" i="38"/>
  <c r="N6" i="23"/>
  <c r="P30" i="8"/>
  <c r="P30" i="14"/>
  <c r="P30" i="19"/>
  <c r="P30" i="35"/>
  <c r="F30" i="27"/>
  <c r="G30" i="27" s="1"/>
  <c r="F30" i="43"/>
  <c r="G30" i="43" s="1"/>
  <c r="P30" i="23"/>
  <c r="F30" i="52"/>
  <c r="G30" i="52" s="1"/>
  <c r="F30" i="30"/>
  <c r="G30" i="30" s="1"/>
  <c r="P30" i="49"/>
  <c r="P30" i="30"/>
  <c r="F30" i="14"/>
  <c r="G30" i="14" s="1"/>
  <c r="F30" i="32"/>
  <c r="F30" i="20"/>
  <c r="G30" i="20" s="1"/>
  <c r="P30" i="31"/>
  <c r="P30" i="39"/>
  <c r="P30" i="50"/>
  <c r="P30" i="16"/>
  <c r="P30" i="25"/>
  <c r="F10" i="14"/>
  <c r="G10" i="14" s="1"/>
  <c r="P10" i="21"/>
  <c r="P10" i="32"/>
  <c r="P10" i="35"/>
  <c r="P10" i="14"/>
  <c r="F10" i="24"/>
  <c r="G10" i="24" s="1"/>
  <c r="P10" i="30"/>
  <c r="F10" i="37"/>
  <c r="G10" i="37" s="1"/>
  <c r="F10" i="44"/>
  <c r="F10" i="19"/>
  <c r="P10" i="26"/>
  <c r="F10" i="39"/>
  <c r="G10" i="39" s="1"/>
  <c r="P10" i="43"/>
  <c r="F10" i="17"/>
  <c r="G10" i="17" s="1"/>
  <c r="P10" i="22"/>
  <c r="P10" i="31"/>
  <c r="P10" i="33"/>
  <c r="V32" i="14"/>
  <c r="V32" i="30"/>
  <c r="V32" i="20"/>
  <c r="V32" i="27"/>
  <c r="V32" i="19"/>
  <c r="V32" i="40"/>
  <c r="V32" i="34"/>
  <c r="V32" i="38"/>
  <c r="V32" i="15"/>
  <c r="V32" i="33"/>
  <c r="V32" i="18"/>
  <c r="V32" i="24"/>
  <c r="V32" i="16"/>
  <c r="V32" i="35"/>
  <c r="V32" i="22"/>
  <c r="V32" i="36"/>
  <c r="V28" i="41"/>
  <c r="V28" i="44"/>
  <c r="V28" i="8"/>
  <c r="V28" i="48"/>
  <c r="V28" i="50"/>
  <c r="V28" i="52"/>
  <c r="V28" i="16"/>
  <c r="V28" i="23"/>
  <c r="V28" i="12"/>
  <c r="V28" i="49"/>
  <c r="V28" i="51"/>
  <c r="V28" i="15"/>
  <c r="V28" i="17"/>
  <c r="V25" i="28"/>
  <c r="V25" i="39"/>
  <c r="V25" i="22"/>
  <c r="V25" i="33"/>
  <c r="V25" i="13"/>
  <c r="V25" i="35"/>
  <c r="V25" i="23"/>
  <c r="V25" i="38"/>
  <c r="V25" i="49"/>
  <c r="V25" i="31"/>
  <c r="V25" i="51"/>
  <c r="V25" i="52"/>
  <c r="V25" i="42"/>
  <c r="V18" i="44"/>
  <c r="V18" i="8"/>
  <c r="V18" i="50"/>
  <c r="V18" i="12"/>
  <c r="V18" i="20"/>
  <c r="V18" i="42"/>
  <c r="V18" i="52"/>
  <c r="V18" i="19"/>
  <c r="V18" i="28"/>
  <c r="V12" i="27"/>
  <c r="V12" i="16"/>
  <c r="V12" i="30"/>
  <c r="V12" i="8"/>
  <c r="V12" i="25"/>
  <c r="V12" i="29"/>
  <c r="V12" i="14"/>
  <c r="V12" i="33"/>
  <c r="V19" i="49"/>
  <c r="V19" i="12"/>
  <c r="O27" i="4"/>
  <c r="P27" i="4" s="1"/>
  <c r="C27" i="4" s="1"/>
  <c r="O23" i="4"/>
  <c r="P23" i="4" s="1"/>
  <c r="C23" i="4" s="1"/>
  <c r="O20" i="4"/>
  <c r="P20" i="4" s="1"/>
  <c r="C20" i="4" s="1"/>
  <c r="P17" i="50" s="1"/>
  <c r="O9" i="4"/>
  <c r="P9" i="4" s="1"/>
  <c r="C9" i="4" s="1"/>
  <c r="O47" i="4"/>
  <c r="P47" i="4" s="1"/>
  <c r="C47" i="4" s="1"/>
  <c r="O45" i="4"/>
  <c r="P45" i="4" s="1"/>
  <c r="C45" i="4" s="1"/>
  <c r="O44" i="4"/>
  <c r="P44" i="4" s="1"/>
  <c r="C44" i="4" s="1"/>
  <c r="P41" i="30" s="1"/>
  <c r="T42" i="52"/>
  <c r="AH21" i="4"/>
  <c r="F21" i="4" s="1"/>
  <c r="G13" i="44"/>
  <c r="G28" i="14"/>
  <c r="X35" i="32"/>
  <c r="X35" i="21"/>
  <c r="X35" i="44"/>
  <c r="X35" i="52"/>
  <c r="X35" i="28"/>
  <c r="X35" i="25"/>
  <c r="X35" i="30"/>
  <c r="X35" i="48"/>
  <c r="X35" i="43"/>
  <c r="X35" i="17"/>
  <c r="X35" i="13"/>
  <c r="X35" i="41"/>
  <c r="X35" i="38"/>
  <c r="X35" i="18"/>
  <c r="X35" i="24"/>
  <c r="X35" i="15"/>
  <c r="X35" i="19"/>
  <c r="X35" i="26"/>
  <c r="X35" i="31"/>
  <c r="X35" i="23"/>
  <c r="X35" i="29"/>
  <c r="X35" i="37"/>
  <c r="X35" i="16"/>
  <c r="X35" i="20"/>
  <c r="X35" i="36"/>
  <c r="X35" i="42"/>
  <c r="X35" i="8"/>
  <c r="X35" i="39"/>
  <c r="X35" i="27"/>
  <c r="X35" i="33"/>
  <c r="X35" i="49"/>
  <c r="X35" i="51"/>
  <c r="X35" i="40"/>
  <c r="X35" i="50"/>
  <c r="X35" i="35"/>
  <c r="X35" i="22"/>
  <c r="X35" i="12"/>
  <c r="X35" i="34"/>
  <c r="X35" i="14"/>
  <c r="X26" i="51"/>
  <c r="X26" i="36"/>
  <c r="X26" i="40"/>
  <c r="X26" i="18"/>
  <c r="X26" i="12"/>
  <c r="X26" i="35"/>
  <c r="X26" i="16"/>
  <c r="X26" i="33"/>
  <c r="X26" i="31"/>
  <c r="X26" i="21"/>
  <c r="X26" i="38"/>
  <c r="X26" i="52"/>
  <c r="X26" i="27"/>
  <c r="X26" i="50"/>
  <c r="X26" i="41"/>
  <c r="X26" i="37"/>
  <c r="X26" i="30"/>
  <c r="X26" i="20"/>
  <c r="X26" i="26"/>
  <c r="X26" i="8"/>
  <c r="X26" i="29"/>
  <c r="X26" i="24"/>
  <c r="X26" i="42"/>
  <c r="X26" i="23"/>
  <c r="X26" i="19"/>
  <c r="X26" i="39"/>
  <c r="X26" i="14"/>
  <c r="X26" i="48"/>
  <c r="X26" i="32"/>
  <c r="X26" i="44"/>
  <c r="X26" i="25"/>
  <c r="X26" i="17"/>
  <c r="X10" i="18"/>
  <c r="X10" i="28"/>
  <c r="X10" i="39"/>
  <c r="X10" i="13"/>
  <c r="X10" i="20"/>
  <c r="X10" i="30"/>
  <c r="X10" i="40"/>
  <c r="X10" i="43"/>
  <c r="X10" i="16"/>
  <c r="X10" i="27"/>
  <c r="X10" i="42"/>
  <c r="X10" i="50"/>
  <c r="X10" i="19"/>
  <c r="X10" i="26"/>
  <c r="X10" i="35"/>
  <c r="X10" i="14"/>
  <c r="X10" i="24"/>
  <c r="X10" i="38"/>
  <c r="X10" i="49"/>
  <c r="X10" i="15"/>
  <c r="X10" i="22"/>
  <c r="X10" i="32"/>
  <c r="X10" i="37"/>
  <c r="X10" i="51"/>
  <c r="X10" i="23"/>
  <c r="X10" i="31"/>
  <c r="X10" i="41"/>
  <c r="X10" i="12"/>
  <c r="X10" i="21"/>
  <c r="X10" i="36"/>
  <c r="X10" i="48"/>
  <c r="G13" i="13"/>
  <c r="X44" i="49"/>
  <c r="X44" i="31"/>
  <c r="X44" i="32"/>
  <c r="X44" i="15"/>
  <c r="X44" i="23"/>
  <c r="X44" i="48"/>
  <c r="X44" i="41"/>
  <c r="X44" i="25"/>
  <c r="X44" i="26"/>
  <c r="X44" i="22"/>
  <c r="X44" i="52"/>
  <c r="X44" i="37"/>
  <c r="X44" i="38"/>
  <c r="X44" i="16"/>
  <c r="X44" i="24"/>
  <c r="X44" i="44"/>
  <c r="X44" i="28"/>
  <c r="X44" i="39"/>
  <c r="X44" i="12"/>
  <c r="X44" i="21"/>
  <c r="X44" i="43"/>
  <c r="X44" i="35"/>
  <c r="X44" i="36"/>
  <c r="X44" i="8"/>
  <c r="X44" i="19"/>
  <c r="X44" i="42"/>
  <c r="X44" i="33"/>
  <c r="X44" i="34"/>
  <c r="X44" i="18"/>
  <c r="X44" i="13"/>
  <c r="X44" i="51"/>
  <c r="X44" i="29"/>
  <c r="X44" i="30"/>
  <c r="X44" i="20"/>
  <c r="X44" i="14"/>
  <c r="X44" i="27"/>
  <c r="X44" i="50"/>
  <c r="X44" i="40"/>
  <c r="X44" i="17"/>
  <c r="X30" i="49"/>
  <c r="X30" i="23"/>
  <c r="X30" i="25"/>
  <c r="X30" i="33"/>
  <c r="X30" i="22"/>
  <c r="X30" i="50"/>
  <c r="X30" i="28"/>
  <c r="X30" i="30"/>
  <c r="X30" i="41"/>
  <c r="X30" i="20"/>
  <c r="X30" i="51"/>
  <c r="X30" i="35"/>
  <c r="X30" i="24"/>
  <c r="X30" i="36"/>
  <c r="X30" i="37"/>
  <c r="X30" i="52"/>
  <c r="X30" i="31"/>
  <c r="X30" i="40"/>
  <c r="X30" i="19"/>
  <c r="X30" i="29"/>
  <c r="X30" i="8"/>
  <c r="X30" i="39"/>
  <c r="X30" i="16"/>
  <c r="X30" i="18"/>
  <c r="X30" i="43"/>
  <c r="X30" i="13"/>
  <c r="X30" i="44"/>
  <c r="X30" i="14"/>
  <c r="X30" i="42"/>
  <c r="X30" i="38"/>
  <c r="X30" i="17"/>
  <c r="X30" i="15"/>
  <c r="X30" i="26"/>
  <c r="X30" i="34"/>
  <c r="X30" i="48"/>
  <c r="X30" i="12"/>
  <c r="X30" i="21"/>
  <c r="X30" i="32"/>
  <c r="X30" i="27"/>
  <c r="X17" i="29"/>
  <c r="X17" i="23"/>
  <c r="X17" i="21"/>
  <c r="X17" i="31"/>
  <c r="X17" i="30"/>
  <c r="X17" i="12"/>
  <c r="X17" i="44"/>
  <c r="X17" i="49"/>
  <c r="X17" i="50"/>
  <c r="X17" i="18"/>
  <c r="X17" i="15"/>
  <c r="X17" i="17"/>
  <c r="X17" i="40"/>
  <c r="X17" i="20"/>
  <c r="X17" i="52"/>
  <c r="X17" i="39"/>
  <c r="X17" i="27"/>
  <c r="X17" i="37"/>
  <c r="X17" i="32"/>
  <c r="X17" i="14"/>
  <c r="X17" i="43"/>
  <c r="X17" i="24"/>
  <c r="X17" i="41"/>
  <c r="X17" i="33"/>
  <c r="X17" i="22"/>
  <c r="X17" i="19"/>
  <c r="X17" i="34"/>
  <c r="X17" i="48"/>
  <c r="X17" i="28"/>
  <c r="X17" i="38"/>
  <c r="X17" i="42"/>
  <c r="X17" i="51"/>
  <c r="X17" i="8"/>
  <c r="X17" i="26"/>
  <c r="X17" i="25"/>
  <c r="X17" i="36"/>
  <c r="X17" i="13"/>
  <c r="X17" i="16"/>
  <c r="X17" i="35"/>
  <c r="V19" i="44"/>
  <c r="V19" i="27"/>
  <c r="V19" i="26"/>
  <c r="V19" i="16"/>
  <c r="X22" i="17"/>
  <c r="X22" i="24"/>
  <c r="X40" i="14"/>
  <c r="V36" i="14"/>
  <c r="V36" i="18"/>
  <c r="V36" i="35"/>
  <c r="V11" i="13"/>
  <c r="V11" i="21"/>
  <c r="V11" i="42"/>
  <c r="V11" i="18"/>
  <c r="V11" i="29"/>
  <c r="V9" i="32"/>
  <c r="V9" i="22"/>
  <c r="V15" i="25"/>
  <c r="V15" i="48"/>
  <c r="V15" i="49"/>
  <c r="V15" i="52"/>
  <c r="V15" i="50"/>
  <c r="V15" i="8"/>
  <c r="V15" i="12"/>
  <c r="V15" i="14"/>
  <c r="V15" i="26"/>
  <c r="V15" i="31"/>
  <c r="V15" i="34"/>
  <c r="V15" i="40"/>
  <c r="V15" i="23"/>
  <c r="V15" i="27"/>
  <c r="V15" i="20"/>
  <c r="V15" i="30"/>
  <c r="V15" i="35"/>
  <c r="V15" i="15"/>
  <c r="V15" i="21"/>
  <c r="V15" i="41"/>
  <c r="V15" i="42"/>
  <c r="V15" i="44"/>
  <c r="V23" i="42"/>
  <c r="V23" i="41"/>
  <c r="V23" i="43"/>
  <c r="V23" i="48"/>
  <c r="V23" i="50"/>
  <c r="V23" i="52"/>
  <c r="V23" i="16"/>
  <c r="V23" i="14"/>
  <c r="V23" i="15"/>
  <c r="V23" i="26"/>
  <c r="V23" i="32"/>
  <c r="V23" i="51"/>
  <c r="V23" i="12"/>
  <c r="V23" i="21"/>
  <c r="V23" i="34"/>
  <c r="V23" i="40"/>
  <c r="V23" i="20"/>
  <c r="V23" i="22"/>
  <c r="V23" i="37"/>
  <c r="V23" i="28"/>
  <c r="V23" i="25"/>
  <c r="V23" i="33"/>
  <c r="V23" i="36"/>
  <c r="V27" i="24"/>
  <c r="V27" i="13"/>
  <c r="V27" i="29"/>
  <c r="V27" i="14"/>
  <c r="V27" i="32"/>
  <c r="V27" i="38"/>
  <c r="V27" i="44"/>
  <c r="V27" i="19"/>
  <c r="V27" i="25"/>
  <c r="V27" i="22"/>
  <c r="V27" i="40"/>
  <c r="V29" i="50"/>
  <c r="V29" i="52"/>
  <c r="V29" i="19"/>
  <c r="V29" i="30"/>
  <c r="V29" i="33"/>
  <c r="V29" i="38"/>
  <c r="V29" i="8"/>
  <c r="V29" i="15"/>
  <c r="V29" i="21"/>
  <c r="V29" i="24"/>
  <c r="V29" i="26"/>
  <c r="V29" i="29"/>
  <c r="V29" i="41"/>
  <c r="V29" i="44"/>
  <c r="V29" i="48"/>
  <c r="V29" i="16"/>
  <c r="V29" i="32"/>
  <c r="V29" i="39"/>
  <c r="V29" i="18"/>
  <c r="V29" i="25"/>
  <c r="V29" i="35"/>
  <c r="V29" i="13"/>
  <c r="V35" i="8"/>
  <c r="V35" i="42"/>
  <c r="V35" i="40"/>
  <c r="V35" i="19"/>
  <c r="V35" i="14"/>
  <c r="V35" i="33"/>
  <c r="V35" i="35"/>
  <c r="V35" i="16"/>
  <c r="V35" i="25"/>
  <c r="V35" i="28"/>
  <c r="V35" i="37"/>
  <c r="V35" i="44"/>
  <c r="V35" i="26"/>
  <c r="V39" i="14"/>
  <c r="V39" i="21"/>
  <c r="V39" i="26"/>
  <c r="V39" i="18"/>
  <c r="V39" i="41"/>
  <c r="X32" i="27"/>
  <c r="X32" i="21"/>
  <c r="X32" i="52"/>
  <c r="X32" i="42"/>
  <c r="X32" i="14"/>
  <c r="V16" i="36"/>
  <c r="V16" i="15"/>
  <c r="V16" i="52"/>
  <c r="V16" i="43"/>
  <c r="V13" i="15"/>
  <c r="V13" i="19"/>
  <c r="V13" i="12"/>
  <c r="V13" i="28"/>
  <c r="V13" i="36"/>
  <c r="V13" i="41"/>
  <c r="V13" i="44"/>
  <c r="V13" i="22"/>
  <c r="V13" i="21"/>
  <c r="V13" i="25"/>
  <c r="V13" i="32"/>
  <c r="V13" i="39"/>
  <c r="V13" i="29"/>
  <c r="V13" i="31"/>
  <c r="V13" i="34"/>
  <c r="V13" i="8"/>
  <c r="V13" i="40"/>
  <c r="V13" i="18"/>
  <c r="V13" i="23"/>
  <c r="X8" i="19"/>
  <c r="X8" i="29"/>
  <c r="X8" i="31"/>
  <c r="X8" i="43"/>
  <c r="X8" i="14"/>
  <c r="X8" i="26"/>
  <c r="X8" i="34"/>
  <c r="X8" i="51"/>
  <c r="X8" i="22"/>
  <c r="X8" i="28"/>
  <c r="X8" i="38"/>
  <c r="X8" i="32"/>
  <c r="X8" i="8"/>
  <c r="X8" i="27"/>
  <c r="X8" i="20"/>
  <c r="X8" i="48"/>
  <c r="X8" i="52"/>
  <c r="X7" i="27"/>
  <c r="X7" i="30"/>
  <c r="X7" i="26"/>
  <c r="X7" i="31"/>
  <c r="X7" i="51"/>
  <c r="X7" i="34"/>
  <c r="V37" i="28"/>
  <c r="V37" i="25"/>
  <c r="V37" i="17"/>
  <c r="V37" i="40"/>
  <c r="V37" i="32"/>
  <c r="V37" i="34"/>
  <c r="V37" i="51"/>
  <c r="V37" i="12"/>
  <c r="V37" i="48"/>
  <c r="V37" i="24"/>
  <c r="X24" i="24"/>
  <c r="X24" i="21"/>
  <c r="X24" i="40"/>
  <c r="X24" i="16"/>
  <c r="X24" i="29"/>
  <c r="X24" i="17"/>
  <c r="X24" i="50"/>
  <c r="X24" i="32"/>
  <c r="X24" i="22"/>
  <c r="X24" i="8"/>
  <c r="X24" i="27"/>
  <c r="X24" i="25"/>
  <c r="X24" i="49"/>
  <c r="X24" i="42"/>
  <c r="X24" i="33"/>
  <c r="V33" i="36"/>
  <c r="V33" i="35"/>
  <c r="V33" i="41"/>
  <c r="V18" i="48"/>
  <c r="V18" i="49"/>
  <c r="V18" i="14"/>
  <c r="V18" i="16"/>
  <c r="V18" i="18"/>
  <c r="V18" i="26"/>
  <c r="X26" i="22"/>
  <c r="X26" i="49"/>
  <c r="X26" i="13"/>
  <c r="X26" i="28"/>
  <c r="X26" i="15"/>
  <c r="X26" i="34"/>
  <c r="X26" i="43"/>
  <c r="V26" i="49"/>
  <c r="V26" i="12"/>
  <c r="V26" i="21"/>
  <c r="V26" i="28"/>
  <c r="V26" i="33"/>
  <c r="V26" i="39"/>
  <c r="V26" i="14"/>
  <c r="V26" i="20"/>
  <c r="V26" i="29"/>
  <c r="V26" i="38"/>
  <c r="V26" i="44"/>
  <c r="X12" i="17"/>
  <c r="X12" i="43"/>
  <c r="X12" i="50"/>
  <c r="X12" i="13"/>
  <c r="X12" i="26"/>
  <c r="X12" i="25"/>
  <c r="X12" i="42"/>
  <c r="X12" i="41"/>
  <c r="X11" i="39"/>
  <c r="X11" i="50"/>
  <c r="X10" i="8"/>
  <c r="X10" i="17"/>
  <c r="X10" i="25"/>
  <c r="X10" i="29"/>
  <c r="X10" i="34"/>
  <c r="X10" i="33"/>
  <c r="X10" i="44"/>
  <c r="X10" i="52"/>
  <c r="G32" i="33"/>
  <c r="G33" i="8"/>
  <c r="G28" i="31"/>
  <c r="G33" i="15"/>
  <c r="G36" i="24"/>
  <c r="G32" i="26"/>
  <c r="F38" i="28"/>
  <c r="G38" i="28" s="1"/>
  <c r="F38" i="39"/>
  <c r="G38" i="39" s="1"/>
  <c r="F38" i="38"/>
  <c r="G38" i="38" s="1"/>
  <c r="F38" i="43"/>
  <c r="G38" i="43" s="1"/>
  <c r="F38" i="22"/>
  <c r="G38" i="22" s="1"/>
  <c r="F38" i="41"/>
  <c r="G38" i="41" s="1"/>
  <c r="P38" i="33"/>
  <c r="F38" i="37"/>
  <c r="P38" i="17"/>
  <c r="P38" i="23"/>
  <c r="P38" i="13"/>
  <c r="P38" i="16"/>
  <c r="F38" i="17"/>
  <c r="G38" i="17" s="1"/>
  <c r="P38" i="30"/>
  <c r="P38" i="34"/>
  <c r="F38" i="44"/>
  <c r="G38" i="44" s="1"/>
  <c r="P38" i="44"/>
  <c r="F38" i="15"/>
  <c r="G38" i="15" s="1"/>
  <c r="F38" i="32"/>
  <c r="F38" i="50"/>
  <c r="G38" i="50" s="1"/>
  <c r="P38" i="28"/>
  <c r="F38" i="29"/>
  <c r="G38" i="29" s="1"/>
  <c r="P38" i="43"/>
  <c r="F38" i="48"/>
  <c r="F38" i="40"/>
  <c r="G38" i="40" s="1"/>
  <c r="F38" i="30"/>
  <c r="G38" i="30" s="1"/>
  <c r="P38" i="49"/>
  <c r="P38" i="50"/>
  <c r="F38" i="33"/>
  <c r="G38" i="33" s="1"/>
  <c r="F38" i="13"/>
  <c r="G38" i="13" s="1"/>
  <c r="F38" i="51"/>
  <c r="G38" i="51" s="1"/>
  <c r="P38" i="52"/>
  <c r="P38" i="8"/>
  <c r="F38" i="31"/>
  <c r="G38" i="31" s="1"/>
  <c r="P38" i="42"/>
  <c r="P38" i="41"/>
  <c r="F38" i="12"/>
  <c r="G38" i="12" s="1"/>
  <c r="P38" i="24"/>
  <c r="P38" i="35"/>
  <c r="P38" i="18"/>
  <c r="P38" i="20"/>
  <c r="F38" i="26"/>
  <c r="G38" i="26" s="1"/>
  <c r="F38" i="34"/>
  <c r="G38" i="34" s="1"/>
  <c r="P38" i="25"/>
  <c r="F38" i="27"/>
  <c r="G38" i="27" s="1"/>
  <c r="F38" i="21"/>
  <c r="G38" i="21" s="1"/>
  <c r="P38" i="29"/>
  <c r="P38" i="32"/>
  <c r="F38" i="23"/>
  <c r="G38" i="23" s="1"/>
  <c r="F38" i="25"/>
  <c r="G38" i="25" s="1"/>
  <c r="P38" i="36"/>
  <c r="P38" i="15"/>
  <c r="F38" i="18"/>
  <c r="G38" i="18" s="1"/>
  <c r="P38" i="27"/>
  <c r="F38" i="19"/>
  <c r="G38" i="19" s="1"/>
  <c r="P38" i="40"/>
  <c r="P38" i="51"/>
  <c r="F39" i="13"/>
  <c r="G39" i="13" s="1"/>
  <c r="F39" i="22"/>
  <c r="G39" i="22" s="1"/>
  <c r="F39" i="43"/>
  <c r="G39" i="43" s="1"/>
  <c r="P39" i="42"/>
  <c r="P39" i="17"/>
  <c r="P39" i="13"/>
  <c r="F39" i="33"/>
  <c r="G39" i="33" s="1"/>
  <c r="F39" i="41"/>
  <c r="G39" i="41" s="1"/>
  <c r="F39" i="35"/>
  <c r="G39" i="35" s="1"/>
  <c r="P39" i="37"/>
  <c r="P39" i="38"/>
  <c r="F39" i="21"/>
  <c r="G39" i="21" s="1"/>
  <c r="P39" i="40"/>
  <c r="F39" i="14"/>
  <c r="G39" i="14" s="1"/>
  <c r="P39" i="39"/>
  <c r="F39" i="32"/>
  <c r="G39" i="32" s="1"/>
  <c r="P39" i="19"/>
  <c r="F39" i="26"/>
  <c r="G39" i="26" s="1"/>
  <c r="F39" i="52"/>
  <c r="G39" i="52" s="1"/>
  <c r="P39" i="36"/>
  <c r="F39" i="16"/>
  <c r="G39" i="16" s="1"/>
  <c r="F39" i="15"/>
  <c r="G39" i="15" s="1"/>
  <c r="F39" i="49"/>
  <c r="N36" i="17"/>
  <c r="N36" i="20"/>
  <c r="N36" i="14"/>
  <c r="N36" i="22"/>
  <c r="N36" i="25"/>
  <c r="N36" i="29"/>
  <c r="N36" i="32"/>
  <c r="N36" i="33"/>
  <c r="N36" i="28"/>
  <c r="N36" i="37"/>
  <c r="N36" i="40"/>
  <c r="N36" i="12"/>
  <c r="N36" i="21"/>
  <c r="N36" i="36"/>
  <c r="N36" i="23"/>
  <c r="N36" i="41"/>
  <c r="N36" i="49"/>
  <c r="N36" i="8"/>
  <c r="N36" i="18"/>
  <c r="N36" i="16"/>
  <c r="N36" i="15"/>
  <c r="N36" i="24"/>
  <c r="N36" i="27"/>
  <c r="N36" i="31"/>
  <c r="N36" i="35"/>
  <c r="N36" i="26"/>
  <c r="N36" i="44"/>
  <c r="N36" i="34"/>
  <c r="N36" i="38"/>
  <c r="N36" i="43"/>
  <c r="N36" i="19"/>
  <c r="N36" i="30"/>
  <c r="N36" i="13"/>
  <c r="N36" i="39"/>
  <c r="N36" i="42"/>
  <c r="N36" i="51"/>
  <c r="O40" i="4"/>
  <c r="P40" i="4" s="1"/>
  <c r="C40" i="4" s="1"/>
  <c r="O21" i="4"/>
  <c r="P21" i="4" s="1"/>
  <c r="C21" i="4" s="1"/>
  <c r="AN42" i="4"/>
  <c r="H42" i="4" s="1"/>
  <c r="N39" i="49" s="1"/>
  <c r="AN36" i="4"/>
  <c r="H36" i="4" s="1"/>
  <c r="AN28" i="4"/>
  <c r="H28" i="4" s="1"/>
  <c r="AN20" i="4"/>
  <c r="H20" i="4" s="1"/>
  <c r="AN12" i="4"/>
  <c r="H12" i="4" s="1"/>
  <c r="N9" i="25" s="1"/>
  <c r="J28" i="41"/>
  <c r="J28" i="27"/>
  <c r="J28" i="36"/>
  <c r="J12" i="12"/>
  <c r="J12" i="40"/>
  <c r="J12" i="31"/>
  <c r="J12" i="30"/>
  <c r="J12" i="49"/>
  <c r="J12" i="52"/>
  <c r="J12" i="34"/>
  <c r="J12" i="51"/>
  <c r="J12" i="26"/>
  <c r="J12" i="23"/>
  <c r="J12" i="19"/>
  <c r="J12" i="14"/>
  <c r="J12" i="15"/>
  <c r="J12" i="39"/>
  <c r="J12" i="22"/>
  <c r="J12" i="25"/>
  <c r="J12" i="28"/>
  <c r="J12" i="32"/>
  <c r="J12" i="8"/>
  <c r="J12" i="20"/>
  <c r="J12" i="18"/>
  <c r="J12" i="44"/>
  <c r="J12" i="37"/>
  <c r="J12" i="38"/>
  <c r="J12" i="36"/>
  <c r="J12" i="35"/>
  <c r="J12" i="13"/>
  <c r="J12" i="33"/>
  <c r="J12" i="27"/>
  <c r="J12" i="42"/>
  <c r="J12" i="29"/>
  <c r="J12" i="21"/>
  <c r="J12" i="43"/>
  <c r="J12" i="17"/>
  <c r="J12" i="50"/>
  <c r="J12" i="41"/>
  <c r="J12" i="24"/>
  <c r="J12" i="16"/>
  <c r="J12" i="48"/>
  <c r="AH44" i="4"/>
  <c r="F44" i="4" s="1"/>
  <c r="AH33" i="4"/>
  <c r="F33" i="4" s="1"/>
  <c r="J36" i="22"/>
  <c r="J36" i="24"/>
  <c r="J36" i="29"/>
  <c r="J36" i="30"/>
  <c r="J36" i="33"/>
  <c r="J36" i="12"/>
  <c r="J36" i="40"/>
  <c r="J36" i="51"/>
  <c r="J36" i="36"/>
  <c r="J36" i="43"/>
  <c r="J36" i="21"/>
  <c r="J36" i="31"/>
  <c r="J36" i="35"/>
  <c r="J36" i="49"/>
  <c r="J36" i="18"/>
  <c r="J36" i="28"/>
  <c r="J36" i="19"/>
  <c r="J36" i="37"/>
  <c r="J36" i="39"/>
  <c r="J36" i="25"/>
  <c r="J36" i="52"/>
  <c r="J36" i="15"/>
  <c r="J36" i="16"/>
  <c r="J36" i="23"/>
  <c r="J36" i="44"/>
  <c r="J36" i="50"/>
  <c r="J36" i="34"/>
  <c r="J36" i="38"/>
  <c r="J36" i="8"/>
  <c r="J36" i="42"/>
  <c r="J36" i="14"/>
  <c r="J36" i="27"/>
  <c r="J36" i="20"/>
  <c r="J36" i="26"/>
  <c r="J36" i="48"/>
  <c r="J36" i="17"/>
  <c r="J36" i="13"/>
  <c r="J36" i="41"/>
  <c r="J36" i="32"/>
  <c r="T35" i="14"/>
  <c r="T35" i="22"/>
  <c r="T35" i="23"/>
  <c r="T35" i="41"/>
  <c r="T35" i="37"/>
  <c r="T35" i="49"/>
  <c r="T35" i="12"/>
  <c r="T35" i="30"/>
  <c r="T35" i="50"/>
  <c r="T35" i="26"/>
  <c r="T35" i="48"/>
  <c r="T35" i="31"/>
  <c r="T35" i="16"/>
  <c r="T35" i="51"/>
  <c r="T35" i="52"/>
  <c r="T35" i="35"/>
  <c r="T35" i="21"/>
  <c r="T35" i="44"/>
  <c r="T35" i="20"/>
  <c r="T35" i="36"/>
  <c r="T35" i="38"/>
  <c r="T35" i="42"/>
  <c r="T35" i="33"/>
  <c r="T35" i="34"/>
  <c r="T35" i="15"/>
  <c r="T35" i="24"/>
  <c r="T35" i="18"/>
  <c r="T35" i="28"/>
  <c r="T35" i="13"/>
  <c r="T35" i="8"/>
  <c r="T35" i="19"/>
  <c r="T35" i="32"/>
  <c r="T35" i="25"/>
  <c r="T35" i="17"/>
  <c r="T35" i="29"/>
  <c r="T35" i="40"/>
  <c r="T35" i="27"/>
  <c r="T35" i="43"/>
  <c r="T35" i="39"/>
  <c r="J18" i="31"/>
  <c r="J18" i="34"/>
  <c r="J18" i="39"/>
  <c r="J18" i="29"/>
  <c r="J18" i="48"/>
  <c r="J18" i="17"/>
  <c r="J18" i="12"/>
  <c r="J18" i="22"/>
  <c r="J18" i="52"/>
  <c r="J18" i="19"/>
  <c r="J18" i="14"/>
  <c r="J18" i="18"/>
  <c r="J18" i="37"/>
  <c r="J18" i="24"/>
  <c r="J18" i="16"/>
  <c r="J18" i="40"/>
  <c r="J18" i="13"/>
  <c r="J18" i="51"/>
  <c r="J18" i="50"/>
  <c r="J18" i="23"/>
  <c r="J18" i="26"/>
  <c r="J18" i="33"/>
  <c r="J18" i="28"/>
  <c r="J18" i="35"/>
  <c r="J18" i="27"/>
  <c r="J18" i="38"/>
  <c r="J18" i="36"/>
  <c r="J18" i="25"/>
  <c r="J18" i="20"/>
  <c r="J18" i="15"/>
  <c r="J18" i="49"/>
  <c r="J18" i="30"/>
  <c r="J18" i="42"/>
  <c r="J18" i="21"/>
  <c r="J18" i="44"/>
  <c r="J18" i="43"/>
  <c r="J18" i="32"/>
  <c r="J18" i="8"/>
  <c r="J18" i="41"/>
  <c r="T26" i="44"/>
  <c r="T26" i="48"/>
  <c r="T26" i="41"/>
  <c r="T26" i="17"/>
  <c r="T26" i="52"/>
  <c r="T26" i="19"/>
  <c r="T26" i="22"/>
  <c r="T26" i="38"/>
  <c r="T26" i="18"/>
  <c r="T26" i="37"/>
  <c r="T26" i="30"/>
  <c r="T26" i="14"/>
  <c r="T26" i="50"/>
  <c r="T26" i="24"/>
  <c r="T26" i="42"/>
  <c r="T26" i="33"/>
  <c r="T26" i="36"/>
  <c r="T26" i="39"/>
  <c r="T26" i="43"/>
  <c r="T26" i="34"/>
  <c r="T26" i="29"/>
  <c r="T26" i="31"/>
  <c r="T26" i="15"/>
  <c r="T26" i="13"/>
  <c r="T33" i="51"/>
  <c r="T33" i="50"/>
  <c r="T33" i="8"/>
  <c r="T33" i="30"/>
  <c r="T33" i="37"/>
  <c r="T33" i="41"/>
  <c r="T33" i="34"/>
  <c r="T33" i="17"/>
  <c r="T33" i="20"/>
  <c r="T33" i="35"/>
  <c r="T10" i="40"/>
  <c r="T10" i="39"/>
  <c r="T10" i="28"/>
  <c r="T10" i="20"/>
  <c r="T10" i="21"/>
  <c r="T10" i="42"/>
  <c r="T10" i="8"/>
  <c r="T10" i="24"/>
  <c r="T13" i="22"/>
  <c r="T13" i="31"/>
  <c r="T13" i="25"/>
  <c r="T13" i="8"/>
  <c r="T13" i="32"/>
  <c r="T13" i="30"/>
  <c r="T13" i="15"/>
  <c r="T13" i="27"/>
  <c r="T13" i="34"/>
  <c r="T13" i="21"/>
  <c r="T13" i="51"/>
  <c r="T13" i="24"/>
  <c r="T13" i="52"/>
  <c r="T13" i="44"/>
  <c r="T13" i="36"/>
  <c r="T13" i="17"/>
  <c r="T13" i="14"/>
  <c r="T13" i="38"/>
  <c r="T13" i="49"/>
  <c r="T13" i="35"/>
  <c r="T13" i="18"/>
  <c r="T13" i="39"/>
  <c r="T13" i="48"/>
  <c r="T13" i="20"/>
  <c r="T13" i="26"/>
  <c r="T13" i="28"/>
  <c r="T13" i="37"/>
  <c r="T13" i="19"/>
  <c r="T13" i="16"/>
  <c r="T13" i="13"/>
  <c r="T13" i="33"/>
  <c r="T13" i="29"/>
  <c r="T13" i="42"/>
  <c r="T13" i="50"/>
  <c r="T13" i="23"/>
  <c r="T13" i="43"/>
  <c r="T13" i="12"/>
  <c r="T13" i="40"/>
  <c r="T13" i="41"/>
  <c r="J40" i="20"/>
  <c r="J40" i="31"/>
  <c r="J40" i="40"/>
  <c r="J40" i="38"/>
  <c r="J40" i="29"/>
  <c r="J40" i="18"/>
  <c r="J40" i="16"/>
  <c r="J40" i="36"/>
  <c r="J40" i="52"/>
  <c r="J40" i="34"/>
  <c r="J40" i="41"/>
  <c r="J40" i="12"/>
  <c r="J40" i="13"/>
  <c r="J40" i="30"/>
  <c r="J40" i="37"/>
  <c r="J40" i="22"/>
  <c r="J40" i="39"/>
  <c r="J40" i="8"/>
  <c r="J40" i="50"/>
  <c r="J40" i="49"/>
  <c r="J40" i="19"/>
  <c r="J40" i="15"/>
  <c r="J40" i="14"/>
  <c r="J40" i="48"/>
  <c r="J40" i="17"/>
  <c r="J40" i="33"/>
  <c r="J40" i="24"/>
  <c r="J40" i="43"/>
  <c r="J40" i="32"/>
  <c r="J40" i="25"/>
  <c r="J40" i="27"/>
  <c r="J40" i="28"/>
  <c r="J40" i="44"/>
  <c r="J40" i="23"/>
  <c r="J40" i="26"/>
  <c r="J40" i="21"/>
  <c r="J40" i="42"/>
  <c r="J40" i="51"/>
  <c r="J40" i="35"/>
  <c r="J32" i="35"/>
  <c r="J32" i="48"/>
  <c r="J32" i="30"/>
  <c r="J32" i="15"/>
  <c r="J32" i="8"/>
  <c r="J32" i="25"/>
  <c r="J32" i="21"/>
  <c r="J32" i="38"/>
  <c r="J32" i="52"/>
  <c r="J32" i="51"/>
  <c r="J32" i="36"/>
  <c r="J32" i="27"/>
  <c r="J32" i="49"/>
  <c r="J32" i="23"/>
  <c r="J32" i="13"/>
  <c r="J32" i="14"/>
  <c r="J32" i="50"/>
  <c r="J32" i="24"/>
  <c r="J32" i="29"/>
  <c r="J32" i="41"/>
  <c r="J32" i="43"/>
  <c r="J32" i="33"/>
  <c r="J32" i="18"/>
  <c r="J32" i="37"/>
  <c r="J32" i="17"/>
  <c r="J32" i="28"/>
  <c r="J32" i="44"/>
  <c r="J32" i="22"/>
  <c r="J32" i="42"/>
  <c r="J32" i="34"/>
  <c r="J32" i="32"/>
  <c r="J32" i="19"/>
  <c r="J32" i="31"/>
  <c r="J32" i="20"/>
  <c r="J32" i="26"/>
  <c r="J32" i="12"/>
  <c r="J32" i="40"/>
  <c r="J32" i="16"/>
  <c r="J32" i="39"/>
  <c r="J34" i="40"/>
  <c r="J34" i="21"/>
  <c r="J34" i="31"/>
  <c r="J34" i="39"/>
  <c r="J34" i="18"/>
  <c r="J34" i="15"/>
  <c r="J34" i="13"/>
  <c r="J34" i="14"/>
  <c r="J34" i="48"/>
  <c r="J34" i="12"/>
  <c r="J34" i="36"/>
  <c r="J34" i="41"/>
  <c r="J34" i="35"/>
  <c r="J34" i="30"/>
  <c r="J34" i="32"/>
  <c r="J34" i="16"/>
  <c r="J34" i="26"/>
  <c r="J34" i="28"/>
  <c r="J34" i="42"/>
  <c r="J34" i="37"/>
  <c r="J34" i="19"/>
  <c r="J34" i="51"/>
  <c r="J34" i="33"/>
  <c r="J34" i="20"/>
  <c r="J34" i="43"/>
  <c r="J34" i="25"/>
  <c r="J34" i="52"/>
  <c r="J34" i="24"/>
  <c r="J34" i="22"/>
  <c r="J34" i="44"/>
  <c r="J34" i="17"/>
  <c r="J34" i="8"/>
  <c r="J34" i="29"/>
  <c r="J34" i="49"/>
  <c r="J34" i="27"/>
  <c r="J34" i="34"/>
  <c r="J34" i="38"/>
  <c r="J34" i="23"/>
  <c r="J34" i="50"/>
  <c r="J22" i="32"/>
  <c r="J22" i="33"/>
  <c r="J22" i="37"/>
  <c r="J22" i="16"/>
  <c r="J22" i="13"/>
  <c r="J22" i="14"/>
  <c r="J22" i="20"/>
  <c r="J22" i="49"/>
  <c r="J22" i="52"/>
  <c r="J22" i="17"/>
  <c r="J22" i="39"/>
  <c r="J22" i="36"/>
  <c r="J22" i="38"/>
  <c r="J22" i="34"/>
  <c r="J22" i="19"/>
  <c r="J22" i="23"/>
  <c r="J22" i="44"/>
  <c r="J22" i="48"/>
  <c r="J22" i="27"/>
  <c r="J22" i="40"/>
  <c r="J22" i="15"/>
  <c r="J22" i="18"/>
  <c r="J22" i="30"/>
  <c r="J22" i="25"/>
  <c r="J22" i="51"/>
  <c r="J22" i="31"/>
  <c r="J22" i="8"/>
  <c r="J22" i="21"/>
  <c r="J22" i="29"/>
  <c r="J22" i="24"/>
  <c r="J22" i="50"/>
  <c r="J22" i="22"/>
  <c r="J22" i="41"/>
  <c r="J22" i="26"/>
  <c r="J22" i="28"/>
  <c r="J22" i="35"/>
  <c r="J22" i="42"/>
  <c r="J22" i="43"/>
  <c r="J22" i="12"/>
  <c r="J25" i="42"/>
  <c r="J25" i="31"/>
  <c r="J25" i="17"/>
  <c r="J25" i="25"/>
  <c r="J25" i="49"/>
  <c r="J25" i="34"/>
  <c r="J25" i="20"/>
  <c r="J25" i="50"/>
  <c r="J25" i="44"/>
  <c r="J25" i="22"/>
  <c r="J25" i="23"/>
  <c r="J25" i="36"/>
  <c r="J25" i="33"/>
  <c r="J25" i="18"/>
  <c r="J25" i="37"/>
  <c r="J25" i="27"/>
  <c r="J25" i="39"/>
  <c r="J25" i="40"/>
  <c r="J25" i="29"/>
  <c r="J25" i="38"/>
  <c r="J25" i="24"/>
  <c r="J25" i="16"/>
  <c r="J25" i="43"/>
  <c r="J25" i="15"/>
  <c r="J25" i="52"/>
  <c r="J25" i="8"/>
  <c r="J25" i="48"/>
  <c r="J25" i="19"/>
  <c r="J25" i="32"/>
  <c r="J25" i="26"/>
  <c r="J25" i="41"/>
  <c r="J25" i="21"/>
  <c r="J25" i="35"/>
  <c r="J25" i="14"/>
  <c r="J25" i="51"/>
  <c r="J25" i="12"/>
  <c r="J25" i="13"/>
  <c r="J25" i="30"/>
  <c r="J25" i="28"/>
  <c r="AH18" i="4"/>
  <c r="F18" i="4" s="1"/>
  <c r="J11" i="12"/>
  <c r="J11" i="23"/>
  <c r="J11" i="17"/>
  <c r="J11" i="52"/>
  <c r="J11" i="25"/>
  <c r="J6" i="39"/>
  <c r="J6" i="52"/>
  <c r="J6" i="24"/>
  <c r="J6" i="19"/>
  <c r="J33" i="41"/>
  <c r="J33" i="36"/>
  <c r="J33" i="27"/>
  <c r="J33" i="18"/>
  <c r="J33" i="24"/>
  <c r="J33" i="14"/>
  <c r="J33" i="43"/>
  <c r="J33" i="34"/>
  <c r="J33" i="50"/>
  <c r="J33" i="38"/>
  <c r="J33" i="52"/>
  <c r="J33" i="17"/>
  <c r="J33" i="12"/>
  <c r="J33" i="51"/>
  <c r="J33" i="28"/>
  <c r="J33" i="39"/>
  <c r="J33" i="16"/>
  <c r="J33" i="33"/>
  <c r="J33" i="42"/>
  <c r="J17" i="18"/>
  <c r="J17" i="16"/>
  <c r="J17" i="48"/>
  <c r="F19" i="42"/>
  <c r="G19" i="42" s="1"/>
  <c r="P19" i="32"/>
  <c r="AH30" i="4"/>
  <c r="F30" i="4" s="1"/>
  <c r="T27" i="35" s="1"/>
  <c r="N41" i="30"/>
  <c r="N41" i="34"/>
  <c r="N41" i="32"/>
  <c r="N41" i="16"/>
  <c r="N41" i="23"/>
  <c r="N41" i="48"/>
  <c r="N41" i="49"/>
  <c r="N41" i="22"/>
  <c r="N41" i="29"/>
  <c r="N41" i="12"/>
  <c r="F19" i="50"/>
  <c r="G19" i="50" s="1"/>
  <c r="P19" i="13"/>
  <c r="P19" i="24"/>
  <c r="P19" i="40"/>
  <c r="F19" i="13"/>
  <c r="G19" i="13" s="1"/>
  <c r="P19" i="16"/>
  <c r="F19" i="34"/>
  <c r="G19" i="34" s="1"/>
  <c r="P19" i="50"/>
  <c r="F19" i="48"/>
  <c r="G19" i="48" s="1"/>
  <c r="P19" i="28"/>
  <c r="P19" i="43"/>
  <c r="F19" i="20"/>
  <c r="F19" i="38"/>
  <c r="G19" i="38" s="1"/>
  <c r="G28" i="15"/>
  <c r="G27" i="30"/>
  <c r="G27" i="20"/>
  <c r="G11" i="33"/>
  <c r="N32" i="24"/>
  <c r="N32" i="39"/>
  <c r="N32" i="49"/>
  <c r="N32" i="32"/>
  <c r="N32" i="42"/>
  <c r="P11" i="8"/>
  <c r="F11" i="21"/>
  <c r="G11" i="21" s="1"/>
  <c r="F11" i="23"/>
  <c r="G11" i="23" s="1"/>
  <c r="F11" i="27"/>
  <c r="G11" i="27" s="1"/>
  <c r="F11" i="30"/>
  <c r="G11" i="30" s="1"/>
  <c r="F11" i="35"/>
  <c r="F11" i="39"/>
  <c r="G11" i="39" s="1"/>
  <c r="F11" i="44"/>
  <c r="G11" i="44" s="1"/>
  <c r="P11" i="17"/>
  <c r="P11" i="26"/>
  <c r="F11" i="32"/>
  <c r="G11" i="32" s="1"/>
  <c r="P11" i="35"/>
  <c r="P11" i="42"/>
  <c r="P11" i="14"/>
  <c r="P11" i="21"/>
  <c r="F11" i="20"/>
  <c r="G11" i="20" s="1"/>
  <c r="F11" i="29"/>
  <c r="G11" i="29" s="1"/>
  <c r="P11" i="32"/>
  <c r="F11" i="38"/>
  <c r="G11" i="38" s="1"/>
  <c r="F11" i="15"/>
  <c r="G11" i="15" s="1"/>
  <c r="P11" i="19"/>
  <c r="P11" i="25"/>
  <c r="P11" i="29"/>
  <c r="P11" i="33"/>
  <c r="P11" i="37"/>
  <c r="P11" i="41"/>
  <c r="F11" i="8"/>
  <c r="G11" i="8" s="1"/>
  <c r="F11" i="16"/>
  <c r="F11" i="25"/>
  <c r="G11" i="25" s="1"/>
  <c r="P11" i="28"/>
  <c r="F11" i="34"/>
  <c r="G11" i="34" s="1"/>
  <c r="F11" i="41"/>
  <c r="G11" i="41" s="1"/>
  <c r="P11" i="43"/>
  <c r="P11" i="16"/>
  <c r="F11" i="18"/>
  <c r="G11" i="18" s="1"/>
  <c r="P11" i="23"/>
  <c r="P11" i="31"/>
  <c r="F11" i="36"/>
  <c r="G11" i="36" s="1"/>
  <c r="P11" i="39"/>
  <c r="N20" i="49"/>
  <c r="N20" i="48"/>
  <c r="N20" i="51"/>
  <c r="AN40" i="4"/>
  <c r="H40" i="4" s="1"/>
  <c r="AN34" i="4"/>
  <c r="H34" i="4" s="1"/>
  <c r="AN32" i="4"/>
  <c r="H32" i="4" s="1"/>
  <c r="AN26" i="4"/>
  <c r="H26" i="4" s="1"/>
  <c r="AN24" i="4"/>
  <c r="H24" i="4" s="1"/>
  <c r="AN22" i="4"/>
  <c r="H22" i="4" s="1"/>
  <c r="AN18" i="4"/>
  <c r="H18" i="4" s="1"/>
  <c r="AN16" i="4"/>
  <c r="H16" i="4" s="1"/>
  <c r="AN14" i="4"/>
  <c r="H14" i="4" s="1"/>
  <c r="O29" i="4"/>
  <c r="P29" i="4" s="1"/>
  <c r="C29" i="4" s="1"/>
  <c r="P26" i="39" s="1"/>
  <c r="O24" i="4"/>
  <c r="P24" i="4" s="1"/>
  <c r="C24" i="4" s="1"/>
  <c r="O12" i="4"/>
  <c r="P12" i="4" s="1"/>
  <c r="C12" i="4" s="1"/>
  <c r="AN8" i="4"/>
  <c r="H8" i="4" s="1"/>
  <c r="AN30" i="4"/>
  <c r="H30" i="4" s="1"/>
  <c r="AH28" i="4"/>
  <c r="F28" i="4" s="1"/>
  <c r="T25" i="15" s="1"/>
  <c r="E16" i="36"/>
  <c r="E40" i="36"/>
  <c r="G40" i="36" s="1"/>
  <c r="E37" i="36"/>
  <c r="E38" i="37"/>
  <c r="E5" i="38"/>
  <c r="E23" i="38"/>
  <c r="G23" i="38" s="1"/>
  <c r="E29" i="38"/>
  <c r="G29" i="38" s="1"/>
  <c r="E29" i="44"/>
  <c r="G29" i="44" s="1"/>
  <c r="E39" i="44"/>
  <c r="G39" i="44" s="1"/>
  <c r="E10" i="44"/>
  <c r="E13" i="43"/>
  <c r="G13" i="43" s="1"/>
  <c r="E25" i="43"/>
  <c r="E32" i="43"/>
  <c r="G32" i="43" s="1"/>
  <c r="E22" i="43"/>
  <c r="E36" i="43"/>
  <c r="G36" i="43" s="1"/>
  <c r="E8" i="43"/>
  <c r="E36" i="38"/>
  <c r="G36" i="38" s="1"/>
  <c r="E29" i="43"/>
  <c r="G29" i="43" s="1"/>
  <c r="E18" i="43"/>
  <c r="E6" i="43"/>
  <c r="E30" i="44"/>
  <c r="E27" i="44"/>
  <c r="G27" i="44" s="1"/>
  <c r="E9" i="44"/>
  <c r="E42" i="44"/>
  <c r="E33" i="34"/>
  <c r="G33" i="34" s="1"/>
  <c r="E21" i="34"/>
  <c r="E7" i="34"/>
  <c r="E41" i="34"/>
  <c r="E40" i="33"/>
  <c r="G40" i="33" s="1"/>
  <c r="E28" i="33"/>
  <c r="G28" i="33" s="1"/>
  <c r="E5" i="33"/>
  <c r="G5" i="33" s="1"/>
  <c r="E26" i="32"/>
  <c r="E22" i="32"/>
  <c r="E6" i="32"/>
  <c r="E8" i="28"/>
  <c r="G8" i="28" s="1"/>
  <c r="E24" i="26"/>
  <c r="E20" i="26"/>
  <c r="E8" i="26"/>
  <c r="E5" i="26"/>
  <c r="E35" i="21"/>
  <c r="E44" i="21" s="1"/>
  <c r="E11" i="16"/>
  <c r="G11" i="16" s="1"/>
  <c r="E29" i="15"/>
  <c r="G29" i="15" s="1"/>
  <c r="E21" i="15"/>
  <c r="E9" i="15"/>
  <c r="E7" i="15"/>
  <c r="E40" i="14"/>
  <c r="G40" i="14" s="1"/>
  <c r="E20" i="14"/>
  <c r="E36" i="12"/>
  <c r="E44" i="12" s="1"/>
  <c r="G22" i="41"/>
  <c r="T21" i="44"/>
  <c r="T21" i="23"/>
  <c r="T21" i="39"/>
  <c r="T21" i="43"/>
  <c r="T21" i="35"/>
  <c r="T21" i="34"/>
  <c r="T21" i="42"/>
  <c r="T21" i="48"/>
  <c r="T21" i="15"/>
  <c r="T21" i="22"/>
  <c r="T21" i="29"/>
  <c r="T21" i="25"/>
  <c r="T21" i="50"/>
  <c r="T21" i="28"/>
  <c r="T21" i="30"/>
  <c r="T21" i="26"/>
  <c r="T21" i="38"/>
  <c r="T21" i="20"/>
  <c r="T21" i="49"/>
  <c r="T27" i="33"/>
  <c r="T27" i="50"/>
  <c r="F7" i="15"/>
  <c r="P7" i="20"/>
  <c r="F7" i="34"/>
  <c r="G7" i="34" s="1"/>
  <c r="F7" i="14"/>
  <c r="G7" i="14" s="1"/>
  <c r="F7" i="37"/>
  <c r="G7" i="37" s="1"/>
  <c r="P7" i="40"/>
  <c r="P7" i="37"/>
  <c r="F7" i="18"/>
  <c r="G7" i="18" s="1"/>
  <c r="F7" i="28"/>
  <c r="G7" i="28" s="1"/>
  <c r="P7" i="41"/>
  <c r="F7" i="32"/>
  <c r="G7" i="32" s="1"/>
  <c r="P7" i="29"/>
  <c r="F7" i="24"/>
  <c r="G7" i="24" s="1"/>
  <c r="F7" i="16"/>
  <c r="F7" i="35"/>
  <c r="G7" i="35" s="1"/>
  <c r="P7" i="33"/>
  <c r="P7" i="43"/>
  <c r="F7" i="33"/>
  <c r="G7" i="33" s="1"/>
  <c r="F7" i="41"/>
  <c r="G7" i="41" s="1"/>
  <c r="F7" i="27"/>
  <c r="P7" i="39"/>
  <c r="P7" i="18"/>
  <c r="F7" i="23"/>
  <c r="F7" i="36"/>
  <c r="G7" i="36" s="1"/>
  <c r="F7" i="26"/>
  <c r="G7" i="26" s="1"/>
  <c r="P7" i="48"/>
  <c r="F7" i="48"/>
  <c r="G7" i="48" s="1"/>
  <c r="P7" i="49"/>
  <c r="F7" i="31"/>
  <c r="G7" i="31" s="1"/>
  <c r="F7" i="21"/>
  <c r="G7" i="21" s="1"/>
  <c r="F7" i="22"/>
  <c r="G7" i="22" s="1"/>
  <c r="P7" i="35"/>
  <c r="P7" i="31"/>
  <c r="F7" i="50"/>
  <c r="G7" i="50" s="1"/>
  <c r="F7" i="51"/>
  <c r="G7" i="51" s="1"/>
  <c r="P7" i="12"/>
  <c r="F7" i="52"/>
  <c r="G7" i="52" s="1"/>
  <c r="F7" i="49"/>
  <c r="P7" i="51"/>
  <c r="P7" i="50"/>
  <c r="P7" i="17"/>
  <c r="F7" i="20"/>
  <c r="G7" i="20" s="1"/>
  <c r="P7" i="21"/>
  <c r="F7" i="39"/>
  <c r="G7" i="39" s="1"/>
  <c r="P7" i="25"/>
  <c r="P7" i="24"/>
  <c r="F7" i="43"/>
  <c r="G7" i="43" s="1"/>
  <c r="P7" i="14"/>
  <c r="F7" i="38"/>
  <c r="G7" i="38" s="1"/>
  <c r="P7" i="22"/>
  <c r="P7" i="34"/>
  <c r="P7" i="30"/>
  <c r="F7" i="8"/>
  <c r="G7" i="8" s="1"/>
  <c r="F7" i="44"/>
  <c r="G7" i="44" s="1"/>
  <c r="F7" i="19"/>
  <c r="G7" i="19" s="1"/>
  <c r="F7" i="42"/>
  <c r="G7" i="42" s="1"/>
  <c r="P7" i="19"/>
  <c r="F7" i="17"/>
  <c r="G7" i="17" s="1"/>
  <c r="P7" i="44"/>
  <c r="F7" i="25"/>
  <c r="G7" i="25" s="1"/>
  <c r="P7" i="42"/>
  <c r="F7" i="30"/>
  <c r="G7" i="30" s="1"/>
  <c r="F7" i="12"/>
  <c r="G7" i="12" s="1"/>
  <c r="P7" i="38"/>
  <c r="P7" i="52"/>
  <c r="F7" i="13"/>
  <c r="G7" i="13" s="1"/>
  <c r="P7" i="8"/>
  <c r="F7" i="29"/>
  <c r="G7" i="29" s="1"/>
  <c r="P7" i="26"/>
  <c r="P7" i="28"/>
  <c r="P7" i="36"/>
  <c r="P7" i="32"/>
  <c r="P7" i="13"/>
  <c r="F7" i="40"/>
  <c r="G7" i="40" s="1"/>
  <c r="P7" i="23"/>
  <c r="P7" i="15"/>
  <c r="P7" i="27"/>
  <c r="P7" i="16"/>
  <c r="T9" i="27"/>
  <c r="T9" i="18"/>
  <c r="T9" i="17"/>
  <c r="T9" i="14"/>
  <c r="T7" i="48"/>
  <c r="T7" i="51"/>
  <c r="T7" i="36"/>
  <c r="T7" i="19"/>
  <c r="T7" i="52"/>
  <c r="T7" i="16"/>
  <c r="T7" i="25"/>
  <c r="T7" i="35"/>
  <c r="T7" i="27"/>
  <c r="T7" i="33"/>
  <c r="T7" i="31"/>
  <c r="T7" i="37"/>
  <c r="T7" i="44"/>
  <c r="T7" i="42"/>
  <c r="T7" i="28"/>
  <c r="T7" i="18"/>
  <c r="T7" i="12"/>
  <c r="T7" i="34"/>
  <c r="T7" i="15"/>
  <c r="T7" i="22"/>
  <c r="T7" i="39"/>
  <c r="T7" i="43"/>
  <c r="T7" i="24"/>
  <c r="T7" i="14"/>
  <c r="T7" i="50"/>
  <c r="T7" i="20"/>
  <c r="T7" i="32"/>
  <c r="T7" i="49"/>
  <c r="T19" i="28"/>
  <c r="T19" i="24"/>
  <c r="T19" i="27"/>
  <c r="T19" i="32"/>
  <c r="T19" i="20"/>
  <c r="T19" i="22"/>
  <c r="T19" i="39"/>
  <c r="T19" i="36"/>
  <c r="T19" i="13"/>
  <c r="T19" i="30"/>
  <c r="T19" i="51"/>
  <c r="T19" i="18"/>
  <c r="T19" i="48"/>
  <c r="T19" i="19"/>
  <c r="T19" i="21"/>
  <c r="T19" i="15"/>
  <c r="T19" i="12"/>
  <c r="T19" i="14"/>
  <c r="T19" i="33"/>
  <c r="T19" i="17"/>
  <c r="T19" i="49"/>
  <c r="T19" i="8"/>
  <c r="T19" i="41"/>
  <c r="T19" i="34"/>
  <c r="T19" i="40"/>
  <c r="T19" i="26"/>
  <c r="T19" i="52"/>
  <c r="T19" i="50"/>
  <c r="T19" i="31"/>
  <c r="T19" i="35"/>
  <c r="T19" i="38"/>
  <c r="T19" i="44"/>
  <c r="T19" i="25"/>
  <c r="T19" i="16"/>
  <c r="T19" i="42"/>
  <c r="T19" i="43"/>
  <c r="T19" i="23"/>
  <c r="T19" i="29"/>
  <c r="T19" i="37"/>
  <c r="T25" i="44"/>
  <c r="T25" i="35"/>
  <c r="J9" i="25"/>
  <c r="J9" i="32"/>
  <c r="J9" i="38"/>
  <c r="J9" i="12"/>
  <c r="J9" i="20"/>
  <c r="J9" i="37"/>
  <c r="J9" i="24"/>
  <c r="J9" i="14"/>
  <c r="J9" i="16"/>
  <c r="J9" i="42"/>
  <c r="J9" i="51"/>
  <c r="J9" i="19"/>
  <c r="J9" i="44"/>
  <c r="J9" i="27"/>
  <c r="J9" i="23"/>
  <c r="J9" i="52"/>
  <c r="J9" i="36"/>
  <c r="J9" i="34"/>
  <c r="J9" i="21"/>
  <c r="J9" i="15"/>
  <c r="J17" i="28"/>
  <c r="J17" i="13"/>
  <c r="J17" i="37"/>
  <c r="J17" i="33"/>
  <c r="J17" i="22"/>
  <c r="F38" i="49"/>
  <c r="P38" i="31"/>
  <c r="F38" i="16"/>
  <c r="G38" i="16" s="1"/>
  <c r="P38" i="12"/>
  <c r="P38" i="14"/>
  <c r="F38" i="35"/>
  <c r="G38" i="35" s="1"/>
  <c r="P38" i="48"/>
  <c r="P38" i="39"/>
  <c r="P38" i="26"/>
  <c r="P38" i="19"/>
  <c r="P38" i="21"/>
  <c r="F38" i="14"/>
  <c r="G38" i="14" s="1"/>
  <c r="P38" i="37"/>
  <c r="F38" i="52"/>
  <c r="G38" i="52" s="1"/>
  <c r="F38" i="20"/>
  <c r="G38" i="20" s="1"/>
  <c r="F38" i="36"/>
  <c r="G38" i="36" s="1"/>
  <c r="F38" i="24"/>
  <c r="G38" i="24" s="1"/>
  <c r="F38" i="42"/>
  <c r="G38" i="42" s="1"/>
  <c r="P38" i="22"/>
  <c r="F38" i="8"/>
  <c r="G38" i="8" s="1"/>
  <c r="P38" i="38"/>
  <c r="P23" i="12"/>
  <c r="P23" i="24"/>
  <c r="F23" i="30"/>
  <c r="G23" i="30" s="1"/>
  <c r="F23" i="21"/>
  <c r="G23" i="21" s="1"/>
  <c r="F23" i="25"/>
  <c r="G23" i="25" s="1"/>
  <c r="P23" i="43"/>
  <c r="P23" i="38"/>
  <c r="F23" i="40"/>
  <c r="G23" i="40" s="1"/>
  <c r="F23" i="34"/>
  <c r="G23" i="34" s="1"/>
  <c r="P23" i="44"/>
  <c r="P23" i="23"/>
  <c r="F23" i="27"/>
  <c r="P23" i="34"/>
  <c r="P23" i="49"/>
  <c r="P23" i="20"/>
  <c r="F23" i="51"/>
  <c r="G23" i="51" s="1"/>
  <c r="P23" i="27"/>
  <c r="P23" i="22"/>
  <c r="F23" i="42"/>
  <c r="G23" i="42" s="1"/>
  <c r="F23" i="22"/>
  <c r="G23" i="22" s="1"/>
  <c r="F23" i="50"/>
  <c r="G23" i="50" s="1"/>
  <c r="P23" i="19"/>
  <c r="F23" i="33"/>
  <c r="G23" i="33" s="1"/>
  <c r="P23" i="15"/>
  <c r="F23" i="29"/>
  <c r="G23" i="29" s="1"/>
  <c r="P23" i="18"/>
  <c r="F23" i="17"/>
  <c r="G23" i="17" s="1"/>
  <c r="P23" i="50"/>
  <c r="F23" i="13"/>
  <c r="G23" i="13" s="1"/>
  <c r="P23" i="32"/>
  <c r="F23" i="43"/>
  <c r="G23" i="43" s="1"/>
  <c r="F23" i="52"/>
  <c r="G23" i="52" s="1"/>
  <c r="F23" i="8"/>
  <c r="G23" i="8" s="1"/>
  <c r="P23" i="41"/>
  <c r="P23" i="35"/>
  <c r="P23" i="30"/>
  <c r="F23" i="44"/>
  <c r="F23" i="23"/>
  <c r="G23" i="23" s="1"/>
  <c r="F23" i="32"/>
  <c r="G23" i="32" s="1"/>
  <c r="F23" i="41"/>
  <c r="G23" i="41" s="1"/>
  <c r="P23" i="29"/>
  <c r="P23" i="21"/>
  <c r="F23" i="15"/>
  <c r="G23" i="15" s="1"/>
  <c r="F23" i="48"/>
  <c r="G23" i="48" s="1"/>
  <c r="P23" i="39"/>
  <c r="P23" i="14"/>
  <c r="F23" i="36"/>
  <c r="G23" i="36" s="1"/>
  <c r="F23" i="24"/>
  <c r="G23" i="24" s="1"/>
  <c r="P23" i="52"/>
  <c r="F23" i="18"/>
  <c r="G23" i="18" s="1"/>
  <c r="P23" i="48"/>
  <c r="F35" i="50"/>
  <c r="G35" i="50" s="1"/>
  <c r="P35" i="37"/>
  <c r="F35" i="34"/>
  <c r="P35" i="13"/>
  <c r="P35" i="24"/>
  <c r="P35" i="51"/>
  <c r="F35" i="39"/>
  <c r="G35" i="39" s="1"/>
  <c r="P35" i="48"/>
  <c r="F35" i="35"/>
  <c r="G35" i="35" s="1"/>
  <c r="F35" i="42"/>
  <c r="P35" i="17"/>
  <c r="P35" i="28"/>
  <c r="F35" i="32"/>
  <c r="G35" i="32" s="1"/>
  <c r="P35" i="36"/>
  <c r="F35" i="8"/>
  <c r="G35" i="8" s="1"/>
  <c r="F35" i="17"/>
  <c r="G35" i="17" s="1"/>
  <c r="F35" i="28"/>
  <c r="G35" i="28" s="1"/>
  <c r="F35" i="43"/>
  <c r="G35" i="43" s="1"/>
  <c r="P35" i="50"/>
  <c r="F35" i="31"/>
  <c r="G35" i="31" s="1"/>
  <c r="P35" i="34"/>
  <c r="F35" i="14"/>
  <c r="G35" i="14" s="1"/>
  <c r="F35" i="19"/>
  <c r="G35" i="19" s="1"/>
  <c r="P35" i="21"/>
  <c r="P35" i="22"/>
  <c r="P35" i="14"/>
  <c r="P35" i="25"/>
  <c r="F35" i="38"/>
  <c r="G35" i="38" s="1"/>
  <c r="P35" i="32"/>
  <c r="P35" i="41"/>
  <c r="P35" i="12"/>
  <c r="F35" i="48"/>
  <c r="G35" i="48" s="1"/>
  <c r="F35" i="41"/>
  <c r="G35" i="41" s="1"/>
  <c r="P35" i="43"/>
  <c r="P35" i="52"/>
  <c r="P35" i="40"/>
  <c r="P35" i="39"/>
  <c r="F35" i="51"/>
  <c r="G35" i="51" s="1"/>
  <c r="F35" i="20"/>
  <c r="G35" i="20" s="1"/>
  <c r="F35" i="27"/>
  <c r="P35" i="44"/>
  <c r="F35" i="49"/>
  <c r="F35" i="52"/>
  <c r="G35" i="52" s="1"/>
  <c r="F35" i="18"/>
  <c r="G35" i="18" s="1"/>
  <c r="F35" i="23"/>
  <c r="G35" i="23" s="1"/>
  <c r="F35" i="26"/>
  <c r="G35" i="26" s="1"/>
  <c r="P35" i="26"/>
  <c r="P35" i="8"/>
  <c r="P35" i="42"/>
  <c r="F35" i="16"/>
  <c r="G35" i="16" s="1"/>
  <c r="F35" i="25"/>
  <c r="G35" i="25" s="1"/>
  <c r="P35" i="15"/>
  <c r="P35" i="30"/>
  <c r="F35" i="13"/>
  <c r="G35" i="13" s="1"/>
  <c r="P35" i="20"/>
  <c r="F35" i="44"/>
  <c r="G35" i="44" s="1"/>
  <c r="P35" i="27"/>
  <c r="J7" i="14"/>
  <c r="J7" i="36"/>
  <c r="J7" i="24"/>
  <c r="J7" i="43"/>
  <c r="J7" i="44"/>
  <c r="J7" i="32"/>
  <c r="J7" i="41"/>
  <c r="J7" i="37"/>
  <c r="J7" i="52"/>
  <c r="J7" i="19"/>
  <c r="J7" i="33"/>
  <c r="J7" i="31"/>
  <c r="J7" i="49"/>
  <c r="J7" i="34"/>
  <c r="J7" i="17"/>
  <c r="J7" i="20"/>
  <c r="J7" i="51"/>
  <c r="J7" i="35"/>
  <c r="J7" i="39"/>
  <c r="J23" i="41"/>
  <c r="J23" i="19"/>
  <c r="J23" i="44"/>
  <c r="J23" i="13"/>
  <c r="J23" i="48"/>
  <c r="J23" i="30"/>
  <c r="J23" i="14"/>
  <c r="J23" i="32"/>
  <c r="J23" i="38"/>
  <c r="J23" i="24"/>
  <c r="J23" i="33"/>
  <c r="J23" i="12"/>
  <c r="J23" i="40"/>
  <c r="J23" i="36"/>
  <c r="J23" i="28"/>
  <c r="J23" i="18"/>
  <c r="J23" i="50"/>
  <c r="J23" i="42"/>
  <c r="J23" i="21"/>
  <c r="J23" i="8"/>
  <c r="P43" i="33"/>
  <c r="P43" i="19"/>
  <c r="P43" i="12"/>
  <c r="P43" i="35"/>
  <c r="F43" i="40"/>
  <c r="G43" i="40" s="1"/>
  <c r="F43" i="41"/>
  <c r="G43" i="41" s="1"/>
  <c r="F43" i="33"/>
  <c r="G43" i="33" s="1"/>
  <c r="F43" i="26"/>
  <c r="G43" i="26" s="1"/>
  <c r="F43" i="13"/>
  <c r="G43" i="13" s="1"/>
  <c r="F43" i="17"/>
  <c r="G43" i="17" s="1"/>
  <c r="P43" i="42"/>
  <c r="P43" i="48"/>
  <c r="P43" i="38"/>
  <c r="P43" i="23"/>
  <c r="P43" i="25"/>
  <c r="P43" i="13"/>
  <c r="P29" i="24"/>
  <c r="F29" i="52"/>
  <c r="G29" i="52" s="1"/>
  <c r="P29" i="26"/>
  <c r="P14" i="8"/>
  <c r="P14" i="22"/>
  <c r="F14" i="23"/>
  <c r="P34" i="32"/>
  <c r="P34" i="41"/>
  <c r="F34" i="23"/>
  <c r="G34" i="23" s="1"/>
  <c r="F34" i="19"/>
  <c r="G34" i="19" s="1"/>
  <c r="F34" i="40"/>
  <c r="G34" i="40" s="1"/>
  <c r="P34" i="28"/>
  <c r="P34" i="18"/>
  <c r="F34" i="28"/>
  <c r="G34" i="28" s="1"/>
  <c r="P34" i="24"/>
  <c r="P34" i="26"/>
  <c r="P15" i="19"/>
  <c r="P15" i="24"/>
  <c r="F15" i="21"/>
  <c r="P15" i="31"/>
  <c r="G40" i="51"/>
  <c r="P13" i="25"/>
  <c r="P13" i="52"/>
  <c r="P13" i="38"/>
  <c r="P13" i="24"/>
  <c r="P13" i="16"/>
  <c r="P13" i="32"/>
  <c r="P13" i="22"/>
  <c r="F13" i="19"/>
  <c r="G13" i="19" s="1"/>
  <c r="F13" i="48"/>
  <c r="F13" i="49"/>
  <c r="F13" i="51"/>
  <c r="G13" i="51" s="1"/>
  <c r="F13" i="12"/>
  <c r="G13" i="12" s="1"/>
  <c r="F13" i="21"/>
  <c r="G13" i="21" s="1"/>
  <c r="F13" i="50"/>
  <c r="G13" i="50" s="1"/>
  <c r="P13" i="40"/>
  <c r="F13" i="31"/>
  <c r="G13" i="31" s="1"/>
  <c r="F13" i="16"/>
  <c r="G13" i="16" s="1"/>
  <c r="P13" i="31"/>
  <c r="G32" i="52"/>
  <c r="V30" i="44"/>
  <c r="V30" i="21"/>
  <c r="V30" i="14"/>
  <c r="V30" i="16"/>
  <c r="V30" i="20"/>
  <c r="V30" i="27"/>
  <c r="V30" i="19"/>
  <c r="V30" i="48"/>
  <c r="V30" i="43"/>
  <c r="V30" i="33"/>
  <c r="V30" i="17"/>
  <c r="V30" i="40"/>
  <c r="V30" i="23"/>
  <c r="V19" i="18"/>
  <c r="V19" i="37"/>
  <c r="V19" i="15"/>
  <c r="V19" i="51"/>
  <c r="V19" i="41"/>
  <c r="V19" i="17"/>
  <c r="G12" i="41"/>
  <c r="P30" i="21"/>
  <c r="P30" i="22"/>
  <c r="F22" i="32"/>
  <c r="G22" i="32" s="1"/>
  <c r="F22" i="51"/>
  <c r="G22" i="51" s="1"/>
  <c r="F22" i="30"/>
  <c r="G22" i="30" s="1"/>
  <c r="P25" i="52"/>
  <c r="F25" i="15"/>
  <c r="G25" i="15" s="1"/>
  <c r="F25" i="24"/>
  <c r="G25" i="24" s="1"/>
  <c r="P25" i="26"/>
  <c r="P25" i="33"/>
  <c r="P25" i="39"/>
  <c r="P25" i="44"/>
  <c r="P25" i="18"/>
  <c r="F25" i="32"/>
  <c r="G25" i="32" s="1"/>
  <c r="F25" i="22"/>
  <c r="F25" i="37"/>
  <c r="G25" i="37" s="1"/>
  <c r="N38" i="37"/>
  <c r="N38" i="33"/>
  <c r="P26" i="48"/>
  <c r="P26" i="30"/>
  <c r="F26" i="16"/>
  <c r="G26" i="16" s="1"/>
  <c r="F26" i="32"/>
  <c r="G26" i="32" s="1"/>
  <c r="P26" i="18"/>
  <c r="N18" i="13"/>
  <c r="N18" i="52"/>
  <c r="N14" i="49"/>
  <c r="N14" i="13"/>
  <c r="N14" i="8"/>
  <c r="N14" i="50"/>
  <c r="N14" i="52"/>
  <c r="P12" i="49"/>
  <c r="F12" i="52"/>
  <c r="G12" i="52" s="1"/>
  <c r="P12" i="48"/>
  <c r="F12" i="51"/>
  <c r="G12" i="51" s="1"/>
  <c r="P22" i="8"/>
  <c r="F22" i="13"/>
  <c r="G22" i="13" s="1"/>
  <c r="F22" i="20"/>
  <c r="F22" i="23"/>
  <c r="G22" i="23" s="1"/>
  <c r="P22" i="28"/>
  <c r="F22" i="34"/>
  <c r="G22" i="34" s="1"/>
  <c r="F22" i="38"/>
  <c r="G22" i="38" s="1"/>
  <c r="F22" i="42"/>
  <c r="G22" i="42" s="1"/>
  <c r="P22" i="15"/>
  <c r="P22" i="12"/>
  <c r="F22" i="25"/>
  <c r="G22" i="25" s="1"/>
  <c r="P22" i="27"/>
  <c r="F22" i="33"/>
  <c r="G22" i="33" s="1"/>
  <c r="F22" i="37"/>
  <c r="G22" i="37" s="1"/>
  <c r="P22" i="44"/>
  <c r="P22" i="25"/>
  <c r="F22" i="39"/>
  <c r="G22" i="39" s="1"/>
  <c r="P22" i="50"/>
  <c r="F22" i="18"/>
  <c r="P22" i="26"/>
  <c r="F22" i="40"/>
  <c r="G22" i="40" s="1"/>
  <c r="F22" i="50"/>
  <c r="G22" i="50" s="1"/>
  <c r="F22" i="8"/>
  <c r="G22" i="8" s="1"/>
  <c r="P22" i="16"/>
  <c r="P22" i="14"/>
  <c r="F22" i="26"/>
  <c r="G22" i="26" s="1"/>
  <c r="F22" i="31"/>
  <c r="G22" i="31" s="1"/>
  <c r="P22" i="36"/>
  <c r="P22" i="40"/>
  <c r="P22" i="13"/>
  <c r="P22" i="17"/>
  <c r="F22" i="17"/>
  <c r="G22" i="17" s="1"/>
  <c r="P22" i="30"/>
  <c r="P22" i="35"/>
  <c r="F30" i="49"/>
  <c r="G30" i="49" s="1"/>
  <c r="F30" i="8"/>
  <c r="G30" i="8" s="1"/>
  <c r="P30" i="12"/>
  <c r="F30" i="19"/>
  <c r="G30" i="19" s="1"/>
  <c r="P30" i="27"/>
  <c r="F30" i="33"/>
  <c r="G30" i="33" s="1"/>
  <c r="F30" i="35"/>
  <c r="G30" i="35" s="1"/>
  <c r="F30" i="39"/>
  <c r="F30" i="42"/>
  <c r="G30" i="42" s="1"/>
  <c r="P30" i="44"/>
  <c r="F30" i="18"/>
  <c r="P30" i="26"/>
  <c r="P30" i="33"/>
  <c r="F30" i="44"/>
  <c r="F30" i="25"/>
  <c r="G30" i="25" s="1"/>
  <c r="P30" i="28"/>
  <c r="F30" i="23"/>
  <c r="G30" i="23" s="1"/>
  <c r="P30" i="24"/>
  <c r="F30" i="38"/>
  <c r="G30" i="38" s="1"/>
  <c r="P30" i="41"/>
  <c r="P30" i="29"/>
  <c r="F30" i="37"/>
  <c r="G30" i="37" s="1"/>
  <c r="P30" i="40"/>
  <c r="P30" i="51"/>
  <c r="F30" i="12"/>
  <c r="G30" i="12" s="1"/>
  <c r="P30" i="20"/>
  <c r="P30" i="34"/>
  <c r="P30" i="48"/>
  <c r="P30" i="52"/>
  <c r="F30" i="48"/>
  <c r="F11" i="52"/>
  <c r="G11" i="52" s="1"/>
  <c r="F11" i="50"/>
  <c r="G11" i="50" s="1"/>
  <c r="P11" i="13"/>
  <c r="F11" i="49"/>
  <c r="P11" i="51"/>
  <c r="P27" i="13"/>
  <c r="P27" i="48"/>
  <c r="F5" i="49"/>
  <c r="F5" i="51"/>
  <c r="G5" i="51" s="1"/>
  <c r="P5" i="12"/>
  <c r="P5" i="24"/>
  <c r="F5" i="20"/>
  <c r="G5" i="20" s="1"/>
  <c r="P5" i="13"/>
  <c r="F5" i="22"/>
  <c r="G5" i="22" s="1"/>
  <c r="F5" i="17"/>
  <c r="G5" i="17" s="1"/>
  <c r="F5" i="23"/>
  <c r="G5" i="23" s="1"/>
  <c r="P5" i="52"/>
  <c r="F5" i="48"/>
  <c r="F5" i="52"/>
  <c r="G5" i="52" s="1"/>
  <c r="P5" i="21"/>
  <c r="F5" i="13"/>
  <c r="P5" i="22"/>
  <c r="P5" i="16"/>
  <c r="F5" i="25"/>
  <c r="G5" i="25" s="1"/>
  <c r="F5" i="21"/>
  <c r="G5" i="21" s="1"/>
  <c r="N22" i="49"/>
  <c r="N16" i="49"/>
  <c r="N16" i="52"/>
  <c r="N16" i="48"/>
  <c r="N16" i="13"/>
  <c r="P16" i="42"/>
  <c r="P16" i="27"/>
  <c r="P16" i="18"/>
  <c r="N10" i="50"/>
  <c r="N10" i="8"/>
  <c r="N10" i="48"/>
  <c r="N10" i="51"/>
  <c r="N8" i="49"/>
  <c r="N8" i="48"/>
  <c r="N8" i="52"/>
  <c r="E41" i="40"/>
  <c r="E36" i="36"/>
  <c r="G36" i="36" s="1"/>
  <c r="E22" i="36"/>
  <c r="E18" i="35"/>
  <c r="E11" i="35"/>
  <c r="E17" i="30"/>
  <c r="E9" i="30"/>
  <c r="E39" i="27"/>
  <c r="G39" i="27" s="1"/>
  <c r="E32" i="27"/>
  <c r="G32" i="27" s="1"/>
  <c r="E16" i="27"/>
  <c r="E7" i="27"/>
  <c r="E40" i="23"/>
  <c r="G40" i="23" s="1"/>
  <c r="E14" i="23"/>
  <c r="E7" i="23"/>
  <c r="E30" i="18"/>
  <c r="E22" i="18"/>
  <c r="E7" i="16"/>
  <c r="E32" i="14"/>
  <c r="G32" i="14" s="1"/>
  <c r="E24" i="14"/>
  <c r="E12" i="14"/>
  <c r="E29" i="13"/>
  <c r="E26" i="13"/>
  <c r="E25" i="13"/>
  <c r="G25" i="13" s="1"/>
  <c r="E41" i="13"/>
  <c r="E5" i="13"/>
  <c r="E43" i="49"/>
  <c r="E35" i="49"/>
  <c r="E27" i="49"/>
  <c r="G27" i="49" s="1"/>
  <c r="E13" i="49"/>
  <c r="E9" i="49"/>
  <c r="E36" i="49"/>
  <c r="G36" i="49" s="1"/>
  <c r="E24" i="49"/>
  <c r="E14" i="49"/>
  <c r="G14" i="49" s="1"/>
  <c r="E6" i="49"/>
  <c r="E41" i="48"/>
  <c r="E29" i="48"/>
  <c r="G29" i="48" s="1"/>
  <c r="E21" i="48"/>
  <c r="E18" i="48"/>
  <c r="E17" i="48"/>
  <c r="E9" i="48"/>
  <c r="E40" i="48"/>
  <c r="E36" i="48"/>
  <c r="G36" i="48" s="1"/>
  <c r="E30" i="48"/>
  <c r="E26" i="48"/>
  <c r="E22" i="48"/>
  <c r="E16" i="48"/>
  <c r="E12" i="48"/>
  <c r="G12" i="48" s="1"/>
  <c r="E8" i="48"/>
  <c r="G8" i="48" s="1"/>
  <c r="E17" i="49"/>
  <c r="E25" i="49"/>
  <c r="E37" i="49"/>
  <c r="E7" i="49"/>
  <c r="E5" i="49"/>
  <c r="E41" i="49"/>
  <c r="E29" i="49"/>
  <c r="G29" i="49" s="1"/>
  <c r="E19" i="49"/>
  <c r="G19" i="49" s="1"/>
  <c r="E11" i="49"/>
  <c r="G11" i="49" s="1"/>
  <c r="E38" i="49"/>
  <c r="E28" i="49"/>
  <c r="G28" i="49" s="1"/>
  <c r="E22" i="49"/>
  <c r="E12" i="49"/>
  <c r="G12" i="49" s="1"/>
  <c r="E5" i="48"/>
  <c r="E37" i="48"/>
  <c r="E34" i="48"/>
  <c r="G34" i="48" s="1"/>
  <c r="E33" i="48"/>
  <c r="G33" i="48" s="1"/>
  <c r="E25" i="48"/>
  <c r="G25" i="48" s="1"/>
  <c r="E13" i="48"/>
  <c r="E42" i="48"/>
  <c r="E38" i="48"/>
  <c r="G38" i="48" s="1"/>
  <c r="E32" i="48"/>
  <c r="G32" i="48" s="1"/>
  <c r="E28" i="48"/>
  <c r="G28" i="48" s="1"/>
  <c r="E24" i="48"/>
  <c r="E20" i="48"/>
  <c r="E14" i="48"/>
  <c r="E10" i="48"/>
  <c r="G10" i="48" s="1"/>
  <c r="E6" i="48"/>
  <c r="E44" i="50" l="1"/>
  <c r="E44" i="39"/>
  <c r="G5" i="14"/>
  <c r="E44" i="41"/>
  <c r="P16" i="38"/>
  <c r="F16" i="17"/>
  <c r="G16" i="17" s="1"/>
  <c r="G19" i="24"/>
  <c r="G15" i="13"/>
  <c r="P16" i="16"/>
  <c r="G10" i="33"/>
  <c r="G5" i="29"/>
  <c r="P17" i="51"/>
  <c r="G32" i="31"/>
  <c r="G19" i="19"/>
  <c r="G15" i="23"/>
  <c r="P16" i="37"/>
  <c r="F16" i="44"/>
  <c r="G16" i="44" s="1"/>
  <c r="P16" i="32"/>
  <c r="G15" i="19"/>
  <c r="G5" i="34"/>
  <c r="F16" i="36"/>
  <c r="G16" i="36" s="1"/>
  <c r="G43" i="49"/>
  <c r="F16" i="39"/>
  <c r="G16" i="39" s="1"/>
  <c r="F16" i="20"/>
  <c r="G16" i="20" s="1"/>
  <c r="N22" i="51"/>
  <c r="G10" i="44"/>
  <c r="P16" i="20"/>
  <c r="P16" i="51"/>
  <c r="F16" i="35"/>
  <c r="G16" i="35" s="1"/>
  <c r="F16" i="13"/>
  <c r="G16" i="13" s="1"/>
  <c r="N22" i="48"/>
  <c r="J33" i="29"/>
  <c r="N12" i="33"/>
  <c r="N12" i="22"/>
  <c r="N12" i="13"/>
  <c r="N12" i="14"/>
  <c r="N12" i="15"/>
  <c r="N12" i="41"/>
  <c r="P16" i="34"/>
  <c r="F16" i="40"/>
  <c r="G16" i="40" s="1"/>
  <c r="P16" i="26"/>
  <c r="G23" i="39"/>
  <c r="N16" i="50"/>
  <c r="N16" i="17"/>
  <c r="N16" i="8"/>
  <c r="N16" i="12"/>
  <c r="N16" i="51"/>
  <c r="G30" i="44"/>
  <c r="G19" i="20"/>
  <c r="E44" i="24"/>
  <c r="G28" i="39"/>
  <c r="G23" i="49"/>
  <c r="G30" i="39"/>
  <c r="G25" i="50"/>
  <c r="G25" i="40"/>
  <c r="G35" i="33"/>
  <c r="G39" i="49"/>
  <c r="G34" i="41"/>
  <c r="E44" i="29"/>
  <c r="G15" i="21"/>
  <c r="G19" i="51"/>
  <c r="G14" i="26"/>
  <c r="G39" i="38"/>
  <c r="G14" i="35"/>
  <c r="G14" i="33"/>
  <c r="G34" i="37"/>
  <c r="E44" i="17"/>
  <c r="G43" i="48"/>
  <c r="G35" i="27"/>
  <c r="G38" i="32"/>
  <c r="G10" i="19"/>
  <c r="G30" i="32"/>
  <c r="E44" i="22"/>
  <c r="G12" i="27"/>
  <c r="E44" i="25"/>
  <c r="G36" i="33"/>
  <c r="G35" i="34"/>
  <c r="E44" i="51"/>
  <c r="G23" i="44"/>
  <c r="G23" i="26"/>
  <c r="E44" i="52"/>
  <c r="G19" i="37"/>
  <c r="E44" i="8"/>
  <c r="G25" i="22"/>
  <c r="E44" i="20"/>
  <c r="G5" i="38"/>
  <c r="G35" i="42"/>
  <c r="T9" i="43"/>
  <c r="G25" i="49"/>
  <c r="T9" i="25"/>
  <c r="T21" i="18"/>
  <c r="T21" i="36"/>
  <c r="T9" i="21"/>
  <c r="T21" i="13"/>
  <c r="N39" i="51"/>
  <c r="T36" i="44"/>
  <c r="G30" i="48"/>
  <c r="F16" i="41"/>
  <c r="G16" i="41" s="1"/>
  <c r="P26" i="44"/>
  <c r="T9" i="51"/>
  <c r="T9" i="34"/>
  <c r="T9" i="24"/>
  <c r="T21" i="21"/>
  <c r="T21" i="31"/>
  <c r="T26" i="25"/>
  <c r="T26" i="21"/>
  <c r="T26" i="51"/>
  <c r="T29" i="40"/>
  <c r="N14" i="14"/>
  <c r="N14" i="26"/>
  <c r="N14" i="29"/>
  <c r="N14" i="38"/>
  <c r="N14" i="36"/>
  <c r="N14" i="30"/>
  <c r="N14" i="51"/>
  <c r="N14" i="44"/>
  <c r="N14" i="48"/>
  <c r="G7" i="15"/>
  <c r="T9" i="16"/>
  <c r="T9" i="39"/>
  <c r="T9" i="42"/>
  <c r="N38" i="20"/>
  <c r="N38" i="31"/>
  <c r="N38" i="27"/>
  <c r="N38" i="43"/>
  <c r="N38" i="36"/>
  <c r="N38" i="19"/>
  <c r="N38" i="12"/>
  <c r="N38" i="16"/>
  <c r="N38" i="17"/>
  <c r="N38" i="22"/>
  <c r="N38" i="8"/>
  <c r="N38" i="28"/>
  <c r="N38" i="21"/>
  <c r="N38" i="23"/>
  <c r="N38" i="44"/>
  <c r="N38" i="34"/>
  <c r="N38" i="30"/>
  <c r="N38" i="51"/>
  <c r="N38" i="50"/>
  <c r="N38" i="39"/>
  <c r="N38" i="25"/>
  <c r="N38" i="38"/>
  <c r="N38" i="15"/>
  <c r="N38" i="40"/>
  <c r="N38" i="24"/>
  <c r="N38" i="26"/>
  <c r="N38" i="32"/>
  <c r="N38" i="42"/>
  <c r="N38" i="41"/>
  <c r="N38" i="14"/>
  <c r="N38" i="49"/>
  <c r="N38" i="29"/>
  <c r="N38" i="52"/>
  <c r="N38" i="13"/>
  <c r="N38" i="18"/>
  <c r="N38" i="35"/>
  <c r="N38" i="48"/>
  <c r="T9" i="40"/>
  <c r="E44" i="31"/>
  <c r="G36" i="16"/>
  <c r="T9" i="36"/>
  <c r="T9" i="37"/>
  <c r="T9" i="49"/>
  <c r="E44" i="42"/>
  <c r="G34" i="39"/>
  <c r="G36" i="26"/>
  <c r="T9" i="19"/>
  <c r="T9" i="52"/>
  <c r="E44" i="19"/>
  <c r="T9" i="28"/>
  <c r="T9" i="22"/>
  <c r="T25" i="14"/>
  <c r="T9" i="33"/>
  <c r="T9" i="8"/>
  <c r="T36" i="22"/>
  <c r="T22" i="38"/>
  <c r="G43" i="43"/>
  <c r="G15" i="26"/>
  <c r="G15" i="39"/>
  <c r="T9" i="32"/>
  <c r="T9" i="29"/>
  <c r="T9" i="20"/>
  <c r="T36" i="17"/>
  <c r="T22" i="48"/>
  <c r="G34" i="33"/>
  <c r="T9" i="12"/>
  <c r="T21" i="40"/>
  <c r="T21" i="24"/>
  <c r="P16" i="31"/>
  <c r="P16" i="40"/>
  <c r="T22" i="16"/>
  <c r="T9" i="30"/>
  <c r="T36" i="27"/>
  <c r="T9" i="41"/>
  <c r="T9" i="13"/>
  <c r="T21" i="16"/>
  <c r="T21" i="52"/>
  <c r="T21" i="12"/>
  <c r="N9" i="17"/>
  <c r="T36" i="19"/>
  <c r="T26" i="28"/>
  <c r="T26" i="27"/>
  <c r="T26" i="49"/>
  <c r="F41" i="30"/>
  <c r="G41" i="30" s="1"/>
  <c r="F16" i="18"/>
  <c r="G16" i="18" s="1"/>
  <c r="F16" i="34"/>
  <c r="G16" i="34" s="1"/>
  <c r="T7" i="30"/>
  <c r="T7" i="40"/>
  <c r="T9" i="44"/>
  <c r="T9" i="35"/>
  <c r="T21" i="19"/>
  <c r="T21" i="51"/>
  <c r="T21" i="17"/>
  <c r="N9" i="41"/>
  <c r="T36" i="50"/>
  <c r="T26" i="20"/>
  <c r="T26" i="8"/>
  <c r="T26" i="32"/>
  <c r="F30" i="36"/>
  <c r="G30" i="36" s="1"/>
  <c r="T22" i="32"/>
  <c r="G36" i="32"/>
  <c r="G23" i="27"/>
  <c r="T9" i="15"/>
  <c r="T9" i="23"/>
  <c r="T21" i="8"/>
  <c r="T21" i="37"/>
  <c r="T21" i="32"/>
  <c r="T36" i="18"/>
  <c r="T26" i="26"/>
  <c r="T26" i="12"/>
  <c r="T26" i="23"/>
  <c r="T36" i="51"/>
  <c r="P16" i="24"/>
  <c r="N22" i="38"/>
  <c r="N22" i="40"/>
  <c r="N22" i="17"/>
  <c r="N22" i="33"/>
  <c r="N22" i="16"/>
  <c r="N22" i="35"/>
  <c r="N22" i="42"/>
  <c r="N22" i="8"/>
  <c r="N22" i="14"/>
  <c r="N22" i="37"/>
  <c r="N22" i="43"/>
  <c r="N22" i="15"/>
  <c r="N22" i="24"/>
  <c r="N22" i="44"/>
  <c r="N22" i="26"/>
  <c r="N22" i="12"/>
  <c r="N22" i="19"/>
  <c r="N22" i="18"/>
  <c r="N22" i="23"/>
  <c r="N22" i="22"/>
  <c r="N22" i="25"/>
  <c r="N22" i="28"/>
  <c r="N22" i="27"/>
  <c r="N22" i="20"/>
  <c r="N22" i="29"/>
  <c r="N22" i="36"/>
  <c r="N22" i="31"/>
  <c r="N22" i="39"/>
  <c r="N22" i="32"/>
  <c r="N22" i="41"/>
  <c r="N22" i="34"/>
  <c r="N22" i="21"/>
  <c r="N22" i="50"/>
  <c r="N22" i="13"/>
  <c r="N22" i="30"/>
  <c r="G25" i="43"/>
  <c r="T9" i="50"/>
  <c r="G30" i="18"/>
  <c r="T9" i="48"/>
  <c r="T21" i="41"/>
  <c r="N39" i="50"/>
  <c r="G13" i="49"/>
  <c r="F16" i="32"/>
  <c r="G16" i="32" s="1"/>
  <c r="G22" i="20"/>
  <c r="F26" i="51"/>
  <c r="G26" i="51" s="1"/>
  <c r="T9" i="38"/>
  <c r="T21" i="27"/>
  <c r="T23" i="26"/>
  <c r="F16" i="15"/>
  <c r="G16" i="15" s="1"/>
  <c r="F26" i="39"/>
  <c r="G26" i="39" s="1"/>
  <c r="T7" i="41"/>
  <c r="T9" i="26"/>
  <c r="T21" i="33"/>
  <c r="T10" i="38"/>
  <c r="T36" i="30"/>
  <c r="T26" i="35"/>
  <c r="T26" i="16"/>
  <c r="F30" i="26"/>
  <c r="G30" i="26" s="1"/>
  <c r="T29" i="17"/>
  <c r="N32" i="22"/>
  <c r="N32" i="51"/>
  <c r="N32" i="28"/>
  <c r="N32" i="50"/>
  <c r="N32" i="31"/>
  <c r="N32" i="13"/>
  <c r="N32" i="8"/>
  <c r="N32" i="48"/>
  <c r="N32" i="12"/>
  <c r="N32" i="26"/>
  <c r="N32" i="37"/>
  <c r="N32" i="52"/>
  <c r="N32" i="41"/>
  <c r="N32" i="15"/>
  <c r="N32" i="29"/>
  <c r="N32" i="21"/>
  <c r="N32" i="44"/>
  <c r="N32" i="36"/>
  <c r="N32" i="14"/>
  <c r="N32" i="30"/>
  <c r="N32" i="16"/>
  <c r="N32" i="40"/>
  <c r="N32" i="20"/>
  <c r="N32" i="43"/>
  <c r="N32" i="35"/>
  <c r="N32" i="18"/>
  <c r="N32" i="19"/>
  <c r="N32" i="25"/>
  <c r="N32" i="17"/>
  <c r="N32" i="38"/>
  <c r="N32" i="34"/>
  <c r="N32" i="27"/>
  <c r="N32" i="33"/>
  <c r="N32" i="23"/>
  <c r="T25" i="49"/>
  <c r="T25" i="43"/>
  <c r="T27" i="15"/>
  <c r="T27" i="27"/>
  <c r="T27" i="28"/>
  <c r="T10" i="25"/>
  <c r="T10" i="43"/>
  <c r="T10" i="52"/>
  <c r="T10" i="19"/>
  <c r="T10" i="15"/>
  <c r="T10" i="31"/>
  <c r="T10" i="23"/>
  <c r="T10" i="41"/>
  <c r="T10" i="27"/>
  <c r="T10" i="35"/>
  <c r="T23" i="32"/>
  <c r="T23" i="13"/>
  <c r="T29" i="32"/>
  <c r="T29" i="15"/>
  <c r="T29" i="50"/>
  <c r="T29" i="44"/>
  <c r="T29" i="51"/>
  <c r="T25" i="16"/>
  <c r="T27" i="17"/>
  <c r="T27" i="34"/>
  <c r="T10" i="36"/>
  <c r="T10" i="29"/>
  <c r="T10" i="49"/>
  <c r="T10" i="18"/>
  <c r="T10" i="50"/>
  <c r="T10" i="32"/>
  <c r="T10" i="16"/>
  <c r="T10" i="26"/>
  <c r="T10" i="13"/>
  <c r="T10" i="22"/>
  <c r="T23" i="28"/>
  <c r="T29" i="30"/>
  <c r="T29" i="31"/>
  <c r="T29" i="28"/>
  <c r="T29" i="48"/>
  <c r="T29" i="16"/>
  <c r="T25" i="13"/>
  <c r="T25" i="38"/>
  <c r="T25" i="17"/>
  <c r="T25" i="8"/>
  <c r="T27" i="16"/>
  <c r="T27" i="41"/>
  <c r="T10" i="48"/>
  <c r="T10" i="51"/>
  <c r="T10" i="34"/>
  <c r="T10" i="37"/>
  <c r="T10" i="12"/>
  <c r="T10" i="33"/>
  <c r="T10" i="30"/>
  <c r="T10" i="17"/>
  <c r="T10" i="44"/>
  <c r="T23" i="50"/>
  <c r="T29" i="26"/>
  <c r="T29" i="33"/>
  <c r="T29" i="27"/>
  <c r="T29" i="8"/>
  <c r="J28" i="13"/>
  <c r="J28" i="35"/>
  <c r="J28" i="51"/>
  <c r="T23" i="41"/>
  <c r="T23" i="49"/>
  <c r="T23" i="42"/>
  <c r="T23" i="40"/>
  <c r="T23" i="20"/>
  <c r="J16" i="31"/>
  <c r="J16" i="50"/>
  <c r="J33" i="37"/>
  <c r="J33" i="26"/>
  <c r="J28" i="16"/>
  <c r="J28" i="23"/>
  <c r="J28" i="28"/>
  <c r="T23" i="15"/>
  <c r="T23" i="37"/>
  <c r="T23" i="34"/>
  <c r="T23" i="16"/>
  <c r="T23" i="31"/>
  <c r="J16" i="29"/>
  <c r="J33" i="20"/>
  <c r="J33" i="21"/>
  <c r="J28" i="37"/>
  <c r="J28" i="17"/>
  <c r="J28" i="48"/>
  <c r="T23" i="48"/>
  <c r="T23" i="52"/>
  <c r="T23" i="29"/>
  <c r="T23" i="25"/>
  <c r="J16" i="8"/>
  <c r="G25" i="31"/>
  <c r="T25" i="42"/>
  <c r="T25" i="34"/>
  <c r="T25" i="36"/>
  <c r="T25" i="50"/>
  <c r="T25" i="24"/>
  <c r="T25" i="27"/>
  <c r="T25" i="29"/>
  <c r="T25" i="19"/>
  <c r="T25" i="28"/>
  <c r="T25" i="20"/>
  <c r="T27" i="20"/>
  <c r="T27" i="25"/>
  <c r="T27" i="39"/>
  <c r="T27" i="44"/>
  <c r="T27" i="48"/>
  <c r="T27" i="51"/>
  <c r="T27" i="24"/>
  <c r="T27" i="26"/>
  <c r="T27" i="29"/>
  <c r="T27" i="31"/>
  <c r="G8" i="43"/>
  <c r="T36" i="35"/>
  <c r="T36" i="26"/>
  <c r="T36" i="14"/>
  <c r="T36" i="39"/>
  <c r="T36" i="37"/>
  <c r="T36" i="38"/>
  <c r="T36" i="16"/>
  <c r="T36" i="42"/>
  <c r="T36" i="40"/>
  <c r="T36" i="43"/>
  <c r="T33" i="19"/>
  <c r="T33" i="36"/>
  <c r="T33" i="27"/>
  <c r="T33" i="33"/>
  <c r="T33" i="16"/>
  <c r="T33" i="26"/>
  <c r="T33" i="42"/>
  <c r="T33" i="24"/>
  <c r="T33" i="40"/>
  <c r="T33" i="12"/>
  <c r="J16" i="21"/>
  <c r="J16" i="15"/>
  <c r="J16" i="28"/>
  <c r="J16" i="17"/>
  <c r="J33" i="13"/>
  <c r="J33" i="25"/>
  <c r="J33" i="40"/>
  <c r="J33" i="23"/>
  <c r="J33" i="35"/>
  <c r="J33" i="49"/>
  <c r="J33" i="31"/>
  <c r="J33" i="30"/>
  <c r="J33" i="15"/>
  <c r="J33" i="48"/>
  <c r="J33" i="44"/>
  <c r="J33" i="32"/>
  <c r="J33" i="22"/>
  <c r="J33" i="19"/>
  <c r="J28" i="49"/>
  <c r="J28" i="21"/>
  <c r="J28" i="39"/>
  <c r="J28" i="18"/>
  <c r="J28" i="33"/>
  <c r="J28" i="12"/>
  <c r="J28" i="43"/>
  <c r="J28" i="29"/>
  <c r="J28" i="38"/>
  <c r="J28" i="22"/>
  <c r="J28" i="25"/>
  <c r="J28" i="24"/>
  <c r="J28" i="26"/>
  <c r="J28" i="40"/>
  <c r="J28" i="14"/>
  <c r="J28" i="30"/>
  <c r="J28" i="34"/>
  <c r="J28" i="15"/>
  <c r="J28" i="19"/>
  <c r="J28" i="20"/>
  <c r="J28" i="31"/>
  <c r="J28" i="52"/>
  <c r="J28" i="8"/>
  <c r="J28" i="42"/>
  <c r="J28" i="32"/>
  <c r="J28" i="50"/>
  <c r="P31" i="13"/>
  <c r="F31" i="8"/>
  <c r="G31" i="8" s="1"/>
  <c r="P31" i="49"/>
  <c r="F31" i="13"/>
  <c r="G31" i="13" s="1"/>
  <c r="F31" i="26"/>
  <c r="G31" i="26" s="1"/>
  <c r="P31" i="40"/>
  <c r="P31" i="52"/>
  <c r="P31" i="16"/>
  <c r="P31" i="32"/>
  <c r="F31" i="17"/>
  <c r="G31" i="17" s="1"/>
  <c r="P31" i="19"/>
  <c r="F31" i="27"/>
  <c r="G31" i="27" s="1"/>
  <c r="F31" i="30"/>
  <c r="G31" i="30" s="1"/>
  <c r="F31" i="36"/>
  <c r="G31" i="36" s="1"/>
  <c r="P31" i="41"/>
  <c r="F31" i="16"/>
  <c r="G31" i="16" s="1"/>
  <c r="P31" i="43"/>
  <c r="P31" i="51"/>
  <c r="F31" i="14"/>
  <c r="G31" i="14" s="1"/>
  <c r="F31" i="31"/>
  <c r="G31" i="31" s="1"/>
  <c r="P31" i="48"/>
  <c r="F31" i="52"/>
  <c r="G31" i="52" s="1"/>
  <c r="P31" i="18"/>
  <c r="F31" i="38"/>
  <c r="G31" i="38" s="1"/>
  <c r="P31" i="21"/>
  <c r="F31" i="23"/>
  <c r="G31" i="23" s="1"/>
  <c r="F31" i="28"/>
  <c r="G31" i="28" s="1"/>
  <c r="F31" i="32"/>
  <c r="G31" i="32" s="1"/>
  <c r="P31" i="37"/>
  <c r="P31" i="42"/>
  <c r="F31" i="21"/>
  <c r="G31" i="21" s="1"/>
  <c r="P31" i="20"/>
  <c r="P31" i="26"/>
  <c r="P31" i="31"/>
  <c r="P31" i="34"/>
  <c r="P31" i="38"/>
  <c r="F31" i="42"/>
  <c r="G31" i="42" s="1"/>
  <c r="F31" i="48"/>
  <c r="G31" i="48" s="1"/>
  <c r="F31" i="51"/>
  <c r="G31" i="51" s="1"/>
  <c r="P31" i="22"/>
  <c r="F31" i="34"/>
  <c r="G31" i="34" s="1"/>
  <c r="P31" i="50"/>
  <c r="P31" i="12"/>
  <c r="P31" i="24"/>
  <c r="F31" i="43"/>
  <c r="G31" i="43" s="1"/>
  <c r="P31" i="14"/>
  <c r="P31" i="17"/>
  <c r="F31" i="24"/>
  <c r="G31" i="24" s="1"/>
  <c r="P31" i="33"/>
  <c r="F31" i="39"/>
  <c r="G31" i="39" s="1"/>
  <c r="P31" i="44"/>
  <c r="F31" i="22"/>
  <c r="G31" i="22" s="1"/>
  <c r="P31" i="23"/>
  <c r="P31" i="27"/>
  <c r="P31" i="30"/>
  <c r="P31" i="35"/>
  <c r="P31" i="39"/>
  <c r="F31" i="44"/>
  <c r="G31" i="44" s="1"/>
  <c r="F31" i="49"/>
  <c r="G31" i="49" s="1"/>
  <c r="F31" i="50"/>
  <c r="G31" i="50" s="1"/>
  <c r="F31" i="19"/>
  <c r="G31" i="19" s="1"/>
  <c r="F31" i="40"/>
  <c r="G31" i="40" s="1"/>
  <c r="F31" i="29"/>
  <c r="G31" i="29" s="1"/>
  <c r="F31" i="12"/>
  <c r="G31" i="12" s="1"/>
  <c r="P31" i="8"/>
  <c r="P31" i="25"/>
  <c r="F31" i="15"/>
  <c r="G31" i="15" s="1"/>
  <c r="F31" i="33"/>
  <c r="G31" i="33" s="1"/>
  <c r="F31" i="20"/>
  <c r="G31" i="20" s="1"/>
  <c r="P31" i="28"/>
  <c r="P31" i="29"/>
  <c r="F31" i="18"/>
  <c r="G31" i="18" s="1"/>
  <c r="F31" i="37"/>
  <c r="G31" i="37" s="1"/>
  <c r="F31" i="25"/>
  <c r="G31" i="25" s="1"/>
  <c r="F31" i="35"/>
  <c r="G31" i="35" s="1"/>
  <c r="P31" i="36"/>
  <c r="F31" i="41"/>
  <c r="G31" i="41" s="1"/>
  <c r="P31" i="15"/>
  <c r="J20" i="37"/>
  <c r="J20" i="27"/>
  <c r="J20" i="12"/>
  <c r="J20" i="49"/>
  <c r="J20" i="31"/>
  <c r="J20" i="33"/>
  <c r="J20" i="42"/>
  <c r="J20" i="44"/>
  <c r="J20" i="8"/>
  <c r="J20" i="29"/>
  <c r="J20" i="16"/>
  <c r="J20" i="13"/>
  <c r="J20" i="18"/>
  <c r="J20" i="38"/>
  <c r="J20" i="22"/>
  <c r="J20" i="19"/>
  <c r="J20" i="15"/>
  <c r="J20" i="35"/>
  <c r="J20" i="24"/>
  <c r="J20" i="17"/>
  <c r="J20" i="23"/>
  <c r="J20" i="14"/>
  <c r="J20" i="21"/>
  <c r="J20" i="41"/>
  <c r="J20" i="39"/>
  <c r="J20" i="36"/>
  <c r="J20" i="34"/>
  <c r="J20" i="48"/>
  <c r="J20" i="25"/>
  <c r="J20" i="28"/>
  <c r="J20" i="51"/>
  <c r="J20" i="30"/>
  <c r="J20" i="52"/>
  <c r="J20" i="43"/>
  <c r="J20" i="40"/>
  <c r="J20" i="20"/>
  <c r="J20" i="32"/>
  <c r="G13" i="48"/>
  <c r="G35" i="49"/>
  <c r="G14" i="48"/>
  <c r="T25" i="25"/>
  <c r="T25" i="23"/>
  <c r="T25" i="26"/>
  <c r="T25" i="41"/>
  <c r="T25" i="52"/>
  <c r="T25" i="51"/>
  <c r="T25" i="37"/>
  <c r="T25" i="31"/>
  <c r="T25" i="22"/>
  <c r="T27" i="14"/>
  <c r="T27" i="52"/>
  <c r="T27" i="8"/>
  <c r="T27" i="40"/>
  <c r="T27" i="12"/>
  <c r="T27" i="19"/>
  <c r="T27" i="21"/>
  <c r="T27" i="38"/>
  <c r="T27" i="23"/>
  <c r="T27" i="32"/>
  <c r="T36" i="32"/>
  <c r="T36" i="23"/>
  <c r="T36" i="33"/>
  <c r="T36" i="36"/>
  <c r="T36" i="24"/>
  <c r="T36" i="49"/>
  <c r="T36" i="52"/>
  <c r="T36" i="8"/>
  <c r="T36" i="28"/>
  <c r="T36" i="29"/>
  <c r="T33" i="21"/>
  <c r="T33" i="43"/>
  <c r="T33" i="31"/>
  <c r="T33" i="52"/>
  <c r="T33" i="22"/>
  <c r="T33" i="44"/>
  <c r="T33" i="48"/>
  <c r="T33" i="25"/>
  <c r="T33" i="29"/>
  <c r="T33" i="49"/>
  <c r="AH41" i="4"/>
  <c r="F41" i="4" s="1"/>
  <c r="J20" i="26"/>
  <c r="J16" i="41"/>
  <c r="J16" i="36"/>
  <c r="J16" i="43"/>
  <c r="J16" i="27"/>
  <c r="T22" i="34"/>
  <c r="T22" i="51"/>
  <c r="T22" i="8"/>
  <c r="T22" i="19"/>
  <c r="T22" i="12"/>
  <c r="T29" i="35"/>
  <c r="T29" i="37"/>
  <c r="T29" i="36"/>
  <c r="T29" i="22"/>
  <c r="T29" i="23"/>
  <c r="T29" i="49"/>
  <c r="T29" i="21"/>
  <c r="T29" i="13"/>
  <c r="T29" i="19"/>
  <c r="T29" i="39"/>
  <c r="T29" i="29"/>
  <c r="T29" i="38"/>
  <c r="T29" i="25"/>
  <c r="T29" i="42"/>
  <c r="T29" i="24"/>
  <c r="T29" i="43"/>
  <c r="T29" i="12"/>
  <c r="T29" i="18"/>
  <c r="T29" i="20"/>
  <c r="J8" i="48"/>
  <c r="J8" i="13"/>
  <c r="J8" i="29"/>
  <c r="J8" i="40"/>
  <c r="J8" i="32"/>
  <c r="J8" i="41"/>
  <c r="J8" i="18"/>
  <c r="J8" i="43"/>
  <c r="J8" i="42"/>
  <c r="J8" i="17"/>
  <c r="J8" i="34"/>
  <c r="J8" i="23"/>
  <c r="J8" i="15"/>
  <c r="J8" i="8"/>
  <c r="J8" i="22"/>
  <c r="J8" i="35"/>
  <c r="J8" i="36"/>
  <c r="J8" i="39"/>
  <c r="J8" i="49"/>
  <c r="J8" i="33"/>
  <c r="J8" i="19"/>
  <c r="J8" i="12"/>
  <c r="J8" i="30"/>
  <c r="J8" i="21"/>
  <c r="J8" i="28"/>
  <c r="J8" i="51"/>
  <c r="J8" i="44"/>
  <c r="J8" i="26"/>
  <c r="J8" i="37"/>
  <c r="J8" i="27"/>
  <c r="J8" i="38"/>
  <c r="J8" i="52"/>
  <c r="J8" i="16"/>
  <c r="J8" i="25"/>
  <c r="J8" i="24"/>
  <c r="J8" i="20"/>
  <c r="J8" i="14"/>
  <c r="J8" i="50"/>
  <c r="J8" i="31"/>
  <c r="J5" i="43"/>
  <c r="J5" i="35"/>
  <c r="J5" i="21"/>
  <c r="J5" i="40"/>
  <c r="J5" i="24"/>
  <c r="J5" i="41"/>
  <c r="J5" i="27"/>
  <c r="J5" i="51"/>
  <c r="J5" i="15"/>
  <c r="J5" i="32"/>
  <c r="J5" i="52"/>
  <c r="J5" i="20"/>
  <c r="J5" i="22"/>
  <c r="J5" i="42"/>
  <c r="J5" i="29"/>
  <c r="J5" i="36"/>
  <c r="J5" i="34"/>
  <c r="J5" i="19"/>
  <c r="J5" i="30"/>
  <c r="J5" i="33"/>
  <c r="J5" i="23"/>
  <c r="J5" i="12"/>
  <c r="J5" i="25"/>
  <c r="J5" i="49"/>
  <c r="J5" i="48"/>
  <c r="J5" i="18"/>
  <c r="J5" i="17"/>
  <c r="J5" i="28"/>
  <c r="J5" i="14"/>
  <c r="J5" i="26"/>
  <c r="J5" i="31"/>
  <c r="J5" i="38"/>
  <c r="J5" i="50"/>
  <c r="J5" i="37"/>
  <c r="J5" i="13"/>
  <c r="J5" i="39"/>
  <c r="J5" i="16"/>
  <c r="J5" i="44"/>
  <c r="J5" i="8"/>
  <c r="J16" i="33"/>
  <c r="J16" i="40"/>
  <c r="J16" i="12"/>
  <c r="J16" i="22"/>
  <c r="J16" i="26"/>
  <c r="J16" i="19"/>
  <c r="J16" i="44"/>
  <c r="J16" i="16"/>
  <c r="J16" i="32"/>
  <c r="J16" i="20"/>
  <c r="J16" i="24"/>
  <c r="J16" i="14"/>
  <c r="J16" i="23"/>
  <c r="J16" i="13"/>
  <c r="J16" i="42"/>
  <c r="J16" i="52"/>
  <c r="J16" i="34"/>
  <c r="J16" i="48"/>
  <c r="J16" i="35"/>
  <c r="J16" i="18"/>
  <c r="G40" i="48"/>
  <c r="G29" i="13"/>
  <c r="G14" i="23"/>
  <c r="T25" i="33"/>
  <c r="T25" i="30"/>
  <c r="T25" i="32"/>
  <c r="T25" i="48"/>
  <c r="T25" i="12"/>
  <c r="T25" i="18"/>
  <c r="T25" i="21"/>
  <c r="T25" i="39"/>
  <c r="T25" i="40"/>
  <c r="T27" i="30"/>
  <c r="T27" i="43"/>
  <c r="T27" i="22"/>
  <c r="T27" i="18"/>
  <c r="T27" i="13"/>
  <c r="T27" i="42"/>
  <c r="T27" i="37"/>
  <c r="T27" i="49"/>
  <c r="T27" i="36"/>
  <c r="G8" i="26"/>
  <c r="T36" i="15"/>
  <c r="T36" i="13"/>
  <c r="T36" i="25"/>
  <c r="T36" i="21"/>
  <c r="T36" i="41"/>
  <c r="T36" i="48"/>
  <c r="T36" i="34"/>
  <c r="T36" i="12"/>
  <c r="T36" i="31"/>
  <c r="T33" i="13"/>
  <c r="T33" i="15"/>
  <c r="T33" i="14"/>
  <c r="T33" i="32"/>
  <c r="T33" i="39"/>
  <c r="T33" i="23"/>
  <c r="T33" i="38"/>
  <c r="T33" i="18"/>
  <c r="J16" i="49"/>
  <c r="J16" i="51"/>
  <c r="J16" i="25"/>
  <c r="J16" i="37"/>
  <c r="J16" i="39"/>
  <c r="T22" i="40"/>
  <c r="T22" i="37"/>
  <c r="T22" i="33"/>
  <c r="T22" i="29"/>
  <c r="G25" i="27"/>
  <c r="P22" i="41"/>
  <c r="F22" i="48"/>
  <c r="G22" i="48" s="1"/>
  <c r="P22" i="49"/>
  <c r="P22" i="43"/>
  <c r="P22" i="39"/>
  <c r="F22" i="12"/>
  <c r="G22" i="12" s="1"/>
  <c r="P22" i="23"/>
  <c r="F22" i="27"/>
  <c r="G22" i="27" s="1"/>
  <c r="F22" i="52"/>
  <c r="G22" i="52" s="1"/>
  <c r="P22" i="18"/>
  <c r="F22" i="19"/>
  <c r="G22" i="19" s="1"/>
  <c r="P22" i="19"/>
  <c r="F22" i="22"/>
  <c r="G22" i="22" s="1"/>
  <c r="F22" i="35"/>
  <c r="G22" i="35" s="1"/>
  <c r="P22" i="31"/>
  <c r="F22" i="15"/>
  <c r="G22" i="15" s="1"/>
  <c r="P22" i="22"/>
  <c r="P22" i="24"/>
  <c r="P22" i="33"/>
  <c r="P22" i="34"/>
  <c r="F22" i="44"/>
  <c r="G22" i="44" s="1"/>
  <c r="F22" i="29"/>
  <c r="G22" i="29" s="1"/>
  <c r="F22" i="43"/>
  <c r="G22" i="43" s="1"/>
  <c r="P22" i="29"/>
  <c r="P22" i="37"/>
  <c r="P22" i="48"/>
  <c r="F22" i="21"/>
  <c r="G22" i="21" s="1"/>
  <c r="P22" i="51"/>
  <c r="P22" i="38"/>
  <c r="F22" i="14"/>
  <c r="G22" i="14" s="1"/>
  <c r="F22" i="49"/>
  <c r="G22" i="49" s="1"/>
  <c r="F22" i="28"/>
  <c r="G22" i="28" s="1"/>
  <c r="F22" i="16"/>
  <c r="G22" i="16" s="1"/>
  <c r="P22" i="21"/>
  <c r="P22" i="32"/>
  <c r="F22" i="36"/>
  <c r="G22" i="36" s="1"/>
  <c r="P22" i="52"/>
  <c r="T14" i="26"/>
  <c r="T14" i="34"/>
  <c r="T14" i="41"/>
  <c r="T14" i="48"/>
  <c r="T14" i="31"/>
  <c r="T14" i="52"/>
  <c r="T14" i="39"/>
  <c r="T14" i="18"/>
  <c r="T14" i="28"/>
  <c r="T14" i="27"/>
  <c r="T14" i="32"/>
  <c r="T14" i="40"/>
  <c r="T14" i="13"/>
  <c r="T14" i="38"/>
  <c r="T14" i="50"/>
  <c r="T14" i="49"/>
  <c r="T14" i="24"/>
  <c r="T14" i="12"/>
  <c r="T14" i="8"/>
  <c r="T14" i="51"/>
  <c r="T14" i="43"/>
  <c r="T14" i="16"/>
  <c r="T14" i="14"/>
  <c r="T14" i="25"/>
  <c r="T14" i="20"/>
  <c r="T14" i="15"/>
  <c r="T14" i="42"/>
  <c r="T14" i="44"/>
  <c r="T14" i="17"/>
  <c r="T14" i="30"/>
  <c r="T14" i="35"/>
  <c r="T14" i="22"/>
  <c r="T14" i="21"/>
  <c r="T14" i="23"/>
  <c r="T14" i="19"/>
  <c r="T14" i="29"/>
  <c r="T14" i="33"/>
  <c r="T14" i="36"/>
  <c r="T14" i="37"/>
  <c r="T5" i="35"/>
  <c r="T5" i="32"/>
  <c r="T5" i="27"/>
  <c r="T5" i="39"/>
  <c r="T5" i="28"/>
  <c r="T5" i="29"/>
  <c r="T5" i="13"/>
  <c r="T5" i="18"/>
  <c r="T5" i="49"/>
  <c r="T5" i="34"/>
  <c r="T5" i="25"/>
  <c r="T5" i="42"/>
  <c r="T5" i="33"/>
  <c r="T5" i="31"/>
  <c r="T5" i="12"/>
  <c r="T5" i="21"/>
  <c r="T5" i="36"/>
  <c r="T5" i="24"/>
  <c r="T5" i="51"/>
  <c r="T5" i="38"/>
  <c r="T5" i="30"/>
  <c r="T5" i="16"/>
  <c r="T5" i="8"/>
  <c r="T5" i="52"/>
  <c r="T5" i="15"/>
  <c r="T5" i="20"/>
  <c r="T5" i="41"/>
  <c r="T5" i="17"/>
  <c r="T5" i="40"/>
  <c r="T5" i="14"/>
  <c r="T5" i="37"/>
  <c r="T5" i="26"/>
  <c r="T5" i="19"/>
  <c r="T5" i="48"/>
  <c r="T5" i="50"/>
  <c r="T5" i="44"/>
  <c r="T5" i="22"/>
  <c r="T5" i="43"/>
  <c r="T5" i="23"/>
  <c r="E44" i="43"/>
  <c r="N7" i="22"/>
  <c r="N7" i="25"/>
  <c r="N7" i="19"/>
  <c r="N7" i="38"/>
  <c r="N7" i="12"/>
  <c r="N7" i="32"/>
  <c r="N7" i="23"/>
  <c r="N7" i="28"/>
  <c r="N7" i="40"/>
  <c r="N7" i="44"/>
  <c r="N7" i="49"/>
  <c r="N7" i="52"/>
  <c r="N7" i="18"/>
  <c r="N7" i="20"/>
  <c r="N7" i="27"/>
  <c r="N7" i="31"/>
  <c r="N7" i="37"/>
  <c r="N7" i="41"/>
  <c r="N7" i="13"/>
  <c r="N7" i="34"/>
  <c r="N7" i="17"/>
  <c r="N7" i="30"/>
  <c r="N7" i="35"/>
  <c r="N7" i="43"/>
  <c r="N7" i="8"/>
  <c r="N7" i="51"/>
  <c r="N7" i="21"/>
  <c r="N7" i="15"/>
  <c r="N7" i="36"/>
  <c r="N7" i="29"/>
  <c r="N7" i="14"/>
  <c r="N7" i="42"/>
  <c r="N7" i="48"/>
  <c r="N7" i="26"/>
  <c r="N7" i="16"/>
  <c r="N7" i="50"/>
  <c r="N7" i="33"/>
  <c r="N7" i="24"/>
  <c r="N7" i="39"/>
  <c r="T32" i="20"/>
  <c r="T32" i="19"/>
  <c r="T32" i="37"/>
  <c r="T32" i="12"/>
  <c r="T32" i="40"/>
  <c r="T32" i="52"/>
  <c r="T32" i="49"/>
  <c r="T32" i="14"/>
  <c r="T32" i="43"/>
  <c r="T32" i="36"/>
  <c r="T32" i="50"/>
  <c r="T32" i="51"/>
  <c r="T32" i="30"/>
  <c r="T32" i="42"/>
  <c r="T32" i="44"/>
  <c r="T32" i="41"/>
  <c r="T32" i="16"/>
  <c r="T32" i="48"/>
  <c r="T32" i="25"/>
  <c r="T32" i="32"/>
  <c r="T32" i="22"/>
  <c r="T32" i="15"/>
  <c r="T32" i="27"/>
  <c r="T32" i="38"/>
  <c r="T32" i="33"/>
  <c r="T32" i="13"/>
  <c r="T32" i="17"/>
  <c r="T32" i="18"/>
  <c r="T32" i="31"/>
  <c r="T32" i="24"/>
  <c r="T32" i="8"/>
  <c r="T32" i="28"/>
  <c r="T32" i="29"/>
  <c r="T32" i="35"/>
  <c r="T32" i="34"/>
  <c r="T32" i="21"/>
  <c r="T32" i="39"/>
  <c r="T32" i="23"/>
  <c r="T32" i="26"/>
  <c r="F16" i="26"/>
  <c r="G16" i="26" s="1"/>
  <c r="P16" i="23"/>
  <c r="F16" i="50"/>
  <c r="G16" i="50" s="1"/>
  <c r="F16" i="30"/>
  <c r="G16" i="30" s="1"/>
  <c r="P16" i="28"/>
  <c r="F16" i="23"/>
  <c r="G16" i="23" s="1"/>
  <c r="F16" i="52"/>
  <c r="G16" i="52" s="1"/>
  <c r="F16" i="33"/>
  <c r="G16" i="33" s="1"/>
  <c r="P16" i="48"/>
  <c r="P16" i="8"/>
  <c r="P16" i="39"/>
  <c r="P16" i="35"/>
  <c r="F16" i="12"/>
  <c r="G16" i="12" s="1"/>
  <c r="F16" i="42"/>
  <c r="G16" i="42" s="1"/>
  <c r="P16" i="22"/>
  <c r="F16" i="8"/>
  <c r="G16" i="8" s="1"/>
  <c r="P16" i="36"/>
  <c r="P16" i="30"/>
  <c r="F16" i="16"/>
  <c r="G16" i="16" s="1"/>
  <c r="F16" i="43"/>
  <c r="G16" i="43" s="1"/>
  <c r="P16" i="14"/>
  <c r="P16" i="52"/>
  <c r="P16" i="41"/>
  <c r="F16" i="19"/>
  <c r="G16" i="19" s="1"/>
  <c r="F16" i="29"/>
  <c r="G16" i="29" s="1"/>
  <c r="F16" i="28"/>
  <c r="G16" i="28" s="1"/>
  <c r="P16" i="12"/>
  <c r="F16" i="14"/>
  <c r="G16" i="14" s="1"/>
  <c r="F16" i="48"/>
  <c r="G16" i="48" s="1"/>
  <c r="F16" i="31"/>
  <c r="G16" i="31" s="1"/>
  <c r="F16" i="38"/>
  <c r="G16" i="38" s="1"/>
  <c r="F16" i="21"/>
  <c r="G16" i="21" s="1"/>
  <c r="P16" i="19"/>
  <c r="P16" i="25"/>
  <c r="P16" i="44"/>
  <c r="P16" i="17"/>
  <c r="P16" i="13"/>
  <c r="P16" i="49"/>
  <c r="F16" i="25"/>
  <c r="G16" i="25" s="1"/>
  <c r="F16" i="22"/>
  <c r="G16" i="22" s="1"/>
  <c r="F16" i="49"/>
  <c r="G16" i="49" s="1"/>
  <c r="P16" i="29"/>
  <c r="P16" i="43"/>
  <c r="P16" i="50"/>
  <c r="F16" i="51"/>
  <c r="G16" i="51" s="1"/>
  <c r="P16" i="21"/>
  <c r="P16" i="15"/>
  <c r="F16" i="27"/>
  <c r="G16" i="27" s="1"/>
  <c r="F16" i="37"/>
  <c r="G16" i="37" s="1"/>
  <c r="F16" i="24"/>
  <c r="G16" i="24" s="1"/>
  <c r="F30" i="15"/>
  <c r="G30" i="15" s="1"/>
  <c r="P30" i="38"/>
  <c r="F30" i="22"/>
  <c r="G30" i="22" s="1"/>
  <c r="P30" i="43"/>
  <c r="P30" i="18"/>
  <c r="P30" i="42"/>
  <c r="P30" i="32"/>
  <c r="F30" i="21"/>
  <c r="G30" i="21" s="1"/>
  <c r="F30" i="40"/>
  <c r="G30" i="40" s="1"/>
  <c r="F30" i="50"/>
  <c r="G30" i="50" s="1"/>
  <c r="F30" i="16"/>
  <c r="G30" i="16" s="1"/>
  <c r="F30" i="31"/>
  <c r="G30" i="31" s="1"/>
  <c r="P30" i="17"/>
  <c r="F30" i="51"/>
  <c r="G30" i="51" s="1"/>
  <c r="F30" i="29"/>
  <c r="G30" i="29" s="1"/>
  <c r="F30" i="41"/>
  <c r="G30" i="41" s="1"/>
  <c r="F30" i="17"/>
  <c r="G30" i="17" s="1"/>
  <c r="F30" i="13"/>
  <c r="G30" i="13" s="1"/>
  <c r="F30" i="24"/>
  <c r="G30" i="24" s="1"/>
  <c r="F30" i="34"/>
  <c r="G30" i="34" s="1"/>
  <c r="F30" i="28"/>
  <c r="G30" i="28" s="1"/>
  <c r="P30" i="36"/>
  <c r="P30" i="13"/>
  <c r="P30" i="15"/>
  <c r="G15" i="22"/>
  <c r="J38" i="19"/>
  <c r="J38" i="43"/>
  <c r="J38" i="21"/>
  <c r="J38" i="15"/>
  <c r="J38" i="27"/>
  <c r="J38" i="40"/>
  <c r="J38" i="22"/>
  <c r="J38" i="12"/>
  <c r="J38" i="35"/>
  <c r="J38" i="17"/>
  <c r="J38" i="31"/>
  <c r="J38" i="8"/>
  <c r="J38" i="49"/>
  <c r="J38" i="29"/>
  <c r="J38" i="42"/>
  <c r="J38" i="26"/>
  <c r="J38" i="37"/>
  <c r="J38" i="14"/>
  <c r="J38" i="16"/>
  <c r="J38" i="32"/>
  <c r="J38" i="25"/>
  <c r="J38" i="36"/>
  <c r="J38" i="48"/>
  <c r="J38" i="20"/>
  <c r="J38" i="28"/>
  <c r="J38" i="33"/>
  <c r="J38" i="38"/>
  <c r="J38" i="13"/>
  <c r="J38" i="23"/>
  <c r="J38" i="24"/>
  <c r="J38" i="50"/>
  <c r="J38" i="44"/>
  <c r="J38" i="41"/>
  <c r="J38" i="51"/>
  <c r="J38" i="18"/>
  <c r="J38" i="34"/>
  <c r="J38" i="52"/>
  <c r="J38" i="30"/>
  <c r="J38" i="39"/>
  <c r="T22" i="17"/>
  <c r="T22" i="31"/>
  <c r="T22" i="13"/>
  <c r="T22" i="50"/>
  <c r="T22" i="25"/>
  <c r="T22" i="26"/>
  <c r="T22" i="35"/>
  <c r="T22" i="24"/>
  <c r="T22" i="21"/>
  <c r="T22" i="43"/>
  <c r="T22" i="28"/>
  <c r="T22" i="30"/>
  <c r="T22" i="49"/>
  <c r="T22" i="20"/>
  <c r="T22" i="15"/>
  <c r="T22" i="36"/>
  <c r="T22" i="27"/>
  <c r="T22" i="44"/>
  <c r="T22" i="18"/>
  <c r="T22" i="41"/>
  <c r="T23" i="27"/>
  <c r="T23" i="30"/>
  <c r="T23" i="44"/>
  <c r="T23" i="39"/>
  <c r="T23" i="17"/>
  <c r="T23" i="51"/>
  <c r="T23" i="14"/>
  <c r="T23" i="19"/>
  <c r="T23" i="21"/>
  <c r="T23" i="35"/>
  <c r="T23" i="22"/>
  <c r="T23" i="43"/>
  <c r="T23" i="8"/>
  <c r="T23" i="12"/>
  <c r="T23" i="18"/>
  <c r="T23" i="38"/>
  <c r="T23" i="33"/>
  <c r="T23" i="24"/>
  <c r="T23" i="36"/>
  <c r="T34" i="43"/>
  <c r="T34" i="31"/>
  <c r="T34" i="51"/>
  <c r="T34" i="16"/>
  <c r="T34" i="41"/>
  <c r="T34" i="27"/>
  <c r="T34" i="21"/>
  <c r="T34" i="23"/>
  <c r="T34" i="52"/>
  <c r="T34" i="49"/>
  <c r="T34" i="30"/>
  <c r="T34" i="32"/>
  <c r="T34" i="33"/>
  <c r="T34" i="26"/>
  <c r="T34" i="13"/>
  <c r="T34" i="50"/>
  <c r="T34" i="24"/>
  <c r="T34" i="28"/>
  <c r="T34" i="12"/>
  <c r="T34" i="44"/>
  <c r="T34" i="38"/>
  <c r="T34" i="37"/>
  <c r="T34" i="22"/>
  <c r="T34" i="20"/>
  <c r="T34" i="8"/>
  <c r="T34" i="34"/>
  <c r="T34" i="15"/>
  <c r="T34" i="36"/>
  <c r="T34" i="40"/>
  <c r="T34" i="42"/>
  <c r="T34" i="35"/>
  <c r="T34" i="39"/>
  <c r="T34" i="19"/>
  <c r="T34" i="14"/>
  <c r="T34" i="17"/>
  <c r="T34" i="29"/>
  <c r="T34" i="48"/>
  <c r="T34" i="25"/>
  <c r="T34" i="18"/>
  <c r="T18" i="43"/>
  <c r="T18" i="36"/>
  <c r="T18" i="37"/>
  <c r="T18" i="28"/>
  <c r="T18" i="39"/>
  <c r="T18" i="22"/>
  <c r="T18" i="44"/>
  <c r="T18" i="13"/>
  <c r="T18" i="40"/>
  <c r="T18" i="19"/>
  <c r="T18" i="24"/>
  <c r="T18" i="20"/>
  <c r="T18" i="38"/>
  <c r="T18" i="35"/>
  <c r="T18" i="33"/>
  <c r="T18" i="18"/>
  <c r="T18" i="15"/>
  <c r="T18" i="21"/>
  <c r="T18" i="48"/>
  <c r="T18" i="17"/>
  <c r="T18" i="8"/>
  <c r="T18" i="29"/>
  <c r="T18" i="16"/>
  <c r="T18" i="50"/>
  <c r="T18" i="34"/>
  <c r="T18" i="23"/>
  <c r="T18" i="25"/>
  <c r="T18" i="42"/>
  <c r="T18" i="30"/>
  <c r="T18" i="51"/>
  <c r="T18" i="14"/>
  <c r="T18" i="31"/>
  <c r="T18" i="41"/>
  <c r="T18" i="27"/>
  <c r="T18" i="32"/>
  <c r="T18" i="12"/>
  <c r="T18" i="49"/>
  <c r="T18" i="52"/>
  <c r="T18" i="26"/>
  <c r="F41" i="52"/>
  <c r="G41" i="52" s="1"/>
  <c r="P41" i="51"/>
  <c r="P41" i="41"/>
  <c r="P41" i="50"/>
  <c r="P41" i="42"/>
  <c r="P41" i="37"/>
  <c r="P41" i="33"/>
  <c r="P41" i="40"/>
  <c r="P41" i="36"/>
  <c r="P41" i="32"/>
  <c r="P41" i="27"/>
  <c r="P41" i="23"/>
  <c r="P41" i="19"/>
  <c r="P41" i="15"/>
  <c r="P41" i="8"/>
  <c r="F41" i="43"/>
  <c r="G41" i="43" s="1"/>
  <c r="F41" i="38"/>
  <c r="G41" i="38" s="1"/>
  <c r="F41" i="34"/>
  <c r="G41" i="34" s="1"/>
  <c r="F41" i="28"/>
  <c r="G41" i="28" s="1"/>
  <c r="P41" i="28"/>
  <c r="P41" i="24"/>
  <c r="P41" i="20"/>
  <c r="P41" i="16"/>
  <c r="P41" i="13"/>
  <c r="F41" i="50"/>
  <c r="G41" i="50" s="1"/>
  <c r="F41" i="41"/>
  <c r="G41" i="41" s="1"/>
  <c r="F41" i="37"/>
  <c r="G41" i="37" s="1"/>
  <c r="F41" i="33"/>
  <c r="G41" i="33" s="1"/>
  <c r="F41" i="29"/>
  <c r="G41" i="29" s="1"/>
  <c r="F41" i="26"/>
  <c r="G41" i="26" s="1"/>
  <c r="F41" i="24"/>
  <c r="G41" i="24" s="1"/>
  <c r="F41" i="20"/>
  <c r="G41" i="20" s="1"/>
  <c r="F41" i="16"/>
  <c r="G41" i="16" s="1"/>
  <c r="F41" i="13"/>
  <c r="G41" i="13" s="1"/>
  <c r="F41" i="21"/>
  <c r="G41" i="21" s="1"/>
  <c r="P41" i="52"/>
  <c r="F41" i="51"/>
  <c r="G41" i="51" s="1"/>
  <c r="P41" i="44"/>
  <c r="P41" i="48"/>
  <c r="P41" i="43"/>
  <c r="P41" i="39"/>
  <c r="P41" i="35"/>
  <c r="P41" i="49"/>
  <c r="P41" i="38"/>
  <c r="P41" i="34"/>
  <c r="P41" i="31"/>
  <c r="P41" i="25"/>
  <c r="P41" i="21"/>
  <c r="P41" i="17"/>
  <c r="P41" i="12"/>
  <c r="F41" i="49"/>
  <c r="G41" i="49" s="1"/>
  <c r="F41" i="42"/>
  <c r="G41" i="42" s="1"/>
  <c r="F41" i="40"/>
  <c r="F41" i="36"/>
  <c r="G41" i="36" s="1"/>
  <c r="F41" i="32"/>
  <c r="G41" i="32" s="1"/>
  <c r="P41" i="29"/>
  <c r="P41" i="26"/>
  <c r="P41" i="22"/>
  <c r="P41" i="18"/>
  <c r="P41" i="14"/>
  <c r="F41" i="48"/>
  <c r="G41" i="48" s="1"/>
  <c r="F41" i="44"/>
  <c r="G41" i="44" s="1"/>
  <c r="F41" i="39"/>
  <c r="G41" i="39" s="1"/>
  <c r="F41" i="35"/>
  <c r="G41" i="35" s="1"/>
  <c r="F41" i="31"/>
  <c r="G41" i="31" s="1"/>
  <c r="F41" i="27"/>
  <c r="G41" i="27" s="1"/>
  <c r="F41" i="25"/>
  <c r="G41" i="25" s="1"/>
  <c r="F41" i="22"/>
  <c r="G41" i="22" s="1"/>
  <c r="F41" i="18"/>
  <c r="G41" i="18" s="1"/>
  <c r="F41" i="14"/>
  <c r="G41" i="14" s="1"/>
  <c r="F41" i="23"/>
  <c r="G41" i="23" s="1"/>
  <c r="F41" i="19"/>
  <c r="G41" i="19" s="1"/>
  <c r="F41" i="15"/>
  <c r="G41" i="15" s="1"/>
  <c r="F41" i="12"/>
  <c r="G41" i="12" s="1"/>
  <c r="F41" i="8"/>
  <c r="G41" i="8" s="1"/>
  <c r="F41" i="17"/>
  <c r="G41" i="17" s="1"/>
  <c r="P44" i="42"/>
  <c r="P44" i="41"/>
  <c r="P44" i="34"/>
  <c r="P44" i="33"/>
  <c r="P44" i="24"/>
  <c r="P44" i="18"/>
  <c r="F44" i="48"/>
  <c r="F44" i="39"/>
  <c r="F44" i="31"/>
  <c r="P44" i="31"/>
  <c r="P44" i="21"/>
  <c r="P44" i="12"/>
  <c r="F44" i="40"/>
  <c r="F44" i="32"/>
  <c r="F44" i="21"/>
  <c r="F44" i="12"/>
  <c r="F44" i="20"/>
  <c r="F44" i="13"/>
  <c r="P44" i="43"/>
  <c r="P44" i="44"/>
  <c r="P44" i="36"/>
  <c r="P44" i="35"/>
  <c r="P44" i="26"/>
  <c r="P44" i="20"/>
  <c r="P44" i="13"/>
  <c r="F44" i="41"/>
  <c r="F44" i="33"/>
  <c r="F44" i="25"/>
  <c r="P44" i="25"/>
  <c r="P44" i="15"/>
  <c r="F44" i="42"/>
  <c r="F44" i="34"/>
  <c r="F44" i="23"/>
  <c r="F44" i="15"/>
  <c r="F44" i="22"/>
  <c r="F44" i="14"/>
  <c r="F44" i="52"/>
  <c r="F44" i="30"/>
  <c r="P44" i="48"/>
  <c r="P44" i="40"/>
  <c r="P44" i="32"/>
  <c r="P44" i="16"/>
  <c r="F44" i="37"/>
  <c r="P44" i="29"/>
  <c r="F44" i="49"/>
  <c r="F44" i="28"/>
  <c r="F44" i="8"/>
  <c r="F44" i="51"/>
  <c r="P44" i="51"/>
  <c r="P44" i="37"/>
  <c r="P44" i="22"/>
  <c r="F44" i="44"/>
  <c r="F44" i="27"/>
  <c r="P44" i="17"/>
  <c r="F44" i="36"/>
  <c r="F44" i="17"/>
  <c r="F44" i="16"/>
  <c r="P44" i="30"/>
  <c r="P44" i="8"/>
  <c r="P44" i="49"/>
  <c r="P44" i="39"/>
  <c r="P44" i="23"/>
  <c r="F44" i="50"/>
  <c r="F44" i="29"/>
  <c r="P44" i="19"/>
  <c r="F44" i="38"/>
  <c r="F44" i="19"/>
  <c r="F44" i="18"/>
  <c r="P44" i="50"/>
  <c r="P44" i="38"/>
  <c r="P44" i="28"/>
  <c r="P44" i="14"/>
  <c r="F44" i="35"/>
  <c r="P44" i="27"/>
  <c r="F44" i="43"/>
  <c r="F44" i="26"/>
  <c r="F44" i="24"/>
  <c r="P44" i="52"/>
  <c r="F17" i="17"/>
  <c r="G17" i="17" s="1"/>
  <c r="F17" i="21"/>
  <c r="G17" i="21" s="1"/>
  <c r="P17" i="25"/>
  <c r="P17" i="34"/>
  <c r="P17" i="40"/>
  <c r="F17" i="28"/>
  <c r="G17" i="28" s="1"/>
  <c r="F17" i="36"/>
  <c r="G17" i="36" s="1"/>
  <c r="F17" i="8"/>
  <c r="G17" i="8" s="1"/>
  <c r="P17" i="19"/>
  <c r="P17" i="12"/>
  <c r="F17" i="31"/>
  <c r="G17" i="31" s="1"/>
  <c r="F17" i="38"/>
  <c r="G17" i="38" s="1"/>
  <c r="P17" i="43"/>
  <c r="P17" i="32"/>
  <c r="P17" i="41"/>
  <c r="P17" i="15"/>
  <c r="F17" i="19"/>
  <c r="G17" i="19" s="1"/>
  <c r="F17" i="24"/>
  <c r="G17" i="24" s="1"/>
  <c r="F17" i="30"/>
  <c r="G17" i="30" s="1"/>
  <c r="F17" i="39"/>
  <c r="G17" i="39" s="1"/>
  <c r="F17" i="43"/>
  <c r="G17" i="43" s="1"/>
  <c r="F17" i="33"/>
  <c r="G17" i="33" s="1"/>
  <c r="P17" i="8"/>
  <c r="F17" i="18"/>
  <c r="G17" i="18" s="1"/>
  <c r="P17" i="23"/>
  <c r="F17" i="34"/>
  <c r="G17" i="34" s="1"/>
  <c r="F17" i="44"/>
  <c r="G17" i="44" s="1"/>
  <c r="F17" i="41"/>
  <c r="G17" i="41" s="1"/>
  <c r="P17" i="18"/>
  <c r="F17" i="26"/>
  <c r="G17" i="26" s="1"/>
  <c r="P17" i="36"/>
  <c r="F17" i="16"/>
  <c r="G17" i="16" s="1"/>
  <c r="P17" i="22"/>
  <c r="P17" i="24"/>
  <c r="P17" i="17"/>
  <c r="P17" i="21"/>
  <c r="P17" i="14"/>
  <c r="F17" i="35"/>
  <c r="G17" i="35" s="1"/>
  <c r="F17" i="42"/>
  <c r="G17" i="42" s="1"/>
  <c r="P17" i="28"/>
  <c r="F17" i="37"/>
  <c r="G17" i="37" s="1"/>
  <c r="F17" i="15"/>
  <c r="G17" i="15" s="1"/>
  <c r="F17" i="20"/>
  <c r="G17" i="20" s="1"/>
  <c r="F17" i="22"/>
  <c r="G17" i="22" s="1"/>
  <c r="P17" i="27"/>
  <c r="P17" i="39"/>
  <c r="P17" i="26"/>
  <c r="F17" i="12"/>
  <c r="G17" i="12" s="1"/>
  <c r="F17" i="23"/>
  <c r="G17" i="23" s="1"/>
  <c r="F17" i="14"/>
  <c r="G17" i="14" s="1"/>
  <c r="F17" i="25"/>
  <c r="G17" i="25" s="1"/>
  <c r="P17" i="35"/>
  <c r="P17" i="29"/>
  <c r="P17" i="20"/>
  <c r="P17" i="16"/>
  <c r="F17" i="27"/>
  <c r="G17" i="27" s="1"/>
  <c r="P17" i="30"/>
  <c r="P17" i="42"/>
  <c r="P17" i="33"/>
  <c r="F17" i="40"/>
  <c r="G17" i="40" s="1"/>
  <c r="F17" i="32"/>
  <c r="G17" i="32" s="1"/>
  <c r="P17" i="38"/>
  <c r="F17" i="29"/>
  <c r="G17" i="29" s="1"/>
  <c r="P17" i="31"/>
  <c r="P17" i="44"/>
  <c r="P17" i="37"/>
  <c r="P17" i="48"/>
  <c r="F17" i="52"/>
  <c r="G17" i="52" s="1"/>
  <c r="P17" i="52"/>
  <c r="F17" i="13"/>
  <c r="G17" i="13" s="1"/>
  <c r="F17" i="48"/>
  <c r="G17" i="48" s="1"/>
  <c r="F17" i="50"/>
  <c r="G17" i="50" s="1"/>
  <c r="F17" i="49"/>
  <c r="G17" i="49" s="1"/>
  <c r="P17" i="49"/>
  <c r="F17" i="51"/>
  <c r="G17" i="51" s="1"/>
  <c r="P17" i="13"/>
  <c r="F24" i="12"/>
  <c r="G24" i="12" s="1"/>
  <c r="P24" i="13"/>
  <c r="F24" i="48"/>
  <c r="F24" i="30"/>
  <c r="G24" i="30" s="1"/>
  <c r="F24" i="25"/>
  <c r="G24" i="25" s="1"/>
  <c r="F24" i="19"/>
  <c r="G24" i="19" s="1"/>
  <c r="P24" i="20"/>
  <c r="P24" i="26"/>
  <c r="P24" i="21"/>
  <c r="P24" i="17"/>
  <c r="P24" i="23"/>
  <c r="P24" i="25"/>
  <c r="P24" i="31"/>
  <c r="F24" i="41"/>
  <c r="G24" i="41" s="1"/>
  <c r="F24" i="32"/>
  <c r="G24" i="32" s="1"/>
  <c r="P24" i="51"/>
  <c r="F24" i="40"/>
  <c r="G24" i="40" s="1"/>
  <c r="F24" i="50"/>
  <c r="G24" i="50" s="1"/>
  <c r="F24" i="51"/>
  <c r="G24" i="51" s="1"/>
  <c r="F24" i="31"/>
  <c r="G24" i="31" s="1"/>
  <c r="F24" i="26"/>
  <c r="G24" i="26" s="1"/>
  <c r="P24" i="36"/>
  <c r="F24" i="37"/>
  <c r="G24" i="37" s="1"/>
  <c r="P24" i="19"/>
  <c r="F24" i="28"/>
  <c r="G24" i="28" s="1"/>
  <c r="F24" i="21"/>
  <c r="G24" i="21" s="1"/>
  <c r="F24" i="22"/>
  <c r="G24" i="22" s="1"/>
  <c r="F24" i="8"/>
  <c r="G24" i="8" s="1"/>
  <c r="P24" i="48"/>
  <c r="P24" i="41"/>
  <c r="P24" i="37"/>
  <c r="P24" i="18"/>
  <c r="F24" i="23"/>
  <c r="G24" i="23" s="1"/>
  <c r="F24" i="49"/>
  <c r="P24" i="30"/>
  <c r="F24" i="16"/>
  <c r="G24" i="16" s="1"/>
  <c r="F24" i="44"/>
  <c r="G24" i="44" s="1"/>
  <c r="F24" i="36"/>
  <c r="G24" i="36" s="1"/>
  <c r="P24" i="44"/>
  <c r="F24" i="38"/>
  <c r="G24" i="38" s="1"/>
  <c r="F24" i="29"/>
  <c r="G24" i="29" s="1"/>
  <c r="F24" i="17"/>
  <c r="G24" i="17" s="1"/>
  <c r="P24" i="14"/>
  <c r="F24" i="27"/>
  <c r="G24" i="27" s="1"/>
  <c r="P24" i="38"/>
  <c r="P24" i="24"/>
  <c r="F24" i="24"/>
  <c r="G24" i="24" s="1"/>
  <c r="P24" i="35"/>
  <c r="F24" i="18"/>
  <c r="G24" i="18" s="1"/>
  <c r="P24" i="52"/>
  <c r="F24" i="39"/>
  <c r="G24" i="39" s="1"/>
  <c r="P24" i="39"/>
  <c r="P24" i="28"/>
  <c r="F24" i="33"/>
  <c r="G24" i="33" s="1"/>
  <c r="P24" i="27"/>
  <c r="F24" i="34"/>
  <c r="G24" i="34" s="1"/>
  <c r="P24" i="33"/>
  <c r="P24" i="43"/>
  <c r="P24" i="22"/>
  <c r="P24" i="40"/>
  <c r="P24" i="49"/>
  <c r="F24" i="42"/>
  <c r="G24" i="42" s="1"/>
  <c r="P24" i="15"/>
  <c r="P24" i="32"/>
  <c r="P24" i="12"/>
  <c r="F24" i="20"/>
  <c r="G24" i="20" s="1"/>
  <c r="F24" i="35"/>
  <c r="G24" i="35" s="1"/>
  <c r="P24" i="16"/>
  <c r="F24" i="52"/>
  <c r="G24" i="52" s="1"/>
  <c r="F24" i="15"/>
  <c r="G24" i="15" s="1"/>
  <c r="P24" i="8"/>
  <c r="P24" i="50"/>
  <c r="F24" i="13"/>
  <c r="G24" i="13" s="1"/>
  <c r="F24" i="14"/>
  <c r="G24" i="14" s="1"/>
  <c r="P24" i="29"/>
  <c r="P24" i="34"/>
  <c r="F24" i="43"/>
  <c r="G24" i="43" s="1"/>
  <c r="P24" i="42"/>
  <c r="T7" i="38"/>
  <c r="T7" i="8"/>
  <c r="T7" i="26"/>
  <c r="T7" i="13"/>
  <c r="T7" i="21"/>
  <c r="T7" i="23"/>
  <c r="T7" i="17"/>
  <c r="G24" i="48"/>
  <c r="G24" i="49"/>
  <c r="F42" i="52"/>
  <c r="G42" i="52" s="1"/>
  <c r="P42" i="52"/>
  <c r="F42" i="51"/>
  <c r="G42" i="51" s="1"/>
  <c r="P42" i="48"/>
  <c r="P42" i="50"/>
  <c r="P42" i="42"/>
  <c r="P42" i="38"/>
  <c r="P42" i="34"/>
  <c r="P42" i="51"/>
  <c r="P42" i="41"/>
  <c r="P42" i="37"/>
  <c r="P42" i="33"/>
  <c r="P42" i="28"/>
  <c r="P42" i="24"/>
  <c r="P42" i="20"/>
  <c r="P42" i="16"/>
  <c r="P42" i="13"/>
  <c r="F42" i="50"/>
  <c r="G42" i="50" s="1"/>
  <c r="F42" i="41"/>
  <c r="G42" i="41" s="1"/>
  <c r="F42" i="37"/>
  <c r="G42" i="37" s="1"/>
  <c r="F42" i="33"/>
  <c r="G42" i="33" s="1"/>
  <c r="F42" i="29"/>
  <c r="G42" i="29" s="1"/>
  <c r="F42" i="26"/>
  <c r="G42" i="26" s="1"/>
  <c r="P42" i="31"/>
  <c r="P42" i="25"/>
  <c r="P42" i="21"/>
  <c r="P42" i="17"/>
  <c r="P42" i="12"/>
  <c r="F42" i="49"/>
  <c r="G42" i="49" s="1"/>
  <c r="F42" i="42"/>
  <c r="G42" i="42" s="1"/>
  <c r="F42" i="38"/>
  <c r="G42" i="38" s="1"/>
  <c r="F42" i="34"/>
  <c r="G42" i="34" s="1"/>
  <c r="F42" i="28"/>
  <c r="G42" i="28" s="1"/>
  <c r="F42" i="21"/>
  <c r="G42" i="21" s="1"/>
  <c r="F42" i="17"/>
  <c r="G42" i="17" s="1"/>
  <c r="F42" i="12"/>
  <c r="G42" i="12" s="1"/>
  <c r="F42" i="24"/>
  <c r="G42" i="24" s="1"/>
  <c r="F42" i="20"/>
  <c r="G42" i="20" s="1"/>
  <c r="F42" i="16"/>
  <c r="G42" i="16" s="1"/>
  <c r="F42" i="13"/>
  <c r="G42" i="13" s="1"/>
  <c r="P42" i="49"/>
  <c r="P42" i="43"/>
  <c r="P42" i="40"/>
  <c r="P42" i="36"/>
  <c r="P42" i="32"/>
  <c r="P42" i="44"/>
  <c r="P42" i="39"/>
  <c r="P42" i="35"/>
  <c r="P42" i="29"/>
  <c r="P42" i="26"/>
  <c r="P42" i="22"/>
  <c r="P42" i="18"/>
  <c r="P42" i="14"/>
  <c r="F42" i="48"/>
  <c r="G42" i="48" s="1"/>
  <c r="F42" i="44"/>
  <c r="G42" i="44" s="1"/>
  <c r="F42" i="39"/>
  <c r="G42" i="39" s="1"/>
  <c r="F42" i="35"/>
  <c r="G42" i="35" s="1"/>
  <c r="F42" i="31"/>
  <c r="G42" i="31" s="1"/>
  <c r="F42" i="27"/>
  <c r="G42" i="27" s="1"/>
  <c r="F42" i="25"/>
  <c r="G42" i="25" s="1"/>
  <c r="P42" i="27"/>
  <c r="P42" i="23"/>
  <c r="P42" i="19"/>
  <c r="P42" i="15"/>
  <c r="P42" i="8"/>
  <c r="F42" i="43"/>
  <c r="G42" i="43" s="1"/>
  <c r="F42" i="40"/>
  <c r="G42" i="40" s="1"/>
  <c r="F42" i="36"/>
  <c r="G42" i="36" s="1"/>
  <c r="F42" i="32"/>
  <c r="G42" i="32" s="1"/>
  <c r="F42" i="23"/>
  <c r="G42" i="23" s="1"/>
  <c r="F42" i="19"/>
  <c r="G42" i="19" s="1"/>
  <c r="F42" i="15"/>
  <c r="G42" i="15" s="1"/>
  <c r="F42" i="8"/>
  <c r="G42" i="8" s="1"/>
  <c r="F42" i="22"/>
  <c r="G42" i="22" s="1"/>
  <c r="F42" i="18"/>
  <c r="G42" i="18" s="1"/>
  <c r="F42" i="14"/>
  <c r="G42" i="14" s="1"/>
  <c r="F42" i="30"/>
  <c r="G42" i="30" s="1"/>
  <c r="P42" i="30"/>
  <c r="P6" i="24"/>
  <c r="F6" i="28"/>
  <c r="G6" i="28" s="1"/>
  <c r="P6" i="36"/>
  <c r="F6" i="40"/>
  <c r="G6" i="40" s="1"/>
  <c r="P6" i="44"/>
  <c r="F6" i="49"/>
  <c r="G6" i="49" s="1"/>
  <c r="P6" i="12"/>
  <c r="F6" i="19"/>
  <c r="G6" i="19" s="1"/>
  <c r="F6" i="22"/>
  <c r="G6" i="22" s="1"/>
  <c r="F6" i="26"/>
  <c r="G6" i="26" s="1"/>
  <c r="F6" i="36"/>
  <c r="G6" i="36" s="1"/>
  <c r="F6" i="38"/>
  <c r="G6" i="38" s="1"/>
  <c r="P6" i="40"/>
  <c r="F6" i="43"/>
  <c r="F6" i="52"/>
  <c r="G6" i="52" s="1"/>
  <c r="P6" i="18"/>
  <c r="F6" i="27"/>
  <c r="G6" i="27" s="1"/>
  <c r="F6" i="34"/>
  <c r="G6" i="34" s="1"/>
  <c r="F6" i="23"/>
  <c r="G6" i="23" s="1"/>
  <c r="P6" i="31"/>
  <c r="P6" i="8"/>
  <c r="F6" i="17"/>
  <c r="G6" i="17" s="1"/>
  <c r="P6" i="19"/>
  <c r="P6" i="22"/>
  <c r="P6" i="29"/>
  <c r="F6" i="31"/>
  <c r="G6" i="31" s="1"/>
  <c r="P6" i="30"/>
  <c r="P6" i="42"/>
  <c r="P6" i="43"/>
  <c r="F6" i="51"/>
  <c r="G6" i="51" s="1"/>
  <c r="P6" i="51"/>
  <c r="P6" i="17"/>
  <c r="F6" i="24"/>
  <c r="G6" i="24" s="1"/>
  <c r="F6" i="25"/>
  <c r="G6" i="25" s="1"/>
  <c r="P6" i="32"/>
  <c r="F6" i="30"/>
  <c r="G6" i="30" s="1"/>
  <c r="F6" i="39"/>
  <c r="G6" i="39" s="1"/>
  <c r="F6" i="42"/>
  <c r="G6" i="42" s="1"/>
  <c r="F6" i="50"/>
  <c r="G6" i="50" s="1"/>
  <c r="P6" i="13"/>
  <c r="F6" i="14"/>
  <c r="G6" i="14" s="1"/>
  <c r="F6" i="37"/>
  <c r="G6" i="37" s="1"/>
  <c r="P6" i="39"/>
  <c r="P6" i="33"/>
  <c r="P6" i="35"/>
  <c r="F6" i="12"/>
  <c r="G6" i="12" s="1"/>
  <c r="F6" i="21"/>
  <c r="G6" i="21" s="1"/>
  <c r="P6" i="26"/>
  <c r="P6" i="38"/>
  <c r="P6" i="49"/>
  <c r="P6" i="20"/>
  <c r="F6" i="29"/>
  <c r="G6" i="29" s="1"/>
  <c r="F6" i="44"/>
  <c r="G6" i="44" s="1"/>
  <c r="P6" i="52"/>
  <c r="P6" i="16"/>
  <c r="P6" i="41"/>
  <c r="P6" i="15"/>
  <c r="F6" i="20"/>
  <c r="G6" i="20" s="1"/>
  <c r="P6" i="37"/>
  <c r="P6" i="21"/>
  <c r="F6" i="41"/>
  <c r="G6" i="41" s="1"/>
  <c r="P6" i="25"/>
  <c r="F6" i="18"/>
  <c r="G6" i="18" s="1"/>
  <c r="F6" i="15"/>
  <c r="G6" i="15" s="1"/>
  <c r="F6" i="33"/>
  <c r="G6" i="33" s="1"/>
  <c r="F6" i="48"/>
  <c r="G6" i="48" s="1"/>
  <c r="F6" i="13"/>
  <c r="G6" i="13" s="1"/>
  <c r="P6" i="14"/>
  <c r="P6" i="34"/>
  <c r="P6" i="48"/>
  <c r="F6" i="8"/>
  <c r="G6" i="8" s="1"/>
  <c r="P6" i="28"/>
  <c r="F6" i="32"/>
  <c r="P6" i="50"/>
  <c r="P6" i="27"/>
  <c r="F6" i="16"/>
  <c r="G6" i="16" s="1"/>
  <c r="F6" i="35"/>
  <c r="G6" i="35" s="1"/>
  <c r="P6" i="23"/>
  <c r="P20" i="49"/>
  <c r="F20" i="18"/>
  <c r="G20" i="18" s="1"/>
  <c r="P20" i="20"/>
  <c r="P20" i="29"/>
  <c r="F20" i="37"/>
  <c r="G20" i="37" s="1"/>
  <c r="F20" i="14"/>
  <c r="G20" i="14" s="1"/>
  <c r="P20" i="26"/>
  <c r="F20" i="35"/>
  <c r="G20" i="35" s="1"/>
  <c r="F20" i="41"/>
  <c r="G20" i="41" s="1"/>
  <c r="F20" i="13"/>
  <c r="G20" i="13" s="1"/>
  <c r="F20" i="17"/>
  <c r="G20" i="17" s="1"/>
  <c r="P20" i="16"/>
  <c r="P20" i="19"/>
  <c r="P20" i="22"/>
  <c r="F20" i="27"/>
  <c r="G20" i="27" s="1"/>
  <c r="F20" i="31"/>
  <c r="G20" i="31" s="1"/>
  <c r="P20" i="32"/>
  <c r="P20" i="35"/>
  <c r="F20" i="36"/>
  <c r="G20" i="36" s="1"/>
  <c r="P20" i="38"/>
  <c r="P20" i="41"/>
  <c r="F20" i="43"/>
  <c r="G20" i="43" s="1"/>
  <c r="P20" i="14"/>
  <c r="F20" i="16"/>
  <c r="G20" i="16" s="1"/>
  <c r="F20" i="19"/>
  <c r="G20" i="19" s="1"/>
  <c r="P20" i="21"/>
  <c r="F20" i="26"/>
  <c r="G20" i="26" s="1"/>
  <c r="F20" i="29"/>
  <c r="G20" i="29" s="1"/>
  <c r="F20" i="32"/>
  <c r="G20" i="32" s="1"/>
  <c r="P20" i="34"/>
  <c r="F20" i="24"/>
  <c r="G20" i="24" s="1"/>
  <c r="F20" i="38"/>
  <c r="G20" i="38" s="1"/>
  <c r="P20" i="40"/>
  <c r="F20" i="44"/>
  <c r="G20" i="44" s="1"/>
  <c r="F20" i="8"/>
  <c r="G20" i="8" s="1"/>
  <c r="F20" i="15"/>
  <c r="G20" i="15" s="1"/>
  <c r="F20" i="21"/>
  <c r="G20" i="21" s="1"/>
  <c r="P20" i="28"/>
  <c r="F20" i="34"/>
  <c r="G20" i="34" s="1"/>
  <c r="P20" i="37"/>
  <c r="P20" i="42"/>
  <c r="P20" i="12"/>
  <c r="F20" i="20"/>
  <c r="G20" i="20" s="1"/>
  <c r="P20" i="27"/>
  <c r="F20" i="33"/>
  <c r="G20" i="33" s="1"/>
  <c r="P20" i="36"/>
  <c r="F20" i="42"/>
  <c r="G20" i="42" s="1"/>
  <c r="P20" i="48"/>
  <c r="F20" i="52"/>
  <c r="G20" i="52" s="1"/>
  <c r="P20" i="51"/>
  <c r="P20" i="52"/>
  <c r="F20" i="51"/>
  <c r="G20" i="51" s="1"/>
  <c r="F20" i="28"/>
  <c r="G20" i="28" s="1"/>
  <c r="P20" i="39"/>
  <c r="F20" i="22"/>
  <c r="G20" i="22" s="1"/>
  <c r="P20" i="24"/>
  <c r="F20" i="12"/>
  <c r="G20" i="12" s="1"/>
  <c r="P20" i="18"/>
  <c r="P20" i="25"/>
  <c r="P20" i="30"/>
  <c r="P20" i="23"/>
  <c r="F20" i="40"/>
  <c r="G20" i="40" s="1"/>
  <c r="P20" i="13"/>
  <c r="P20" i="17"/>
  <c r="F20" i="25"/>
  <c r="G20" i="25" s="1"/>
  <c r="P20" i="31"/>
  <c r="F20" i="23"/>
  <c r="G20" i="23" s="1"/>
  <c r="F20" i="39"/>
  <c r="G20" i="39" s="1"/>
  <c r="P20" i="43"/>
  <c r="F20" i="50"/>
  <c r="G20" i="50" s="1"/>
  <c r="F20" i="48"/>
  <c r="G20" i="48" s="1"/>
  <c r="F20" i="49"/>
  <c r="G20" i="49" s="1"/>
  <c r="P20" i="50"/>
  <c r="P20" i="8"/>
  <c r="P20" i="33"/>
  <c r="P20" i="15"/>
  <c r="F20" i="30"/>
  <c r="G20" i="30" s="1"/>
  <c r="P20" i="44"/>
  <c r="E44" i="28"/>
  <c r="G38" i="49"/>
  <c r="G7" i="49"/>
  <c r="P26" i="49"/>
  <c r="F26" i="24"/>
  <c r="G26" i="24" s="1"/>
  <c r="P26" i="22"/>
  <c r="P26" i="34"/>
  <c r="F26" i="22"/>
  <c r="G26" i="22" s="1"/>
  <c r="F26" i="43"/>
  <c r="G26" i="43" s="1"/>
  <c r="F26" i="19"/>
  <c r="G26" i="19" s="1"/>
  <c r="N17" i="48"/>
  <c r="N17" i="22"/>
  <c r="N17" i="23"/>
  <c r="N17" i="31"/>
  <c r="N17" i="43"/>
  <c r="N17" i="39"/>
  <c r="N17" i="13"/>
  <c r="N17" i="37"/>
  <c r="N17" i="34"/>
  <c r="N17" i="16"/>
  <c r="N17" i="14"/>
  <c r="N17" i="25"/>
  <c r="N17" i="15"/>
  <c r="N17" i="26"/>
  <c r="N17" i="17"/>
  <c r="N17" i="33"/>
  <c r="N17" i="52"/>
  <c r="N17" i="35"/>
  <c r="N17" i="42"/>
  <c r="N17" i="21"/>
  <c r="N17" i="12"/>
  <c r="N17" i="50"/>
  <c r="N17" i="30"/>
  <c r="N17" i="32"/>
  <c r="N17" i="41"/>
  <c r="N17" i="8"/>
  <c r="N17" i="18"/>
  <c r="N17" i="27"/>
  <c r="N17" i="38"/>
  <c r="N17" i="36"/>
  <c r="N17" i="51"/>
  <c r="N17" i="24"/>
  <c r="N17" i="20"/>
  <c r="N17" i="49"/>
  <c r="N17" i="28"/>
  <c r="N17" i="19"/>
  <c r="N17" i="29"/>
  <c r="N17" i="40"/>
  <c r="N17" i="44"/>
  <c r="N33" i="51"/>
  <c r="N33" i="15"/>
  <c r="N33" i="21"/>
  <c r="N33" i="20"/>
  <c r="N33" i="36"/>
  <c r="N33" i="27"/>
  <c r="N33" i="38"/>
  <c r="N33" i="43"/>
  <c r="N33" i="33"/>
  <c r="N33" i="37"/>
  <c r="N33" i="17"/>
  <c r="N33" i="23"/>
  <c r="N33" i="31"/>
  <c r="N33" i="12"/>
  <c r="N33" i="41"/>
  <c r="N33" i="48"/>
  <c r="N33" i="29"/>
  <c r="N33" i="44"/>
  <c r="N33" i="13"/>
  <c r="N33" i="40"/>
  <c r="N33" i="14"/>
  <c r="N33" i="50"/>
  <c r="N33" i="22"/>
  <c r="N33" i="42"/>
  <c r="N33" i="39"/>
  <c r="N33" i="34"/>
  <c r="N33" i="19"/>
  <c r="N33" i="32"/>
  <c r="N33" i="26"/>
  <c r="N33" i="52"/>
  <c r="N33" i="16"/>
  <c r="N33" i="18"/>
  <c r="N33" i="30"/>
  <c r="N33" i="49"/>
  <c r="N33" i="8"/>
  <c r="N33" i="24"/>
  <c r="N33" i="28"/>
  <c r="N33" i="25"/>
  <c r="N33" i="35"/>
  <c r="P18" i="25"/>
  <c r="F18" i="39"/>
  <c r="G18" i="39" s="1"/>
  <c r="F18" i="34"/>
  <c r="G18" i="34" s="1"/>
  <c r="F18" i="16"/>
  <c r="G18" i="16" s="1"/>
  <c r="P18" i="48"/>
  <c r="P18" i="49"/>
  <c r="P18" i="15"/>
  <c r="F18" i="29"/>
  <c r="G18" i="29" s="1"/>
  <c r="F18" i="24"/>
  <c r="G18" i="24" s="1"/>
  <c r="P18" i="12"/>
  <c r="P18" i="41"/>
  <c r="P18" i="36"/>
  <c r="F18" i="23"/>
  <c r="G18" i="23" s="1"/>
  <c r="P18" i="52"/>
  <c r="F18" i="17"/>
  <c r="G18" i="17" s="1"/>
  <c r="F18" i="32"/>
  <c r="G18" i="32" s="1"/>
  <c r="F18" i="52"/>
  <c r="G18" i="52" s="1"/>
  <c r="P18" i="30"/>
  <c r="F18" i="18"/>
  <c r="G18" i="18" s="1"/>
  <c r="P18" i="14"/>
  <c r="P18" i="18"/>
  <c r="F18" i="22"/>
  <c r="G18" i="22" s="1"/>
  <c r="P18" i="20"/>
  <c r="F18" i="50"/>
  <c r="G18" i="50" s="1"/>
  <c r="P18" i="13"/>
  <c r="F18" i="44"/>
  <c r="G18" i="44" s="1"/>
  <c r="P18" i="21"/>
  <c r="F18" i="41"/>
  <c r="G18" i="41" s="1"/>
  <c r="P18" i="8"/>
  <c r="F18" i="28"/>
  <c r="G18" i="28" s="1"/>
  <c r="F18" i="15"/>
  <c r="G18" i="15" s="1"/>
  <c r="P18" i="22"/>
  <c r="F18" i="43"/>
  <c r="G18" i="43" s="1"/>
  <c r="F18" i="40"/>
  <c r="G18" i="40" s="1"/>
  <c r="F18" i="26"/>
  <c r="G18" i="26" s="1"/>
  <c r="P18" i="40"/>
  <c r="P18" i="43"/>
  <c r="F18" i="25"/>
  <c r="G18" i="25" s="1"/>
  <c r="F18" i="51"/>
  <c r="G18" i="51" s="1"/>
  <c r="P18" i="24"/>
  <c r="P18" i="31"/>
  <c r="P18" i="28"/>
  <c r="F18" i="12"/>
  <c r="G18" i="12" s="1"/>
  <c r="P18" i="16"/>
  <c r="F18" i="27"/>
  <c r="G18" i="27" s="1"/>
  <c r="F18" i="36"/>
  <c r="G18" i="36" s="1"/>
  <c r="F18" i="48"/>
  <c r="P18" i="39"/>
  <c r="F18" i="42"/>
  <c r="G18" i="42" s="1"/>
  <c r="F18" i="31"/>
  <c r="G18" i="31" s="1"/>
  <c r="P18" i="32"/>
  <c r="P18" i="42"/>
  <c r="P18" i="29"/>
  <c r="P18" i="33"/>
  <c r="P18" i="34"/>
  <c r="P18" i="44"/>
  <c r="P18" i="27"/>
  <c r="P18" i="35"/>
  <c r="P18" i="19"/>
  <c r="P18" i="37"/>
  <c r="F18" i="30"/>
  <c r="G18" i="30" s="1"/>
  <c r="P18" i="51"/>
  <c r="F18" i="21"/>
  <c r="G18" i="21" s="1"/>
  <c r="F18" i="20"/>
  <c r="G18" i="20" s="1"/>
  <c r="F18" i="8"/>
  <c r="G18" i="8" s="1"/>
  <c r="F18" i="19"/>
  <c r="G18" i="19" s="1"/>
  <c r="F18" i="49"/>
  <c r="G18" i="49" s="1"/>
  <c r="F18" i="13"/>
  <c r="G18" i="13" s="1"/>
  <c r="F18" i="14"/>
  <c r="G18" i="14" s="1"/>
  <c r="P18" i="26"/>
  <c r="F18" i="37"/>
  <c r="G18" i="37" s="1"/>
  <c r="P18" i="17"/>
  <c r="F18" i="33"/>
  <c r="G18" i="33" s="1"/>
  <c r="F18" i="35"/>
  <c r="G18" i="35" s="1"/>
  <c r="P18" i="50"/>
  <c r="P18" i="38"/>
  <c r="P18" i="23"/>
  <c r="F18" i="38"/>
  <c r="G18" i="38" s="1"/>
  <c r="G18" i="48"/>
  <c r="N9" i="37"/>
  <c r="N9" i="15"/>
  <c r="N9" i="24"/>
  <c r="N9" i="21"/>
  <c r="N9" i="44"/>
  <c r="N9" i="33"/>
  <c r="N9" i="29"/>
  <c r="N9" i="51"/>
  <c r="N9" i="28"/>
  <c r="N9" i="27"/>
  <c r="N9" i="18"/>
  <c r="N9" i="34"/>
  <c r="N9" i="49"/>
  <c r="N9" i="13"/>
  <c r="N9" i="23"/>
  <c r="N9" i="32"/>
  <c r="N9" i="39"/>
  <c r="N9" i="38"/>
  <c r="N9" i="36"/>
  <c r="N9" i="22"/>
  <c r="N9" i="31"/>
  <c r="N9" i="42"/>
  <c r="N9" i="50"/>
  <c r="N9" i="35"/>
  <c r="N9" i="30"/>
  <c r="N9" i="14"/>
  <c r="N9" i="8"/>
  <c r="N9" i="48"/>
  <c r="N9" i="20"/>
  <c r="N9" i="19"/>
  <c r="N9" i="52"/>
  <c r="N9" i="12"/>
  <c r="N9" i="16"/>
  <c r="N9" i="43"/>
  <c r="N9" i="26"/>
  <c r="N9" i="40"/>
  <c r="N25" i="52"/>
  <c r="N25" i="41"/>
  <c r="N25" i="39"/>
  <c r="N25" i="25"/>
  <c r="N25" i="31"/>
  <c r="N25" i="18"/>
  <c r="N25" i="8"/>
  <c r="N25" i="49"/>
  <c r="N25" i="29"/>
  <c r="N25" i="34"/>
  <c r="N25" i="22"/>
  <c r="N25" i="16"/>
  <c r="N25" i="51"/>
  <c r="N25" i="36"/>
  <c r="N25" i="38"/>
  <c r="N25" i="26"/>
  <c r="N25" i="30"/>
  <c r="N25" i="17"/>
  <c r="N25" i="43"/>
  <c r="N25" i="24"/>
  <c r="N25" i="14"/>
  <c r="N25" i="40"/>
  <c r="N25" i="28"/>
  <c r="N25" i="21"/>
  <c r="N25" i="50"/>
  <c r="N25" i="35"/>
  <c r="N25" i="37"/>
  <c r="N25" i="23"/>
  <c r="N25" i="19"/>
  <c r="N25" i="15"/>
  <c r="N25" i="44"/>
  <c r="N25" i="13"/>
  <c r="N25" i="27"/>
  <c r="N25" i="32"/>
  <c r="N25" i="20"/>
  <c r="N25" i="42"/>
  <c r="N25" i="48"/>
  <c r="N25" i="33"/>
  <c r="N25" i="12"/>
  <c r="N39" i="16"/>
  <c r="N39" i="22"/>
  <c r="N39" i="25"/>
  <c r="N39" i="28"/>
  <c r="N39" i="21"/>
  <c r="N39" i="29"/>
  <c r="N39" i="17"/>
  <c r="N39" i="31"/>
  <c r="N39" i="32"/>
  <c r="N39" i="19"/>
  <c r="N39" i="8"/>
  <c r="N39" i="20"/>
  <c r="N39" i="23"/>
  <c r="N39" i="27"/>
  <c r="N39" i="18"/>
  <c r="N39" i="24"/>
  <c r="N39" i="26"/>
  <c r="N39" i="30"/>
  <c r="N39" i="33"/>
  <c r="N39" i="34"/>
  <c r="N39" i="36"/>
  <c r="N39" i="41"/>
  <c r="N39" i="43"/>
  <c r="N39" i="15"/>
  <c r="N39" i="37"/>
  <c r="N39" i="40"/>
  <c r="N39" i="14"/>
  <c r="N39" i="35"/>
  <c r="N39" i="39"/>
  <c r="N39" i="44"/>
  <c r="N39" i="12"/>
  <c r="N39" i="13"/>
  <c r="N39" i="38"/>
  <c r="N39" i="42"/>
  <c r="N39" i="48"/>
  <c r="N39" i="52"/>
  <c r="F37" i="30"/>
  <c r="G37" i="30" s="1"/>
  <c r="P37" i="26"/>
  <c r="P37" i="23"/>
  <c r="F37" i="17"/>
  <c r="G37" i="17" s="1"/>
  <c r="F37" i="12"/>
  <c r="G37" i="12" s="1"/>
  <c r="P37" i="32"/>
  <c r="P37" i="22"/>
  <c r="F37" i="21"/>
  <c r="G37" i="21" s="1"/>
  <c r="P37" i="15"/>
  <c r="P37" i="12"/>
  <c r="P37" i="18"/>
  <c r="F37" i="27"/>
  <c r="G37" i="27" s="1"/>
  <c r="F37" i="31"/>
  <c r="G37" i="31" s="1"/>
  <c r="P37" i="34"/>
  <c r="F37" i="39"/>
  <c r="G37" i="39" s="1"/>
  <c r="F37" i="38"/>
  <c r="G37" i="38" s="1"/>
  <c r="P37" i="44"/>
  <c r="P37" i="50"/>
  <c r="F37" i="8"/>
  <c r="G37" i="8" s="1"/>
  <c r="F37" i="16"/>
  <c r="G37" i="16" s="1"/>
  <c r="P37" i="25"/>
  <c r="P37" i="36"/>
  <c r="F37" i="49"/>
  <c r="G37" i="49" s="1"/>
  <c r="P37" i="39"/>
  <c r="F37" i="14"/>
  <c r="G37" i="14" s="1"/>
  <c r="P37" i="20"/>
  <c r="P37" i="24"/>
  <c r="P37" i="27"/>
  <c r="P37" i="28"/>
  <c r="F37" i="35"/>
  <c r="G37" i="35" s="1"/>
  <c r="F37" i="32"/>
  <c r="G37" i="32" s="1"/>
  <c r="P37" i="41"/>
  <c r="F37" i="43"/>
  <c r="G37" i="43" s="1"/>
  <c r="P37" i="51"/>
  <c r="P37" i="13"/>
  <c r="F37" i="15"/>
  <c r="G37" i="15" s="1"/>
  <c r="F37" i="22"/>
  <c r="G37" i="22" s="1"/>
  <c r="F37" i="29"/>
  <c r="G37" i="29" s="1"/>
  <c r="P37" i="40"/>
  <c r="F37" i="44"/>
  <c r="G37" i="44" s="1"/>
  <c r="F37" i="50"/>
  <c r="G37" i="50" s="1"/>
  <c r="P37" i="35"/>
  <c r="P37" i="17"/>
  <c r="F37" i="23"/>
  <c r="G37" i="23" s="1"/>
  <c r="F37" i="20"/>
  <c r="G37" i="20" s="1"/>
  <c r="F37" i="25"/>
  <c r="G37" i="25" s="1"/>
  <c r="F37" i="28"/>
  <c r="G37" i="28" s="1"/>
  <c r="P37" i="31"/>
  <c r="F37" i="37"/>
  <c r="G37" i="37" s="1"/>
  <c r="P37" i="33"/>
  <c r="F37" i="42"/>
  <c r="G37" i="42" s="1"/>
  <c r="P37" i="49"/>
  <c r="F37" i="51"/>
  <c r="G37" i="51" s="1"/>
  <c r="P37" i="8"/>
  <c r="F37" i="19"/>
  <c r="G37" i="19" s="1"/>
  <c r="F37" i="24"/>
  <c r="G37" i="24" s="1"/>
  <c r="P37" i="30"/>
  <c r="F37" i="34"/>
  <c r="G37" i="34" s="1"/>
  <c r="F37" i="40"/>
  <c r="G37" i="40" s="1"/>
  <c r="F37" i="48"/>
  <c r="G37" i="48" s="1"/>
  <c r="F37" i="41"/>
  <c r="G37" i="41" s="1"/>
  <c r="P37" i="14"/>
  <c r="F37" i="18"/>
  <c r="G37" i="18" s="1"/>
  <c r="P37" i="19"/>
  <c r="F37" i="26"/>
  <c r="G37" i="26" s="1"/>
  <c r="P37" i="29"/>
  <c r="F37" i="33"/>
  <c r="G37" i="33" s="1"/>
  <c r="P37" i="38"/>
  <c r="F37" i="36"/>
  <c r="G37" i="36" s="1"/>
  <c r="P37" i="42"/>
  <c r="P37" i="48"/>
  <c r="F37" i="52"/>
  <c r="G37" i="52" s="1"/>
  <c r="F37" i="13"/>
  <c r="G37" i="13" s="1"/>
  <c r="P37" i="16"/>
  <c r="P37" i="21"/>
  <c r="P37" i="37"/>
  <c r="P37" i="52"/>
  <c r="P37" i="43"/>
  <c r="AI33" i="4"/>
  <c r="G33" i="4" s="1"/>
  <c r="AI47" i="4"/>
  <c r="G47" i="4" s="1"/>
  <c r="AH15" i="4"/>
  <c r="F15" i="4" s="1"/>
  <c r="T41" i="30"/>
  <c r="T41" i="42"/>
  <c r="T41" i="43"/>
  <c r="T41" i="19"/>
  <c r="T41" i="32"/>
  <c r="T41" i="29"/>
  <c r="T41" i="16"/>
  <c r="T41" i="38"/>
  <c r="T41" i="27"/>
  <c r="T41" i="37"/>
  <c r="T41" i="49"/>
  <c r="T41" i="35"/>
  <c r="T41" i="52"/>
  <c r="T41" i="48"/>
  <c r="T41" i="14"/>
  <c r="T41" i="17"/>
  <c r="T41" i="22"/>
  <c r="T41" i="26"/>
  <c r="T41" i="21"/>
  <c r="T41" i="15"/>
  <c r="T41" i="20"/>
  <c r="T41" i="31"/>
  <c r="T41" i="25"/>
  <c r="T41" i="13"/>
  <c r="T41" i="34"/>
  <c r="T41" i="23"/>
  <c r="T41" i="36"/>
  <c r="T41" i="33"/>
  <c r="T41" i="40"/>
  <c r="T41" i="24"/>
  <c r="T41" i="41"/>
  <c r="T41" i="51"/>
  <c r="T41" i="12"/>
  <c r="T41" i="39"/>
  <c r="T41" i="18"/>
  <c r="T41" i="8"/>
  <c r="T41" i="50"/>
  <c r="T41" i="28"/>
  <c r="T41" i="44"/>
  <c r="N27" i="22"/>
  <c r="N27" i="17"/>
  <c r="N27" i="35"/>
  <c r="N27" i="25"/>
  <c r="N27" i="28"/>
  <c r="N27" i="42"/>
  <c r="N27" i="37"/>
  <c r="N27" i="41"/>
  <c r="N27" i="43"/>
  <c r="N27" i="51"/>
  <c r="N27" i="50"/>
  <c r="N27" i="14"/>
  <c r="N27" i="26"/>
  <c r="N27" i="33"/>
  <c r="N27" i="39"/>
  <c r="N27" i="8"/>
  <c r="N27" i="15"/>
  <c r="N27" i="30"/>
  <c r="N27" i="31"/>
  <c r="N27" i="16"/>
  <c r="N27" i="21"/>
  <c r="N27" i="19"/>
  <c r="N27" i="34"/>
  <c r="N27" i="40"/>
  <c r="N27" i="49"/>
  <c r="N27" i="48"/>
  <c r="N27" i="52"/>
  <c r="N27" i="23"/>
  <c r="N27" i="18"/>
  <c r="N27" i="36"/>
  <c r="N27" i="38"/>
  <c r="N27" i="20"/>
  <c r="N27" i="29"/>
  <c r="N27" i="44"/>
  <c r="N27" i="12"/>
  <c r="N27" i="32"/>
  <c r="N27" i="13"/>
  <c r="N27" i="27"/>
  <c r="N27" i="24"/>
  <c r="F9" i="14"/>
  <c r="G9" i="14" s="1"/>
  <c r="P9" i="20"/>
  <c r="F9" i="12"/>
  <c r="G9" i="12" s="1"/>
  <c r="F9" i="17"/>
  <c r="G9" i="17" s="1"/>
  <c r="F9" i="25"/>
  <c r="G9" i="25" s="1"/>
  <c r="F9" i="32"/>
  <c r="G9" i="32" s="1"/>
  <c r="P9" i="36"/>
  <c r="P9" i="44"/>
  <c r="P9" i="49"/>
  <c r="P9" i="26"/>
  <c r="P9" i="48"/>
  <c r="F9" i="52"/>
  <c r="G9" i="52" s="1"/>
  <c r="F9" i="15"/>
  <c r="G9" i="15" s="1"/>
  <c r="P9" i="23"/>
  <c r="F9" i="31"/>
  <c r="G9" i="31" s="1"/>
  <c r="P9" i="31"/>
  <c r="F9" i="38"/>
  <c r="G9" i="38" s="1"/>
  <c r="P9" i="15"/>
  <c r="F9" i="20"/>
  <c r="G9" i="20" s="1"/>
  <c r="P9" i="28"/>
  <c r="P9" i="39"/>
  <c r="F9" i="33"/>
  <c r="G9" i="33" s="1"/>
  <c r="F9" i="40"/>
  <c r="G9" i="40" s="1"/>
  <c r="P9" i="50"/>
  <c r="P9" i="8"/>
  <c r="P9" i="17"/>
  <c r="P9" i="25"/>
  <c r="F9" i="27"/>
  <c r="G9" i="27" s="1"/>
  <c r="F9" i="41"/>
  <c r="G9" i="41" s="1"/>
  <c r="F9" i="34"/>
  <c r="G9" i="34" s="1"/>
  <c r="F9" i="42"/>
  <c r="G9" i="42" s="1"/>
  <c r="F9" i="13"/>
  <c r="G9" i="13" s="1"/>
  <c r="P9" i="14"/>
  <c r="F9" i="23"/>
  <c r="G9" i="23" s="1"/>
  <c r="P9" i="37"/>
  <c r="F9" i="48"/>
  <c r="G9" i="48" s="1"/>
  <c r="F9" i="51"/>
  <c r="G9" i="51" s="1"/>
  <c r="F9" i="39"/>
  <c r="G9" i="39" s="1"/>
  <c r="F9" i="36"/>
  <c r="G9" i="36" s="1"/>
  <c r="P9" i="41"/>
  <c r="F9" i="50"/>
  <c r="G9" i="50" s="1"/>
  <c r="F9" i="8"/>
  <c r="G9" i="8" s="1"/>
  <c r="P9" i="18"/>
  <c r="P9" i="22"/>
  <c r="F9" i="37"/>
  <c r="G9" i="37" s="1"/>
  <c r="F9" i="44"/>
  <c r="F9" i="19"/>
  <c r="G9" i="19" s="1"/>
  <c r="F9" i="28"/>
  <c r="G9" i="28" s="1"/>
  <c r="F9" i="35"/>
  <c r="G9" i="35" s="1"/>
  <c r="P9" i="42"/>
  <c r="P9" i="29"/>
  <c r="P9" i="32"/>
  <c r="P9" i="43"/>
  <c r="P9" i="52"/>
  <c r="P9" i="12"/>
  <c r="F9" i="22"/>
  <c r="G9" i="22" s="1"/>
  <c r="P9" i="27"/>
  <c r="P9" i="34"/>
  <c r="P9" i="30"/>
  <c r="P9" i="38"/>
  <c r="F9" i="18"/>
  <c r="G9" i="18" s="1"/>
  <c r="P9" i="24"/>
  <c r="P9" i="35"/>
  <c r="P9" i="16"/>
  <c r="F9" i="43"/>
  <c r="G9" i="43" s="1"/>
  <c r="P9" i="13"/>
  <c r="P9" i="21"/>
  <c r="P9" i="51"/>
  <c r="F9" i="24"/>
  <c r="G9" i="24" s="1"/>
  <c r="F9" i="30"/>
  <c r="G9" i="30" s="1"/>
  <c r="P9" i="40"/>
  <c r="F9" i="49"/>
  <c r="G9" i="49" s="1"/>
  <c r="P9" i="19"/>
  <c r="F9" i="16"/>
  <c r="G9" i="16" s="1"/>
  <c r="F9" i="21"/>
  <c r="G9" i="21" s="1"/>
  <c r="F9" i="26"/>
  <c r="G9" i="26" s="1"/>
  <c r="F9" i="29"/>
  <c r="G9" i="29" s="1"/>
  <c r="P9" i="33"/>
  <c r="F26" i="21"/>
  <c r="G26" i="21" s="1"/>
  <c r="F26" i="37"/>
  <c r="G26" i="37" s="1"/>
  <c r="P26" i="23"/>
  <c r="F26" i="40"/>
  <c r="G26" i="40" s="1"/>
  <c r="P26" i="40"/>
  <c r="F26" i="17"/>
  <c r="G26" i="17" s="1"/>
  <c r="F26" i="52"/>
  <c r="G26" i="52" s="1"/>
  <c r="P26" i="15"/>
  <c r="P26" i="27"/>
  <c r="P26" i="8"/>
  <c r="P26" i="26"/>
  <c r="F26" i="23"/>
  <c r="G26" i="23" s="1"/>
  <c r="F26" i="48"/>
  <c r="G26" i="48" s="1"/>
  <c r="F26" i="30"/>
  <c r="G26" i="30" s="1"/>
  <c r="F26" i="20"/>
  <c r="G26" i="20" s="1"/>
  <c r="P26" i="29"/>
  <c r="P26" i="13"/>
  <c r="P26" i="28"/>
  <c r="P26" i="50"/>
  <c r="P26" i="24"/>
  <c r="P26" i="35"/>
  <c r="P26" i="20"/>
  <c r="F26" i="36"/>
  <c r="G26" i="36" s="1"/>
  <c r="P26" i="41"/>
  <c r="P26" i="16"/>
  <c r="F26" i="44"/>
  <c r="G26" i="44" s="1"/>
  <c r="P26" i="21"/>
  <c r="F26" i="26"/>
  <c r="G26" i="26" s="1"/>
  <c r="P26" i="36"/>
  <c r="P26" i="12"/>
  <c r="P26" i="37"/>
  <c r="F26" i="8"/>
  <c r="G26" i="8" s="1"/>
  <c r="P26" i="17"/>
  <c r="F26" i="29"/>
  <c r="G26" i="29" s="1"/>
  <c r="F26" i="41"/>
  <c r="G26" i="41" s="1"/>
  <c r="F26" i="13"/>
  <c r="G26" i="13" s="1"/>
  <c r="P26" i="31"/>
  <c r="F26" i="31"/>
  <c r="G26" i="31" s="1"/>
  <c r="P26" i="51"/>
  <c r="F26" i="27"/>
  <c r="G26" i="27" s="1"/>
  <c r="F26" i="49"/>
  <c r="G26" i="49" s="1"/>
  <c r="F26" i="15"/>
  <c r="G26" i="15" s="1"/>
  <c r="F26" i="34"/>
  <c r="G26" i="34" s="1"/>
  <c r="F26" i="42"/>
  <c r="G26" i="42" s="1"/>
  <c r="F26" i="35"/>
  <c r="G26" i="35" s="1"/>
  <c r="P26" i="19"/>
  <c r="P26" i="42"/>
  <c r="P26" i="33"/>
  <c r="P26" i="32"/>
  <c r="F26" i="18"/>
  <c r="G26" i="18" s="1"/>
  <c r="F26" i="50"/>
  <c r="G26" i="50" s="1"/>
  <c r="F26" i="25"/>
  <c r="G26" i="25" s="1"/>
  <c r="F26" i="33"/>
  <c r="G26" i="33" s="1"/>
  <c r="F26" i="28"/>
  <c r="G26" i="28" s="1"/>
  <c r="F26" i="14"/>
  <c r="G26" i="14" s="1"/>
  <c r="F26" i="38"/>
  <c r="G26" i="38" s="1"/>
  <c r="P26" i="52"/>
  <c r="P26" i="43"/>
  <c r="F26" i="12"/>
  <c r="G26" i="12" s="1"/>
  <c r="P26" i="14"/>
  <c r="P26" i="38"/>
  <c r="P26" i="25"/>
  <c r="N11" i="49"/>
  <c r="N11" i="48"/>
  <c r="N11" i="52"/>
  <c r="N11" i="15"/>
  <c r="N11" i="18"/>
  <c r="N11" i="22"/>
  <c r="N11" i="31"/>
  <c r="N11" i="30"/>
  <c r="N11" i="16"/>
  <c r="N11" i="27"/>
  <c r="N11" i="37"/>
  <c r="N11" i="43"/>
  <c r="N11" i="42"/>
  <c r="N11" i="25"/>
  <c r="N11" i="35"/>
  <c r="N11" i="41"/>
  <c r="N11" i="32"/>
  <c r="N11" i="38"/>
  <c r="N11" i="44"/>
  <c r="N11" i="12"/>
  <c r="N11" i="17"/>
  <c r="N11" i="21"/>
  <c r="N11" i="24"/>
  <c r="N11" i="26"/>
  <c r="N11" i="28"/>
  <c r="N11" i="14"/>
  <c r="N11" i="20"/>
  <c r="N11" i="34"/>
  <c r="N11" i="40"/>
  <c r="N11" i="19"/>
  <c r="N11" i="23"/>
  <c r="N11" i="29"/>
  <c r="N11" i="36"/>
  <c r="N11" i="13"/>
  <c r="N11" i="33"/>
  <c r="N11" i="39"/>
  <c r="N11" i="8"/>
  <c r="N11" i="51"/>
  <c r="N11" i="50"/>
  <c r="N15" i="48"/>
  <c r="N15" i="52"/>
  <c r="N15" i="49"/>
  <c r="N15" i="16"/>
  <c r="N15" i="18"/>
  <c r="N15" i="22"/>
  <c r="N15" i="19"/>
  <c r="N15" i="28"/>
  <c r="N15" i="33"/>
  <c r="N15" i="37"/>
  <c r="N15" i="20"/>
  <c r="N15" i="27"/>
  <c r="N15" i="42"/>
  <c r="N15" i="35"/>
  <c r="N15" i="29"/>
  <c r="N15" i="34"/>
  <c r="N15" i="15"/>
  <c r="N15" i="17"/>
  <c r="N15" i="21"/>
  <c r="N15" i="24"/>
  <c r="N15" i="25"/>
  <c r="N15" i="23"/>
  <c r="N15" i="32"/>
  <c r="N15" i="36"/>
  <c r="N15" i="44"/>
  <c r="N15" i="26"/>
  <c r="N15" i="30"/>
  <c r="N15" i="14"/>
  <c r="N15" i="31"/>
  <c r="N15" i="41"/>
  <c r="N15" i="8"/>
  <c r="N15" i="12"/>
  <c r="N15" i="39"/>
  <c r="N15" i="38"/>
  <c r="N15" i="43"/>
  <c r="N15" i="13"/>
  <c r="N15" i="40"/>
  <c r="N15" i="51"/>
  <c r="N15" i="50"/>
  <c r="N21" i="50"/>
  <c r="N21" i="18"/>
  <c r="N21" i="27"/>
  <c r="N21" i="17"/>
  <c r="N21" i="31"/>
  <c r="N21" i="37"/>
  <c r="N21" i="24"/>
  <c r="N21" i="39"/>
  <c r="N21" i="23"/>
  <c r="N21" i="32"/>
  <c r="N21" i="35"/>
  <c r="N21" i="34"/>
  <c r="N21" i="41"/>
  <c r="N21" i="42"/>
  <c r="N21" i="44"/>
  <c r="N21" i="20"/>
  <c r="N21" i="16"/>
  <c r="N21" i="8"/>
  <c r="N21" i="40"/>
  <c r="N21" i="12"/>
  <c r="N21" i="13"/>
  <c r="N21" i="49"/>
  <c r="N21" i="48"/>
  <c r="N21" i="22"/>
  <c r="N21" i="19"/>
  <c r="N21" i="15"/>
  <c r="N21" i="25"/>
  <c r="N21" i="29"/>
  <c r="N21" i="21"/>
  <c r="N21" i="43"/>
  <c r="N21" i="51"/>
  <c r="N21" i="52"/>
  <c r="N21" i="14"/>
  <c r="N21" i="28"/>
  <c r="N21" i="33"/>
  <c r="N21" i="26"/>
  <c r="N21" i="30"/>
  <c r="N21" i="36"/>
  <c r="N21" i="38"/>
  <c r="N29" i="33"/>
  <c r="N29" i="17"/>
  <c r="N29" i="35"/>
  <c r="N29" i="50"/>
  <c r="N29" i="41"/>
  <c r="N29" i="13"/>
  <c r="N29" i="26"/>
  <c r="N29" i="31"/>
  <c r="N29" i="16"/>
  <c r="N29" i="15"/>
  <c r="N29" i="51"/>
  <c r="N29" i="20"/>
  <c r="N29" i="36"/>
  <c r="N29" i="25"/>
  <c r="N29" i="12"/>
  <c r="N29" i="8"/>
  <c r="N29" i="49"/>
  <c r="N29" i="22"/>
  <c r="N29" i="37"/>
  <c r="N29" i="39"/>
  <c r="N29" i="34"/>
  <c r="N29" i="40"/>
  <c r="N29" i="14"/>
  <c r="N29" i="24"/>
  <c r="N29" i="19"/>
  <c r="N29" i="38"/>
  <c r="N29" i="52"/>
  <c r="N29" i="28"/>
  <c r="N29" i="30"/>
  <c r="N29" i="21"/>
  <c r="N29" i="42"/>
  <c r="N29" i="48"/>
  <c r="N29" i="32"/>
  <c r="N29" i="23"/>
  <c r="N29" i="44"/>
  <c r="N29" i="43"/>
  <c r="N29" i="27"/>
  <c r="N29" i="29"/>
  <c r="N29" i="18"/>
  <c r="N37" i="52"/>
  <c r="N37" i="12"/>
  <c r="N37" i="22"/>
  <c r="N37" i="26"/>
  <c r="N37" i="31"/>
  <c r="N37" i="35"/>
  <c r="N37" i="40"/>
  <c r="N37" i="23"/>
  <c r="N37" i="39"/>
  <c r="N37" i="15"/>
  <c r="N37" i="19"/>
  <c r="N37" i="20"/>
  <c r="N37" i="28"/>
  <c r="N37" i="37"/>
  <c r="N37" i="14"/>
  <c r="N37" i="33"/>
  <c r="N37" i="42"/>
  <c r="N37" i="48"/>
  <c r="N37" i="8"/>
  <c r="N37" i="25"/>
  <c r="N37" i="36"/>
  <c r="N37" i="24"/>
  <c r="N37" i="13"/>
  <c r="N37" i="18"/>
  <c r="N37" i="27"/>
  <c r="N37" i="30"/>
  <c r="N37" i="16"/>
  <c r="N37" i="44"/>
  <c r="N37" i="51"/>
  <c r="N37" i="49"/>
  <c r="N37" i="21"/>
  <c r="N37" i="29"/>
  <c r="N37" i="43"/>
  <c r="N37" i="41"/>
  <c r="N37" i="50"/>
  <c r="N37" i="17"/>
  <c r="N37" i="32"/>
  <c r="N37" i="38"/>
  <c r="N37" i="34"/>
  <c r="AH34" i="4"/>
  <c r="F34" i="4" s="1"/>
  <c r="AH43" i="4"/>
  <c r="F43" i="4" s="1"/>
  <c r="AH47" i="4"/>
  <c r="F47" i="4" s="1"/>
  <c r="N5" i="37"/>
  <c r="N5" i="27"/>
  <c r="N5" i="19"/>
  <c r="N5" i="15"/>
  <c r="N5" i="48"/>
  <c r="N5" i="22"/>
  <c r="N5" i="41"/>
  <c r="N5" i="16"/>
  <c r="N5" i="30"/>
  <c r="N5" i="50"/>
  <c r="N5" i="25"/>
  <c r="N5" i="40"/>
  <c r="N5" i="21"/>
  <c r="N5" i="39"/>
  <c r="N5" i="20"/>
  <c r="N5" i="17"/>
  <c r="N5" i="52"/>
  <c r="N5" i="28"/>
  <c r="N5" i="24"/>
  <c r="N5" i="29"/>
  <c r="N5" i="14"/>
  <c r="N5" i="42"/>
  <c r="N5" i="12"/>
  <c r="N5" i="32"/>
  <c r="N5" i="49"/>
  <c r="N5" i="23"/>
  <c r="N5" i="38"/>
  <c r="N5" i="18"/>
  <c r="N5" i="33"/>
  <c r="N5" i="13"/>
  <c r="N5" i="31"/>
  <c r="N5" i="43"/>
  <c r="N5" i="36"/>
  <c r="N5" i="35"/>
  <c r="N5" i="8"/>
  <c r="N5" i="44"/>
  <c r="N5" i="34"/>
  <c r="N5" i="26"/>
  <c r="N5" i="51"/>
  <c r="P21" i="8"/>
  <c r="P21" i="22"/>
  <c r="F21" i="16"/>
  <c r="G21" i="16" s="1"/>
  <c r="F21" i="21"/>
  <c r="G21" i="21" s="1"/>
  <c r="F21" i="30"/>
  <c r="G21" i="30" s="1"/>
  <c r="F21" i="25"/>
  <c r="G21" i="25" s="1"/>
  <c r="F21" i="32"/>
  <c r="G21" i="32" s="1"/>
  <c r="F21" i="41"/>
  <c r="G21" i="41" s="1"/>
  <c r="F21" i="44"/>
  <c r="G21" i="44" s="1"/>
  <c r="F21" i="19"/>
  <c r="G21" i="19" s="1"/>
  <c r="F21" i="17"/>
  <c r="G21" i="17" s="1"/>
  <c r="P21" i="21"/>
  <c r="P21" i="38"/>
  <c r="F21" i="8"/>
  <c r="G21" i="8" s="1"/>
  <c r="F21" i="14"/>
  <c r="G21" i="14" s="1"/>
  <c r="P21" i="12"/>
  <c r="P21" i="18"/>
  <c r="P21" i="27"/>
  <c r="P21" i="35"/>
  <c r="P21" i="28"/>
  <c r="P21" i="36"/>
  <c r="P21" i="40"/>
  <c r="F21" i="12"/>
  <c r="G21" i="12" s="1"/>
  <c r="F21" i="23"/>
  <c r="G21" i="23" s="1"/>
  <c r="F21" i="20"/>
  <c r="G21" i="20" s="1"/>
  <c r="F21" i="35"/>
  <c r="G21" i="35" s="1"/>
  <c r="P21" i="26"/>
  <c r="F21" i="33"/>
  <c r="G21" i="33" s="1"/>
  <c r="P21" i="41"/>
  <c r="P21" i="15"/>
  <c r="F21" i="24"/>
  <c r="G21" i="24" s="1"/>
  <c r="P21" i="30"/>
  <c r="P21" i="29"/>
  <c r="F21" i="39"/>
  <c r="G21" i="39" s="1"/>
  <c r="P21" i="44"/>
  <c r="F21" i="37"/>
  <c r="G21" i="37" s="1"/>
  <c r="P21" i="19"/>
  <c r="P21" i="17"/>
  <c r="F21" i="31"/>
  <c r="G21" i="31" s="1"/>
  <c r="F21" i="28"/>
  <c r="G21" i="28" s="1"/>
  <c r="P21" i="33"/>
  <c r="F21" i="42"/>
  <c r="G21" i="42" s="1"/>
  <c r="P21" i="14"/>
  <c r="P21" i="16"/>
  <c r="F21" i="27"/>
  <c r="G21" i="27" s="1"/>
  <c r="F21" i="38"/>
  <c r="G21" i="38" s="1"/>
  <c r="F21" i="26"/>
  <c r="G21" i="26" s="1"/>
  <c r="P21" i="32"/>
  <c r="F21" i="40"/>
  <c r="G21" i="40" s="1"/>
  <c r="F21" i="43"/>
  <c r="G21" i="43" s="1"/>
  <c r="F21" i="22"/>
  <c r="G21" i="22" s="1"/>
  <c r="F21" i="15"/>
  <c r="G21" i="15" s="1"/>
  <c r="P21" i="31"/>
  <c r="P21" i="25"/>
  <c r="P21" i="39"/>
  <c r="P21" i="43"/>
  <c r="P21" i="23"/>
  <c r="P21" i="20"/>
  <c r="F21" i="34"/>
  <c r="G21" i="34" s="1"/>
  <c r="P21" i="37"/>
  <c r="F21" i="18"/>
  <c r="G21" i="18" s="1"/>
  <c r="P21" i="24"/>
  <c r="P21" i="34"/>
  <c r="F21" i="29"/>
  <c r="G21" i="29" s="1"/>
  <c r="F21" i="36"/>
  <c r="G21" i="36" s="1"/>
  <c r="P21" i="42"/>
  <c r="F21" i="49"/>
  <c r="G21" i="49" s="1"/>
  <c r="P21" i="51"/>
  <c r="F21" i="13"/>
  <c r="G21" i="13" s="1"/>
  <c r="P21" i="50"/>
  <c r="P21" i="52"/>
  <c r="P21" i="13"/>
  <c r="F21" i="48"/>
  <c r="G21" i="48" s="1"/>
  <c r="P21" i="49"/>
  <c r="F21" i="51"/>
  <c r="G21" i="51" s="1"/>
  <c r="P21" i="48"/>
  <c r="F21" i="50"/>
  <c r="G21" i="50" s="1"/>
  <c r="F21" i="52"/>
  <c r="G21" i="52" s="1"/>
  <c r="N13" i="19"/>
  <c r="N13" i="21"/>
  <c r="N13" i="27"/>
  <c r="N13" i="34"/>
  <c r="N13" i="8"/>
  <c r="N13" i="36"/>
  <c r="N13" i="13"/>
  <c r="N13" i="33"/>
  <c r="N13" i="14"/>
  <c r="N13" i="24"/>
  <c r="N13" i="25"/>
  <c r="N13" i="29"/>
  <c r="N13" i="41"/>
  <c r="N13" i="20"/>
  <c r="N13" i="40"/>
  <c r="N13" i="44"/>
  <c r="N13" i="48"/>
  <c r="N13" i="52"/>
  <c r="N13" i="31"/>
  <c r="N13" i="50"/>
  <c r="N13" i="49"/>
  <c r="N13" i="15"/>
  <c r="N13" i="32"/>
  <c r="N13" i="35"/>
  <c r="N13" i="30"/>
  <c r="N13" i="22"/>
  <c r="N13" i="28"/>
  <c r="N13" i="16"/>
  <c r="N13" i="18"/>
  <c r="N13" i="51"/>
  <c r="N13" i="17"/>
  <c r="N13" i="26"/>
  <c r="N13" i="43"/>
  <c r="N13" i="42"/>
  <c r="N13" i="12"/>
  <c r="N13" i="23"/>
  <c r="N13" i="39"/>
  <c r="N13" i="37"/>
  <c r="N13" i="38"/>
  <c r="N19" i="48"/>
  <c r="N19" i="51"/>
  <c r="N19" i="50"/>
  <c r="N19" i="14"/>
  <c r="N19" i="17"/>
  <c r="N19" i="21"/>
  <c r="N19" i="24"/>
  <c r="N19" i="31"/>
  <c r="N19" i="34"/>
  <c r="N19" i="38"/>
  <c r="N19" i="42"/>
  <c r="N19" i="26"/>
  <c r="N19" i="33"/>
  <c r="N19" i="44"/>
  <c r="N19" i="25"/>
  <c r="N19" i="41"/>
  <c r="N19" i="49"/>
  <c r="N19" i="30"/>
  <c r="N19" i="13"/>
  <c r="N19" i="32"/>
  <c r="N19" i="12"/>
  <c r="N19" i="15"/>
  <c r="N19" i="18"/>
  <c r="N19" i="22"/>
  <c r="N19" i="16"/>
  <c r="N19" i="19"/>
  <c r="N19" i="35"/>
  <c r="N19" i="40"/>
  <c r="N19" i="20"/>
  <c r="N19" i="27"/>
  <c r="N19" i="37"/>
  <c r="N19" i="43"/>
  <c r="N19" i="29"/>
  <c r="N19" i="8"/>
  <c r="N19" i="52"/>
  <c r="N19" i="23"/>
  <c r="N19" i="36"/>
  <c r="N19" i="39"/>
  <c r="N19" i="28"/>
  <c r="N23" i="16"/>
  <c r="N23" i="44"/>
  <c r="N23" i="25"/>
  <c r="N23" i="26"/>
  <c r="N23" i="22"/>
  <c r="N23" i="34"/>
  <c r="N23" i="13"/>
  <c r="N23" i="49"/>
  <c r="N23" i="20"/>
  <c r="N23" i="43"/>
  <c r="N23" i="27"/>
  <c r="N23" i="12"/>
  <c r="N23" i="51"/>
  <c r="N23" i="32"/>
  <c r="N23" i="37"/>
  <c r="N23" i="19"/>
  <c r="N23" i="39"/>
  <c r="N23" i="40"/>
  <c r="N23" i="17"/>
  <c r="N23" i="38"/>
  <c r="N23" i="52"/>
  <c r="N23" i="35"/>
  <c r="N23" i="8"/>
  <c r="N23" i="23"/>
  <c r="N23" i="33"/>
  <c r="N23" i="42"/>
  <c r="N23" i="24"/>
  <c r="N23" i="14"/>
  <c r="N23" i="15"/>
  <c r="N23" i="31"/>
  <c r="N23" i="29"/>
  <c r="N23" i="36"/>
  <c r="N23" i="41"/>
  <c r="N23" i="48"/>
  <c r="N23" i="18"/>
  <c r="N23" i="30"/>
  <c r="N23" i="28"/>
  <c r="N23" i="21"/>
  <c r="N23" i="50"/>
  <c r="N31" i="50"/>
  <c r="N31" i="14"/>
  <c r="N31" i="21"/>
  <c r="N31" i="25"/>
  <c r="N31" i="29"/>
  <c r="N31" i="42"/>
  <c r="N31" i="16"/>
  <c r="N31" i="30"/>
  <c r="N31" i="37"/>
  <c r="N31" i="8"/>
  <c r="N31" i="51"/>
  <c r="N31" i="15"/>
  <c r="N31" i="22"/>
  <c r="N31" i="26"/>
  <c r="N31" i="35"/>
  <c r="N31" i="44"/>
  <c r="N31" i="19"/>
  <c r="N31" i="32"/>
  <c r="N31" i="38"/>
  <c r="N31" i="48"/>
  <c r="N31" i="52"/>
  <c r="N31" i="17"/>
  <c r="N31" i="23"/>
  <c r="N31" i="27"/>
  <c r="N31" i="36"/>
  <c r="N31" i="43"/>
  <c r="N31" i="20"/>
  <c r="N31" i="33"/>
  <c r="N31" i="39"/>
  <c r="N31" i="49"/>
  <c r="N31" i="12"/>
  <c r="N31" i="18"/>
  <c r="N31" i="24"/>
  <c r="N31" i="28"/>
  <c r="N31" i="41"/>
  <c r="N31" i="13"/>
  <c r="N31" i="31"/>
  <c r="N31" i="34"/>
  <c r="N31" i="40"/>
  <c r="T30" i="23"/>
  <c r="T30" i="33"/>
  <c r="T30" i="26"/>
  <c r="T30" i="41"/>
  <c r="T30" i="17"/>
  <c r="T30" i="36"/>
  <c r="T30" i="22"/>
  <c r="T30" i="31"/>
  <c r="T30" i="14"/>
  <c r="T30" i="21"/>
  <c r="T30" i="32"/>
  <c r="T30" i="51"/>
  <c r="T30" i="29"/>
  <c r="T30" i="8"/>
  <c r="T30" i="42"/>
  <c r="T30" i="35"/>
  <c r="T30" i="25"/>
  <c r="T30" i="15"/>
  <c r="T30" i="37"/>
  <c r="T30" i="24"/>
  <c r="T30" i="52"/>
  <c r="T30" i="27"/>
  <c r="T30" i="13"/>
  <c r="T30" i="49"/>
  <c r="T30" i="16"/>
  <c r="T30" i="48"/>
  <c r="T30" i="30"/>
  <c r="T30" i="18"/>
  <c r="T30" i="20"/>
  <c r="T30" i="28"/>
  <c r="T30" i="50"/>
  <c r="T30" i="19"/>
  <c r="T30" i="12"/>
  <c r="T30" i="43"/>
  <c r="T30" i="44"/>
  <c r="T30" i="40"/>
  <c r="T30" i="34"/>
  <c r="T30" i="38"/>
  <c r="T30" i="39"/>
  <c r="T15" i="16"/>
  <c r="T15" i="30"/>
  <c r="T15" i="23"/>
  <c r="T15" i="21"/>
  <c r="T15" i="15"/>
  <c r="T15" i="36"/>
  <c r="T15" i="32"/>
  <c r="T15" i="40"/>
  <c r="T15" i="34"/>
  <c r="T15" i="48"/>
  <c r="T15" i="18"/>
  <c r="T15" i="13"/>
  <c r="T15" i="43"/>
  <c r="T15" i="24"/>
  <c r="T15" i="41"/>
  <c r="T15" i="28"/>
  <c r="T15" i="52"/>
  <c r="T15" i="42"/>
  <c r="T15" i="31"/>
  <c r="T15" i="51"/>
  <c r="T15" i="33"/>
  <c r="T15" i="50"/>
  <c r="T15" i="19"/>
  <c r="T15" i="29"/>
  <c r="T15" i="14"/>
  <c r="T15" i="12"/>
  <c r="T15" i="26"/>
  <c r="T15" i="35"/>
  <c r="T15" i="20"/>
  <c r="T15" i="38"/>
  <c r="T15" i="17"/>
  <c r="T15" i="8"/>
  <c r="T15" i="49"/>
  <c r="T15" i="25"/>
  <c r="T15" i="39"/>
  <c r="T15" i="22"/>
  <c r="T15" i="37"/>
  <c r="T15" i="44"/>
  <c r="T15" i="27"/>
  <c r="AH20" i="4"/>
  <c r="F20" i="4" s="1"/>
  <c r="G6" i="32"/>
  <c r="E44" i="32"/>
  <c r="G38" i="37"/>
  <c r="E44" i="37"/>
  <c r="G36" i="12"/>
  <c r="E44" i="15"/>
  <c r="E44" i="26"/>
  <c r="G5" i="26"/>
  <c r="E44" i="33"/>
  <c r="E44" i="34"/>
  <c r="G9" i="44"/>
  <c r="E44" i="44"/>
  <c r="E44" i="38"/>
  <c r="G6" i="43"/>
  <c r="G35" i="21"/>
  <c r="G5" i="48"/>
  <c r="E44" i="48"/>
  <c r="G5" i="49"/>
  <c r="E44" i="49"/>
  <c r="G5" i="13"/>
  <c r="E44" i="13"/>
  <c r="G7" i="16"/>
  <c r="E44" i="16"/>
  <c r="G7" i="27"/>
  <c r="E44" i="27"/>
  <c r="E44" i="30"/>
  <c r="G11" i="35"/>
  <c r="E44" i="35"/>
  <c r="E44" i="36"/>
  <c r="G41" i="40"/>
  <c r="E44" i="40"/>
  <c r="G12" i="14"/>
  <c r="E44" i="14"/>
  <c r="G22" i="18"/>
  <c r="E44" i="18"/>
  <c r="E44" i="23"/>
  <c r="G7" i="23"/>
  <c r="G44" i="20" l="1"/>
  <c r="H5" i="24" a="1"/>
  <c r="H10" i="24" s="1"/>
  <c r="I10" i="24" s="1"/>
  <c r="H5" i="37" a="1"/>
  <c r="H6" i="37" s="1"/>
  <c r="I6" i="37" s="1"/>
  <c r="H5" i="25" a="1"/>
  <c r="H40" i="25" s="1"/>
  <c r="I40" i="25" s="1"/>
  <c r="H5" i="21" a="1"/>
  <c r="H26" i="21" s="1"/>
  <c r="I26" i="21" s="1"/>
  <c r="G44" i="31"/>
  <c r="H5" i="28" a="1"/>
  <c r="H14" i="28" s="1"/>
  <c r="I14" i="28" s="1"/>
  <c r="G44" i="51"/>
  <c r="H5" i="50" a="1"/>
  <c r="H30" i="50" s="1"/>
  <c r="I30" i="50" s="1"/>
  <c r="H5" i="19" a="1"/>
  <c r="H34" i="19" s="1"/>
  <c r="I34" i="19" s="1"/>
  <c r="G44" i="42"/>
  <c r="H5" i="41" a="1"/>
  <c r="H40" i="41" s="1"/>
  <c r="I40" i="41" s="1"/>
  <c r="G44" i="50"/>
  <c r="G44" i="22"/>
  <c r="H5" i="32" a="1"/>
  <c r="H38" i="32" s="1"/>
  <c r="I38" i="32" s="1"/>
  <c r="G44" i="19"/>
  <c r="H5" i="17" a="1"/>
  <c r="H14" i="17" s="1"/>
  <c r="I14" i="17" s="1"/>
  <c r="H5" i="33" a="1"/>
  <c r="H31" i="33" s="1"/>
  <c r="I31" i="33" s="1"/>
  <c r="H5" i="8" a="1"/>
  <c r="H28" i="8" s="1"/>
  <c r="I28" i="8" s="1"/>
  <c r="H5" i="36" a="1"/>
  <c r="H36" i="36" s="1"/>
  <c r="I36" i="36" s="1"/>
  <c r="G44" i="39"/>
  <c r="G44" i="40"/>
  <c r="G44" i="52"/>
  <c r="G44" i="38"/>
  <c r="H5" i="20" a="1"/>
  <c r="H8" i="20" s="1"/>
  <c r="I8" i="20" s="1"/>
  <c r="G44" i="32"/>
  <c r="H5" i="38" a="1"/>
  <c r="H38" i="38" s="1"/>
  <c r="I38" i="38" s="1"/>
  <c r="G44" i="25"/>
  <c r="G44" i="18"/>
  <c r="H5" i="29" a="1"/>
  <c r="H8" i="29" s="1"/>
  <c r="I8" i="29" s="1"/>
  <c r="G44" i="41"/>
  <c r="T38" i="39"/>
  <c r="T38" i="51"/>
  <c r="T38" i="12"/>
  <c r="T38" i="27"/>
  <c r="T38" i="41"/>
  <c r="T38" i="8"/>
  <c r="T38" i="49"/>
  <c r="T38" i="13"/>
  <c r="T38" i="43"/>
  <c r="T38" i="30"/>
  <c r="T38" i="19"/>
  <c r="T38" i="22"/>
  <c r="T38" i="14"/>
  <c r="T38" i="28"/>
  <c r="T38" i="16"/>
  <c r="T38" i="35"/>
  <c r="T38" i="17"/>
  <c r="T38" i="33"/>
  <c r="T38" i="21"/>
  <c r="T38" i="44"/>
  <c r="T38" i="15"/>
  <c r="T38" i="50"/>
  <c r="T38" i="29"/>
  <c r="T38" i="40"/>
  <c r="T38" i="26"/>
  <c r="T38" i="52"/>
  <c r="T38" i="23"/>
  <c r="T38" i="25"/>
  <c r="T38" i="24"/>
  <c r="T38" i="42"/>
  <c r="T38" i="38"/>
  <c r="T38" i="31"/>
  <c r="T38" i="32"/>
  <c r="T38" i="34"/>
  <c r="T38" i="48"/>
  <c r="T38" i="18"/>
  <c r="T38" i="37"/>
  <c r="T38" i="20"/>
  <c r="T38" i="36"/>
  <c r="G44" i="26"/>
  <c r="G44" i="44"/>
  <c r="G44" i="29"/>
  <c r="J44" i="44"/>
  <c r="J44" i="20"/>
  <c r="J44" i="40"/>
  <c r="J44" i="37"/>
  <c r="J44" i="22"/>
  <c r="J44" i="29"/>
  <c r="J44" i="26"/>
  <c r="J44" i="18"/>
  <c r="J44" i="41"/>
  <c r="J44" i="17"/>
  <c r="J44" i="42"/>
  <c r="J44" i="31"/>
  <c r="J44" i="12"/>
  <c r="J44" i="43"/>
  <c r="J44" i="25"/>
  <c r="J44" i="50"/>
  <c r="J44" i="36"/>
  <c r="J44" i="39"/>
  <c r="J44" i="19"/>
  <c r="J44" i="51"/>
  <c r="J44" i="52"/>
  <c r="J44" i="38"/>
  <c r="J44" i="35"/>
  <c r="J44" i="8"/>
  <c r="J44" i="32"/>
  <c r="J44" i="48"/>
  <c r="J44" i="14"/>
  <c r="J44" i="15"/>
  <c r="J44" i="49"/>
  <c r="J44" i="30"/>
  <c r="J44" i="13"/>
  <c r="J44" i="33"/>
  <c r="J44" i="34"/>
  <c r="J44" i="23"/>
  <c r="J44" i="27"/>
  <c r="J44" i="24"/>
  <c r="J44" i="16"/>
  <c r="J44" i="21"/>
  <c r="J44" i="28"/>
  <c r="G44" i="14"/>
  <c r="G44" i="36"/>
  <c r="H5" i="44" a="1"/>
  <c r="H6" i="44" s="1"/>
  <c r="I6" i="44" s="1"/>
  <c r="K6" i="44" s="1"/>
  <c r="H5" i="31" a="1"/>
  <c r="H16" i="31" s="1"/>
  <c r="I16" i="31" s="1"/>
  <c r="H5" i="35" a="1"/>
  <c r="H36" i="35" s="1"/>
  <c r="I36" i="35" s="1"/>
  <c r="H5" i="22" a="1"/>
  <c r="H26" i="22" s="1"/>
  <c r="I26" i="22" s="1"/>
  <c r="G44" i="28"/>
  <c r="G44" i="8"/>
  <c r="H5" i="39" a="1"/>
  <c r="H40" i="39" s="1"/>
  <c r="I40" i="39" s="1"/>
  <c r="G44" i="33"/>
  <c r="H5" i="52" a="1"/>
  <c r="H18" i="52" s="1"/>
  <c r="I18" i="52" s="1"/>
  <c r="G44" i="17"/>
  <c r="G44" i="37"/>
  <c r="G44" i="21"/>
  <c r="H5" i="42" a="1"/>
  <c r="H25" i="42" s="1"/>
  <c r="I25" i="42" s="1"/>
  <c r="G44" i="12"/>
  <c r="H5" i="51" a="1"/>
  <c r="H42" i="51" s="1"/>
  <c r="I42" i="51" s="1"/>
  <c r="G44" i="24"/>
  <c r="H5" i="30" a="1"/>
  <c r="H18" i="30" s="1"/>
  <c r="I18" i="30" s="1"/>
  <c r="G44" i="30"/>
  <c r="H5" i="43" a="1"/>
  <c r="H39" i="43" s="1"/>
  <c r="I39" i="43" s="1"/>
  <c r="G44" i="23"/>
  <c r="H5" i="12" a="1"/>
  <c r="H16" i="12" s="1"/>
  <c r="I16" i="12" s="1"/>
  <c r="H5" i="40" a="1"/>
  <c r="H36" i="40" s="1"/>
  <c r="I36" i="40" s="1"/>
  <c r="G44" i="35"/>
  <c r="H5" i="26" a="1"/>
  <c r="H28" i="26" s="1"/>
  <c r="I28" i="26" s="1"/>
  <c r="G44" i="43"/>
  <c r="T12" i="34"/>
  <c r="T12" i="14"/>
  <c r="T12" i="25"/>
  <c r="T12" i="41"/>
  <c r="T12" i="29"/>
  <c r="T12" i="48"/>
  <c r="T12" i="44"/>
  <c r="T12" i="33"/>
  <c r="T12" i="15"/>
  <c r="T12" i="49"/>
  <c r="T12" i="40"/>
  <c r="T12" i="24"/>
  <c r="T12" i="18"/>
  <c r="T12" i="22"/>
  <c r="T12" i="13"/>
  <c r="T12" i="37"/>
  <c r="T12" i="17"/>
  <c r="T12" i="51"/>
  <c r="T12" i="26"/>
  <c r="T12" i="50"/>
  <c r="T12" i="39"/>
  <c r="T12" i="35"/>
  <c r="T12" i="52"/>
  <c r="T12" i="23"/>
  <c r="T12" i="8"/>
  <c r="T12" i="21"/>
  <c r="T12" i="20"/>
  <c r="T12" i="16"/>
  <c r="T12" i="31"/>
  <c r="T12" i="32"/>
  <c r="T12" i="43"/>
  <c r="T12" i="30"/>
  <c r="T12" i="19"/>
  <c r="T12" i="38"/>
  <c r="T12" i="36"/>
  <c r="T12" i="12"/>
  <c r="T12" i="27"/>
  <c r="T12" i="28"/>
  <c r="T12" i="42"/>
  <c r="J30" i="49"/>
  <c r="J30" i="20"/>
  <c r="J30" i="21"/>
  <c r="J30" i="27"/>
  <c r="J30" i="29"/>
  <c r="J30" i="37"/>
  <c r="J30" i="39"/>
  <c r="J30" i="38"/>
  <c r="J30" i="22"/>
  <c r="J30" i="32"/>
  <c r="J30" i="36"/>
  <c r="J30" i="12"/>
  <c r="J30" i="33"/>
  <c r="J30" i="18"/>
  <c r="J30" i="48"/>
  <c r="J30" i="16"/>
  <c r="J30" i="42"/>
  <c r="J30" i="43"/>
  <c r="J30" i="15"/>
  <c r="J30" i="28"/>
  <c r="J30" i="31"/>
  <c r="J30" i="52"/>
  <c r="J30" i="40"/>
  <c r="J30" i="24"/>
  <c r="J30" i="8"/>
  <c r="J30" i="17"/>
  <c r="J30" i="19"/>
  <c r="J30" i="51"/>
  <c r="J30" i="34"/>
  <c r="J30" i="50"/>
  <c r="J30" i="14"/>
  <c r="J30" i="23"/>
  <c r="J30" i="30"/>
  <c r="J30" i="41"/>
  <c r="J30" i="26"/>
  <c r="J30" i="44"/>
  <c r="J30" i="13"/>
  <c r="J30" i="25"/>
  <c r="J30" i="35"/>
  <c r="H5" i="34" a="1"/>
  <c r="H18" i="34" s="1"/>
  <c r="I18" i="34" s="1"/>
  <c r="G44" i="34"/>
  <c r="H5" i="15" a="1"/>
  <c r="H8" i="15" s="1"/>
  <c r="I8" i="15" s="1"/>
  <c r="G44" i="15"/>
  <c r="T44" i="32"/>
  <c r="T44" i="25"/>
  <c r="T44" i="48"/>
  <c r="T44" i="38"/>
  <c r="T44" i="31"/>
  <c r="T44" i="14"/>
  <c r="T44" i="37"/>
  <c r="T44" i="33"/>
  <c r="T44" i="29"/>
  <c r="T44" i="43"/>
  <c r="T44" i="40"/>
  <c r="T44" i="20"/>
  <c r="T44" i="44"/>
  <c r="T44" i="19"/>
  <c r="T44" i="51"/>
  <c r="T44" i="21"/>
  <c r="T44" i="30"/>
  <c r="T44" i="26"/>
  <c r="T44" i="12"/>
  <c r="T44" i="50"/>
  <c r="T44" i="8"/>
  <c r="T44" i="39"/>
  <c r="T44" i="24"/>
  <c r="T44" i="17"/>
  <c r="T44" i="16"/>
  <c r="T44" i="13"/>
  <c r="T44" i="35"/>
  <c r="T44" i="15"/>
  <c r="T44" i="27"/>
  <c r="T44" i="42"/>
  <c r="T44" i="22"/>
  <c r="T44" i="18"/>
  <c r="T44" i="23"/>
  <c r="T44" i="34"/>
  <c r="T44" i="41"/>
  <c r="T44" i="36"/>
  <c r="T44" i="52"/>
  <c r="T44" i="49"/>
  <c r="T44" i="28"/>
  <c r="T17" i="40"/>
  <c r="T17" i="29"/>
  <c r="T17" i="52"/>
  <c r="T17" i="22"/>
  <c r="T17" i="30"/>
  <c r="T17" i="44"/>
  <c r="T17" i="35"/>
  <c r="T17" i="13"/>
  <c r="T17" i="26"/>
  <c r="T17" i="18"/>
  <c r="T17" i="14"/>
  <c r="T17" i="34"/>
  <c r="T17" i="27"/>
  <c r="T17" i="42"/>
  <c r="T17" i="36"/>
  <c r="T17" i="25"/>
  <c r="T17" i="38"/>
  <c r="T17" i="15"/>
  <c r="T17" i="16"/>
  <c r="T17" i="39"/>
  <c r="T17" i="41"/>
  <c r="T17" i="19"/>
  <c r="T17" i="20"/>
  <c r="T17" i="21"/>
  <c r="T17" i="28"/>
  <c r="T17" i="24"/>
  <c r="T17" i="31"/>
  <c r="T17" i="43"/>
  <c r="T17" i="32"/>
  <c r="T17" i="23"/>
  <c r="T17" i="17"/>
  <c r="T17" i="48"/>
  <c r="T17" i="51"/>
  <c r="T17" i="33"/>
  <c r="T17" i="49"/>
  <c r="T17" i="50"/>
  <c r="T17" i="37"/>
  <c r="T17" i="12"/>
  <c r="T17" i="8"/>
  <c r="T40" i="30"/>
  <c r="T40" i="38"/>
  <c r="T40" i="42"/>
  <c r="T40" i="19"/>
  <c r="T40" i="21"/>
  <c r="T40" i="33"/>
  <c r="T40" i="23"/>
  <c r="T40" i="16"/>
  <c r="T40" i="12"/>
  <c r="T40" i="52"/>
  <c r="T40" i="35"/>
  <c r="T40" i="18"/>
  <c r="T40" i="32"/>
  <c r="T40" i="20"/>
  <c r="T40" i="24"/>
  <c r="T40" i="13"/>
  <c r="T40" i="41"/>
  <c r="T40" i="17"/>
  <c r="T40" i="36"/>
  <c r="T40" i="22"/>
  <c r="T40" i="29"/>
  <c r="T40" i="34"/>
  <c r="T40" i="37"/>
  <c r="T40" i="44"/>
  <c r="T40" i="50"/>
  <c r="T40" i="14"/>
  <c r="T40" i="26"/>
  <c r="T40" i="28"/>
  <c r="T40" i="27"/>
  <c r="T40" i="31"/>
  <c r="T40" i="8"/>
  <c r="T40" i="39"/>
  <c r="T40" i="48"/>
  <c r="T40" i="43"/>
  <c r="T40" i="51"/>
  <c r="T40" i="15"/>
  <c r="T40" i="25"/>
  <c r="T40" i="40"/>
  <c r="T40" i="49"/>
  <c r="T31" i="23"/>
  <c r="T31" i="29"/>
  <c r="T31" i="24"/>
  <c r="T31" i="27"/>
  <c r="T31" i="25"/>
  <c r="T31" i="17"/>
  <c r="T31" i="28"/>
  <c r="T31" i="26"/>
  <c r="T31" i="12"/>
  <c r="T31" i="16"/>
  <c r="T31" i="38"/>
  <c r="T31" i="32"/>
  <c r="T31" i="19"/>
  <c r="T31" i="43"/>
  <c r="T31" i="49"/>
  <c r="T31" i="14"/>
  <c r="T31" i="35"/>
  <c r="T31" i="18"/>
  <c r="T31" i="21"/>
  <c r="T31" i="33"/>
  <c r="T31" i="20"/>
  <c r="T31" i="39"/>
  <c r="T31" i="15"/>
  <c r="T31" i="40"/>
  <c r="T31" i="30"/>
  <c r="T31" i="13"/>
  <c r="T31" i="34"/>
  <c r="T31" i="41"/>
  <c r="T31" i="44"/>
  <c r="T31" i="52"/>
  <c r="T31" i="31"/>
  <c r="T31" i="8"/>
  <c r="T31" i="36"/>
  <c r="T31" i="42"/>
  <c r="T31" i="22"/>
  <c r="T31" i="37"/>
  <c r="T31" i="48"/>
  <c r="T31" i="51"/>
  <c r="T31" i="50"/>
  <c r="H5" i="23" a="1"/>
  <c r="H20" i="23" s="1"/>
  <c r="I20" i="23" s="1"/>
  <c r="H14" i="8"/>
  <c r="I14" i="8" s="1"/>
  <c r="H30" i="8"/>
  <c r="I30" i="8" s="1"/>
  <c r="H43" i="8"/>
  <c r="I43" i="8" s="1"/>
  <c r="H21" i="8"/>
  <c r="I21" i="8" s="1"/>
  <c r="H5" i="8"/>
  <c r="H12" i="20"/>
  <c r="I12" i="20" s="1"/>
  <c r="H28" i="20"/>
  <c r="I28" i="20" s="1"/>
  <c r="H24" i="20"/>
  <c r="I24" i="20" s="1"/>
  <c r="H40" i="20"/>
  <c r="I40" i="20" s="1"/>
  <c r="H15" i="20"/>
  <c r="I15" i="20" s="1"/>
  <c r="H16" i="28"/>
  <c r="I16" i="28" s="1"/>
  <c r="H24" i="28"/>
  <c r="I24" i="28" s="1"/>
  <c r="H5" i="28"/>
  <c r="H36" i="28"/>
  <c r="I36" i="28" s="1"/>
  <c r="H22" i="28"/>
  <c r="I22" i="28" s="1"/>
  <c r="H12" i="28"/>
  <c r="I12" i="28" s="1"/>
  <c r="H34" i="28"/>
  <c r="I34" i="28" s="1"/>
  <c r="H6" i="28"/>
  <c r="I6" i="28" s="1"/>
  <c r="H18" i="28"/>
  <c r="I18" i="28" s="1"/>
  <c r="H27" i="28"/>
  <c r="I27" i="28" s="1"/>
  <c r="H43" i="28"/>
  <c r="I43" i="28" s="1"/>
  <c r="H39" i="28"/>
  <c r="I39" i="28" s="1"/>
  <c r="H25" i="28"/>
  <c r="I25" i="28" s="1"/>
  <c r="H11" i="28"/>
  <c r="I11" i="28" s="1"/>
  <c r="H15" i="28"/>
  <c r="I15" i="28" s="1"/>
  <c r="H35" i="28"/>
  <c r="I35" i="28" s="1"/>
  <c r="H8" i="24"/>
  <c r="I8" i="24" s="1"/>
  <c r="H16" i="24"/>
  <c r="I16" i="24" s="1"/>
  <c r="H24" i="24"/>
  <c r="I24" i="24" s="1"/>
  <c r="H32" i="24"/>
  <c r="I32" i="24" s="1"/>
  <c r="H40" i="24"/>
  <c r="I40" i="24" s="1"/>
  <c r="H20" i="24"/>
  <c r="I20" i="24" s="1"/>
  <c r="H30" i="24"/>
  <c r="I30" i="24" s="1"/>
  <c r="H42" i="24"/>
  <c r="I42" i="24" s="1"/>
  <c r="H12" i="24"/>
  <c r="I12" i="24" s="1"/>
  <c r="H26" i="24"/>
  <c r="I26" i="24" s="1"/>
  <c r="H38" i="24"/>
  <c r="I38" i="24" s="1"/>
  <c r="H5" i="24"/>
  <c r="H34" i="24"/>
  <c r="I34" i="24" s="1"/>
  <c r="H28" i="24"/>
  <c r="I28" i="24" s="1"/>
  <c r="H14" i="24"/>
  <c r="I14" i="24" s="1"/>
  <c r="H6" i="24"/>
  <c r="I6" i="24" s="1"/>
  <c r="H22" i="24"/>
  <c r="I22" i="24" s="1"/>
  <c r="H36" i="24"/>
  <c r="I36" i="24" s="1"/>
  <c r="H43" i="24"/>
  <c r="I43" i="24" s="1"/>
  <c r="H27" i="24"/>
  <c r="I27" i="24" s="1"/>
  <c r="H19" i="24"/>
  <c r="I19" i="24" s="1"/>
  <c r="H11" i="24"/>
  <c r="I11" i="24" s="1"/>
  <c r="H41" i="24"/>
  <c r="I41" i="24" s="1"/>
  <c r="H37" i="24"/>
  <c r="I37" i="24" s="1"/>
  <c r="H23" i="24"/>
  <c r="I23" i="24" s="1"/>
  <c r="H9" i="24"/>
  <c r="I9" i="24" s="1"/>
  <c r="H25" i="24"/>
  <c r="I25" i="24" s="1"/>
  <c r="H21" i="24"/>
  <c r="I21" i="24" s="1"/>
  <c r="H7" i="24"/>
  <c r="I7" i="24" s="1"/>
  <c r="H29" i="24"/>
  <c r="I29" i="24" s="1"/>
  <c r="H15" i="24"/>
  <c r="I15" i="24" s="1"/>
  <c r="H13" i="24"/>
  <c r="I13" i="24" s="1"/>
  <c r="H33" i="24"/>
  <c r="I33" i="24" s="1"/>
  <c r="H17" i="24"/>
  <c r="I17" i="24" s="1"/>
  <c r="H41" i="26"/>
  <c r="I41" i="26" s="1"/>
  <c r="H12" i="19"/>
  <c r="I12" i="19" s="1"/>
  <c r="H18" i="19"/>
  <c r="I18" i="19" s="1"/>
  <c r="H38" i="19"/>
  <c r="I38" i="19" s="1"/>
  <c r="H22" i="19"/>
  <c r="I22" i="19" s="1"/>
  <c r="H23" i="19"/>
  <c r="I23" i="19" s="1"/>
  <c r="H7" i="19"/>
  <c r="I7" i="19" s="1"/>
  <c r="H11" i="19"/>
  <c r="I11" i="19" s="1"/>
  <c r="H17" i="19"/>
  <c r="I17" i="19" s="1"/>
  <c r="H35" i="19"/>
  <c r="I35" i="19" s="1"/>
  <c r="H21" i="19"/>
  <c r="I21" i="19" s="1"/>
  <c r="H16" i="19"/>
  <c r="I16" i="19" s="1"/>
  <c r="H18" i="21"/>
  <c r="I18" i="21" s="1"/>
  <c r="H22" i="21"/>
  <c r="I22" i="21" s="1"/>
  <c r="H30" i="21"/>
  <c r="I30" i="21" s="1"/>
  <c r="H34" i="21"/>
  <c r="I34" i="21" s="1"/>
  <c r="H42" i="21"/>
  <c r="I42" i="21" s="1"/>
  <c r="H8" i="21"/>
  <c r="I8" i="21" s="1"/>
  <c r="H12" i="21"/>
  <c r="I12" i="21" s="1"/>
  <c r="H20" i="21"/>
  <c r="I20" i="21" s="1"/>
  <c r="H28" i="21"/>
  <c r="I28" i="21" s="1"/>
  <c r="H7" i="21"/>
  <c r="I7" i="21" s="1"/>
  <c r="H31" i="21"/>
  <c r="I31" i="21" s="1"/>
  <c r="H39" i="21"/>
  <c r="I39" i="21" s="1"/>
  <c r="H11" i="21"/>
  <c r="I11" i="21" s="1"/>
  <c r="H19" i="21"/>
  <c r="I19" i="21" s="1"/>
  <c r="H35" i="21"/>
  <c r="I35" i="21" s="1"/>
  <c r="H43" i="21"/>
  <c r="I43" i="21" s="1"/>
  <c r="H41" i="21"/>
  <c r="I41" i="21" s="1"/>
  <c r="H37" i="21"/>
  <c r="I37" i="21" s="1"/>
  <c r="H21" i="21"/>
  <c r="I21" i="21" s="1"/>
  <c r="H17" i="21"/>
  <c r="I17" i="21" s="1"/>
  <c r="H5" i="18" a="1"/>
  <c r="H33" i="50"/>
  <c r="I33" i="50" s="1"/>
  <c r="H39" i="50"/>
  <c r="I39" i="50" s="1"/>
  <c r="H31" i="50"/>
  <c r="I31" i="50" s="1"/>
  <c r="H23" i="50"/>
  <c r="I23" i="50" s="1"/>
  <c r="H7" i="50"/>
  <c r="I7" i="50" s="1"/>
  <c r="H35" i="50"/>
  <c r="I35" i="50" s="1"/>
  <c r="H25" i="50"/>
  <c r="I25" i="50" s="1"/>
  <c r="H20" i="50"/>
  <c r="I20" i="50" s="1"/>
  <c r="H41" i="50"/>
  <c r="I41" i="50" s="1"/>
  <c r="H27" i="50"/>
  <c r="I27" i="50" s="1"/>
  <c r="H11" i="50"/>
  <c r="I11" i="50" s="1"/>
  <c r="H36" i="50"/>
  <c r="I36" i="50" s="1"/>
  <c r="H24" i="50"/>
  <c r="I24" i="50" s="1"/>
  <c r="H21" i="50"/>
  <c r="I21" i="50" s="1"/>
  <c r="H43" i="50"/>
  <c r="I43" i="50" s="1"/>
  <c r="H12" i="50"/>
  <c r="I12" i="50" s="1"/>
  <c r="H19" i="50"/>
  <c r="I19" i="50" s="1"/>
  <c r="H28" i="50"/>
  <c r="I28" i="50" s="1"/>
  <c r="H5" i="50"/>
  <c r="H12" i="29"/>
  <c r="I12" i="29" s="1"/>
  <c r="H20" i="29"/>
  <c r="I20" i="29" s="1"/>
  <c r="H36" i="29"/>
  <c r="I36" i="29" s="1"/>
  <c r="H30" i="29"/>
  <c r="I30" i="29" s="1"/>
  <c r="H14" i="29"/>
  <c r="I14" i="29" s="1"/>
  <c r="H24" i="29"/>
  <c r="I24" i="29" s="1"/>
  <c r="H34" i="29"/>
  <c r="I34" i="29" s="1"/>
  <c r="H22" i="29"/>
  <c r="I22" i="29" s="1"/>
  <c r="H42" i="29"/>
  <c r="I42" i="29" s="1"/>
  <c r="H10" i="29"/>
  <c r="I10" i="29" s="1"/>
  <c r="H26" i="29"/>
  <c r="I26" i="29" s="1"/>
  <c r="H6" i="29"/>
  <c r="I6" i="29" s="1"/>
  <c r="H16" i="29"/>
  <c r="I16" i="29" s="1"/>
  <c r="H38" i="29"/>
  <c r="I38" i="29" s="1"/>
  <c r="H27" i="29"/>
  <c r="I27" i="29" s="1"/>
  <c r="H19" i="29"/>
  <c r="I19" i="29" s="1"/>
  <c r="H11" i="29"/>
  <c r="I11" i="29" s="1"/>
  <c r="H13" i="29"/>
  <c r="I13" i="29" s="1"/>
  <c r="H33" i="29"/>
  <c r="I33" i="29" s="1"/>
  <c r="H29" i="29"/>
  <c r="I29" i="29" s="1"/>
  <c r="H15" i="29"/>
  <c r="I15" i="29" s="1"/>
  <c r="H41" i="29"/>
  <c r="I41" i="29" s="1"/>
  <c r="H39" i="29"/>
  <c r="I39" i="29" s="1"/>
  <c r="H25" i="29"/>
  <c r="I25" i="29" s="1"/>
  <c r="H23" i="29"/>
  <c r="I23" i="29" s="1"/>
  <c r="H9" i="29"/>
  <c r="I9" i="29" s="1"/>
  <c r="H5" i="29"/>
  <c r="H5" i="14" a="1"/>
  <c r="H26" i="32"/>
  <c r="I26" i="32" s="1"/>
  <c r="H22" i="32"/>
  <c r="I22" i="32" s="1"/>
  <c r="H32" i="32"/>
  <c r="I32" i="32" s="1"/>
  <c r="H5" i="32"/>
  <c r="H16" i="32"/>
  <c r="I16" i="32" s="1"/>
  <c r="H30" i="32"/>
  <c r="I30" i="32" s="1"/>
  <c r="H8" i="32"/>
  <c r="I8" i="32" s="1"/>
  <c r="H24" i="32"/>
  <c r="I24" i="32" s="1"/>
  <c r="H14" i="32"/>
  <c r="I14" i="32" s="1"/>
  <c r="H36" i="32"/>
  <c r="I36" i="32" s="1"/>
  <c r="H29" i="32"/>
  <c r="I29" i="32" s="1"/>
  <c r="H21" i="32"/>
  <c r="I21" i="32" s="1"/>
  <c r="H17" i="32"/>
  <c r="I17" i="32" s="1"/>
  <c r="H33" i="32"/>
  <c r="I33" i="32" s="1"/>
  <c r="H23" i="32"/>
  <c r="I23" i="32" s="1"/>
  <c r="H43" i="32"/>
  <c r="I43" i="32" s="1"/>
  <c r="H7" i="32"/>
  <c r="I7" i="32" s="1"/>
  <c r="H41" i="32"/>
  <c r="I41" i="32" s="1"/>
  <c r="H25" i="32"/>
  <c r="I25" i="32" s="1"/>
  <c r="H10" i="35"/>
  <c r="I10" i="35" s="1"/>
  <c r="H33" i="35"/>
  <c r="I33" i="35" s="1"/>
  <c r="H8" i="35"/>
  <c r="I8" i="35" s="1"/>
  <c r="H12" i="35"/>
  <c r="I12" i="35" s="1"/>
  <c r="H40" i="35"/>
  <c r="I40" i="35" s="1"/>
  <c r="H26" i="35"/>
  <c r="I26" i="35" s="1"/>
  <c r="H6" i="41"/>
  <c r="I6" i="41" s="1"/>
  <c r="H25" i="41"/>
  <c r="I25" i="41" s="1"/>
  <c r="H17" i="41"/>
  <c r="I17" i="41" s="1"/>
  <c r="H32" i="41"/>
  <c r="I32" i="41" s="1"/>
  <c r="H24" i="41"/>
  <c r="I24" i="41" s="1"/>
  <c r="H16" i="41"/>
  <c r="I16" i="41" s="1"/>
  <c r="H8" i="41"/>
  <c r="I8" i="41" s="1"/>
  <c r="H42" i="41"/>
  <c r="I42" i="41" s="1"/>
  <c r="H20" i="41"/>
  <c r="I20" i="41" s="1"/>
  <c r="H31" i="41"/>
  <c r="I31" i="41" s="1"/>
  <c r="H19" i="41"/>
  <c r="I19" i="41" s="1"/>
  <c r="H5" i="41"/>
  <c r="H27" i="41"/>
  <c r="I27" i="41" s="1"/>
  <c r="H11" i="41"/>
  <c r="I11" i="41" s="1"/>
  <c r="H36" i="41"/>
  <c r="I36" i="41" s="1"/>
  <c r="H21" i="41"/>
  <c r="I21" i="41" s="1"/>
  <c r="H34" i="41"/>
  <c r="I34" i="41" s="1"/>
  <c r="H29" i="41"/>
  <c r="I29" i="41" s="1"/>
  <c r="H12" i="41"/>
  <c r="I12" i="41" s="1"/>
  <c r="H26" i="41"/>
  <c r="I26" i="41" s="1"/>
  <c r="H43" i="41"/>
  <c r="I43" i="41" s="1"/>
  <c r="H35" i="33"/>
  <c r="I35" i="33" s="1"/>
  <c r="H11" i="33"/>
  <c r="I11" i="33" s="1"/>
  <c r="H21" i="33"/>
  <c r="I21" i="33" s="1"/>
  <c r="H41" i="33"/>
  <c r="I41" i="33" s="1"/>
  <c r="H37" i="33"/>
  <c r="I37" i="33" s="1"/>
  <c r="H9" i="33"/>
  <c r="I9" i="33" s="1"/>
  <c r="H15" i="33"/>
  <c r="I15" i="33" s="1"/>
  <c r="H14" i="33"/>
  <c r="I14" i="33" s="1"/>
  <c r="H38" i="33"/>
  <c r="I38" i="33" s="1"/>
  <c r="H20" i="33"/>
  <c r="I20" i="33" s="1"/>
  <c r="H42" i="33"/>
  <c r="I42" i="33" s="1"/>
  <c r="H28" i="33"/>
  <c r="I28" i="33" s="1"/>
  <c r="H36" i="33"/>
  <c r="I36" i="33" s="1"/>
  <c r="H24" i="33"/>
  <c r="I24" i="33" s="1"/>
  <c r="H6" i="39"/>
  <c r="I6" i="39" s="1"/>
  <c r="H41" i="39"/>
  <c r="I41" i="39" s="1"/>
  <c r="H33" i="39"/>
  <c r="I33" i="39" s="1"/>
  <c r="H25" i="39"/>
  <c r="I25" i="39" s="1"/>
  <c r="H13" i="39"/>
  <c r="I13" i="39" s="1"/>
  <c r="H10" i="39"/>
  <c r="I10" i="39" s="1"/>
  <c r="H30" i="39"/>
  <c r="I30" i="39" s="1"/>
  <c r="H33" i="42"/>
  <c r="I33" i="42" s="1"/>
  <c r="H40" i="42"/>
  <c r="I40" i="42" s="1"/>
  <c r="H24" i="42"/>
  <c r="I24" i="42" s="1"/>
  <c r="H28" i="42"/>
  <c r="I28" i="42" s="1"/>
  <c r="H29" i="42"/>
  <c r="I29" i="42" s="1"/>
  <c r="H12" i="42"/>
  <c r="I12" i="42" s="1"/>
  <c r="H36" i="42"/>
  <c r="I36" i="42" s="1"/>
  <c r="H22" i="42"/>
  <c r="I22" i="42" s="1"/>
  <c r="H30" i="42"/>
  <c r="I30" i="42" s="1"/>
  <c r="H23" i="40"/>
  <c r="I23" i="40" s="1"/>
  <c r="H26" i="40"/>
  <c r="I26" i="40" s="1"/>
  <c r="H14" i="40"/>
  <c r="I14" i="40" s="1"/>
  <c r="H33" i="40"/>
  <c r="I33" i="40" s="1"/>
  <c r="H42" i="40"/>
  <c r="I42" i="40" s="1"/>
  <c r="H28" i="40"/>
  <c r="I28" i="40" s="1"/>
  <c r="H6" i="40"/>
  <c r="I6" i="40" s="1"/>
  <c r="H27" i="40"/>
  <c r="I27" i="40" s="1"/>
  <c r="H30" i="40"/>
  <c r="I30" i="40" s="1"/>
  <c r="H5" i="40"/>
  <c r="H19" i="40"/>
  <c r="I19" i="40" s="1"/>
  <c r="H10" i="40"/>
  <c r="I10" i="40" s="1"/>
  <c r="H6" i="22"/>
  <c r="I6" i="22" s="1"/>
  <c r="H12" i="22"/>
  <c r="I12" i="22" s="1"/>
  <c r="H28" i="22"/>
  <c r="I28" i="22" s="1"/>
  <c r="H5" i="22"/>
  <c r="H20" i="22"/>
  <c r="I20" i="22" s="1"/>
  <c r="H8" i="22"/>
  <c r="I8" i="22" s="1"/>
  <c r="H43" i="22"/>
  <c r="I43" i="22" s="1"/>
  <c r="H7" i="22"/>
  <c r="I7" i="22" s="1"/>
  <c r="H41" i="22"/>
  <c r="I41" i="22" s="1"/>
  <c r="H27" i="22"/>
  <c r="I27" i="22" s="1"/>
  <c r="H23" i="22"/>
  <c r="I23" i="22" s="1"/>
  <c r="H20" i="25"/>
  <c r="I20" i="25" s="1"/>
  <c r="H18" i="25"/>
  <c r="I18" i="25" s="1"/>
  <c r="H30" i="25"/>
  <c r="I30" i="25" s="1"/>
  <c r="H24" i="25"/>
  <c r="I24" i="25" s="1"/>
  <c r="H38" i="25"/>
  <c r="I38" i="25" s="1"/>
  <c r="H32" i="25"/>
  <c r="I32" i="25" s="1"/>
  <c r="H26" i="25"/>
  <c r="I26" i="25" s="1"/>
  <c r="H14" i="25"/>
  <c r="I14" i="25" s="1"/>
  <c r="H42" i="25"/>
  <c r="I42" i="25" s="1"/>
  <c r="H22" i="25"/>
  <c r="I22" i="25" s="1"/>
  <c r="H25" i="25"/>
  <c r="I25" i="25" s="1"/>
  <c r="H17" i="25"/>
  <c r="I17" i="25" s="1"/>
  <c r="H13" i="25"/>
  <c r="I13" i="25" s="1"/>
  <c r="H43" i="25"/>
  <c r="I43" i="25" s="1"/>
  <c r="H29" i="25"/>
  <c r="I29" i="25" s="1"/>
  <c r="H15" i="25"/>
  <c r="I15" i="25" s="1"/>
  <c r="H11" i="25"/>
  <c r="I11" i="25" s="1"/>
  <c r="H19" i="25"/>
  <c r="I19" i="25" s="1"/>
  <c r="H37" i="25"/>
  <c r="I37" i="25" s="1"/>
  <c r="H5" i="25"/>
  <c r="G44" i="27"/>
  <c r="H5" i="27" a="1"/>
  <c r="G44" i="16"/>
  <c r="H5" i="16" a="1"/>
  <c r="G44" i="13"/>
  <c r="H5" i="13" a="1"/>
  <c r="H5" i="49" a="1"/>
  <c r="G44" i="49"/>
  <c r="H5" i="48" a="1"/>
  <c r="G44" i="48"/>
  <c r="H19" i="51"/>
  <c r="I19" i="51" s="1"/>
  <c r="H29" i="51"/>
  <c r="I29" i="51" s="1"/>
  <c r="H6" i="51"/>
  <c r="I6" i="51" s="1"/>
  <c r="H37" i="51" l="1"/>
  <c r="I37" i="51" s="1"/>
  <c r="H15" i="51"/>
  <c r="I15" i="51" s="1"/>
  <c r="H35" i="22"/>
  <c r="I35" i="22" s="1"/>
  <c r="H6" i="42"/>
  <c r="I6" i="42" s="1"/>
  <c r="H38" i="39"/>
  <c r="I38" i="39" s="1"/>
  <c r="H12" i="33"/>
  <c r="I12" i="33" s="1"/>
  <c r="H6" i="33"/>
  <c r="I6" i="33" s="1"/>
  <c r="H19" i="33"/>
  <c r="I19" i="33" s="1"/>
  <c r="H22" i="41"/>
  <c r="I22" i="41" s="1"/>
  <c r="H30" i="41"/>
  <c r="I30" i="41" s="1"/>
  <c r="H41" i="41"/>
  <c r="I41" i="41" s="1"/>
  <c r="H27" i="35"/>
  <c r="I27" i="35" s="1"/>
  <c r="H15" i="32"/>
  <c r="I15" i="32" s="1"/>
  <c r="H40" i="32"/>
  <c r="I40" i="32" s="1"/>
  <c r="H18" i="32"/>
  <c r="I18" i="32" s="1"/>
  <c r="H16" i="50"/>
  <c r="I16" i="50" s="1"/>
  <c r="H27" i="21"/>
  <c r="I27" i="21" s="1"/>
  <c r="H16" i="21"/>
  <c r="I16" i="21" s="1"/>
  <c r="H24" i="19"/>
  <c r="I24" i="19" s="1"/>
  <c r="H14" i="19"/>
  <c r="I14" i="19" s="1"/>
  <c r="H29" i="20"/>
  <c r="I29" i="20" s="1"/>
  <c r="H34" i="17"/>
  <c r="I34" i="17" s="1"/>
  <c r="H13" i="20"/>
  <c r="I13" i="20" s="1"/>
  <c r="H26" i="51"/>
  <c r="I26" i="51" s="1"/>
  <c r="H8" i="42"/>
  <c r="I8" i="42" s="1"/>
  <c r="H14" i="39"/>
  <c r="I14" i="39" s="1"/>
  <c r="H8" i="33"/>
  <c r="I8" i="33" s="1"/>
  <c r="H33" i="33"/>
  <c r="I33" i="33" s="1"/>
  <c r="H35" i="35"/>
  <c r="I35" i="35" s="1"/>
  <c r="H16" i="35"/>
  <c r="I16" i="35" s="1"/>
  <c r="H27" i="20"/>
  <c r="I27" i="20" s="1"/>
  <c r="H40" i="51"/>
  <c r="I40" i="51" s="1"/>
  <c r="H9" i="22"/>
  <c r="I9" i="22" s="1"/>
  <c r="H32" i="22"/>
  <c r="I32" i="22" s="1"/>
  <c r="H42" i="42"/>
  <c r="I42" i="42" s="1"/>
  <c r="H17" i="42"/>
  <c r="I17" i="42" s="1"/>
  <c r="H27" i="39"/>
  <c r="I27" i="39" s="1"/>
  <c r="H33" i="36"/>
  <c r="I33" i="36" s="1"/>
  <c r="H32" i="33"/>
  <c r="I32" i="33" s="1"/>
  <c r="H13" i="33"/>
  <c r="I13" i="33" s="1"/>
  <c r="H27" i="33"/>
  <c r="I27" i="33" s="1"/>
  <c r="H18" i="41"/>
  <c r="I18" i="41" s="1"/>
  <c r="H10" i="41"/>
  <c r="I10" i="41" s="1"/>
  <c r="H9" i="41"/>
  <c r="I9" i="41" s="1"/>
  <c r="H42" i="35"/>
  <c r="I42" i="35" s="1"/>
  <c r="H39" i="32"/>
  <c r="I39" i="32" s="1"/>
  <c r="H35" i="32"/>
  <c r="I35" i="32" s="1"/>
  <c r="H20" i="32"/>
  <c r="I20" i="32" s="1"/>
  <c r="H10" i="32"/>
  <c r="I10" i="32" s="1"/>
  <c r="H32" i="19"/>
  <c r="I32" i="19" s="1"/>
  <c r="H15" i="19"/>
  <c r="I15" i="19" s="1"/>
  <c r="H17" i="26"/>
  <c r="I17" i="26" s="1"/>
  <c r="H41" i="20"/>
  <c r="I41" i="20" s="1"/>
  <c r="H20" i="17"/>
  <c r="I20" i="17" s="1"/>
  <c r="H32" i="26"/>
  <c r="I32" i="26" s="1"/>
  <c r="H15" i="30"/>
  <c r="I15" i="30" s="1"/>
  <c r="H34" i="42"/>
  <c r="I34" i="42" s="1"/>
  <c r="H42" i="39"/>
  <c r="I42" i="39" s="1"/>
  <c r="H26" i="39"/>
  <c r="I26" i="39" s="1"/>
  <c r="H34" i="33"/>
  <c r="I34" i="33" s="1"/>
  <c r="H10" i="33"/>
  <c r="I10" i="33" s="1"/>
  <c r="H23" i="33"/>
  <c r="I23" i="33" s="1"/>
  <c r="H24" i="26"/>
  <c r="I24" i="26" s="1"/>
  <c r="H14" i="20"/>
  <c r="I14" i="20" s="1"/>
  <c r="H39" i="30"/>
  <c r="I39" i="30" s="1"/>
  <c r="H37" i="39"/>
  <c r="I37" i="39" s="1"/>
  <c r="H17" i="39"/>
  <c r="I17" i="39" s="1"/>
  <c r="H40" i="8"/>
  <c r="I40" i="8" s="1"/>
  <c r="H7" i="52"/>
  <c r="I7" i="52" s="1"/>
  <c r="H27" i="26"/>
  <c r="I27" i="26" s="1"/>
  <c r="H26" i="26"/>
  <c r="I26" i="26" s="1"/>
  <c r="H11" i="37"/>
  <c r="I11" i="37" s="1"/>
  <c r="H37" i="37"/>
  <c r="I37" i="37" s="1"/>
  <c r="H30" i="37"/>
  <c r="I30" i="37" s="1"/>
  <c r="H32" i="37"/>
  <c r="I32" i="37" s="1"/>
  <c r="H32" i="8"/>
  <c r="I32" i="8" s="1"/>
  <c r="H41" i="8"/>
  <c r="I41" i="8" s="1"/>
  <c r="H22" i="8"/>
  <c r="I22" i="8" s="1"/>
  <c r="H13" i="51"/>
  <c r="I13" i="51" s="1"/>
  <c r="H21" i="25"/>
  <c r="I21" i="25" s="1"/>
  <c r="H27" i="25"/>
  <c r="I27" i="25" s="1"/>
  <c r="H16" i="25"/>
  <c r="I16" i="25" s="1"/>
  <c r="H11" i="22"/>
  <c r="I11" i="22" s="1"/>
  <c r="H36" i="22"/>
  <c r="I36" i="22" s="1"/>
  <c r="H38" i="40"/>
  <c r="I38" i="40" s="1"/>
  <c r="H21" i="40"/>
  <c r="I21" i="40" s="1"/>
  <c r="H14" i="42"/>
  <c r="I14" i="42" s="1"/>
  <c r="H23" i="42"/>
  <c r="I23" i="42" s="1"/>
  <c r="H21" i="39"/>
  <c r="I21" i="39" s="1"/>
  <c r="H43" i="39"/>
  <c r="I43" i="39" s="1"/>
  <c r="H10" i="36"/>
  <c r="I10" i="36" s="1"/>
  <c r="H16" i="33"/>
  <c r="I16" i="33" s="1"/>
  <c r="H29" i="33"/>
  <c r="I29" i="33" s="1"/>
  <c r="H7" i="33"/>
  <c r="I7" i="33" s="1"/>
  <c r="H28" i="52"/>
  <c r="I28" i="52" s="1"/>
  <c r="H38" i="41"/>
  <c r="I38" i="41" s="1"/>
  <c r="H28" i="41"/>
  <c r="I28" i="41" s="1"/>
  <c r="H35" i="41"/>
  <c r="I35" i="41" s="1"/>
  <c r="H33" i="41"/>
  <c r="I33" i="41" s="1"/>
  <c r="H28" i="35"/>
  <c r="I28" i="35" s="1"/>
  <c r="H27" i="32"/>
  <c r="I27" i="32" s="1"/>
  <c r="H31" i="32"/>
  <c r="I31" i="32" s="1"/>
  <c r="H6" i="32"/>
  <c r="I6" i="32" s="1"/>
  <c r="H12" i="32"/>
  <c r="I12" i="32" s="1"/>
  <c r="H37" i="29"/>
  <c r="I37" i="29" s="1"/>
  <c r="H31" i="29"/>
  <c r="I31" i="29" s="1"/>
  <c r="H32" i="29"/>
  <c r="I32" i="29" s="1"/>
  <c r="H18" i="29"/>
  <c r="I18" i="29" s="1"/>
  <c r="H26" i="50"/>
  <c r="I26" i="50" s="1"/>
  <c r="H10" i="50"/>
  <c r="I10" i="50" s="1"/>
  <c r="H6" i="50"/>
  <c r="I6" i="50" s="1"/>
  <c r="H9" i="21"/>
  <c r="I9" i="21" s="1"/>
  <c r="H15" i="21"/>
  <c r="I15" i="21" s="1"/>
  <c r="H38" i="21"/>
  <c r="I38" i="21" s="1"/>
  <c r="H8" i="19"/>
  <c r="I8" i="19" s="1"/>
  <c r="H31" i="19"/>
  <c r="I31" i="19" s="1"/>
  <c r="H35" i="26"/>
  <c r="I35" i="26" s="1"/>
  <c r="H38" i="26"/>
  <c r="I38" i="26" s="1"/>
  <c r="H31" i="24"/>
  <c r="I31" i="24" s="1"/>
  <c r="H39" i="24"/>
  <c r="I39" i="24" s="1"/>
  <c r="H35" i="24"/>
  <c r="I35" i="24" s="1"/>
  <c r="H18" i="24"/>
  <c r="I18" i="24" s="1"/>
  <c r="H7" i="28"/>
  <c r="I7" i="28" s="1"/>
  <c r="H28" i="28"/>
  <c r="I28" i="28" s="1"/>
  <c r="H22" i="37"/>
  <c r="I22" i="37" s="1"/>
  <c r="H26" i="37"/>
  <c r="I26" i="37" s="1"/>
  <c r="H14" i="37"/>
  <c r="I14" i="37" s="1"/>
  <c r="H42" i="37"/>
  <c r="I42" i="37" s="1"/>
  <c r="H40" i="37"/>
  <c r="I40" i="37" s="1"/>
  <c r="H43" i="20"/>
  <c r="I43" i="20" s="1"/>
  <c r="H36" i="20"/>
  <c r="I36" i="20" s="1"/>
  <c r="H24" i="8"/>
  <c r="I24" i="8" s="1"/>
  <c r="H17" i="8"/>
  <c r="I17" i="8" s="1"/>
  <c r="H20" i="8"/>
  <c r="I20" i="8" s="1"/>
  <c r="H36" i="37"/>
  <c r="I36" i="37" s="1"/>
  <c r="H41" i="37"/>
  <c r="I41" i="37" s="1"/>
  <c r="H25" i="26"/>
  <c r="I25" i="26" s="1"/>
  <c r="H19" i="52"/>
  <c r="I19" i="52" s="1"/>
  <c r="H15" i="26"/>
  <c r="I15" i="26" s="1"/>
  <c r="H18" i="26"/>
  <c r="I18" i="26" s="1"/>
  <c r="H21" i="37"/>
  <c r="I21" i="37" s="1"/>
  <c r="H7" i="37"/>
  <c r="I7" i="37" s="1"/>
  <c r="H28" i="37"/>
  <c r="I28" i="37" s="1"/>
  <c r="H13" i="37"/>
  <c r="I13" i="37" s="1"/>
  <c r="H9" i="37"/>
  <c r="I9" i="37" s="1"/>
  <c r="H8" i="8"/>
  <c r="I8" i="8" s="1"/>
  <c r="H23" i="8"/>
  <c r="I23" i="8" s="1"/>
  <c r="H12" i="8"/>
  <c r="I12" i="8" s="1"/>
  <c r="H41" i="40"/>
  <c r="I41" i="40" s="1"/>
  <c r="H43" i="40"/>
  <c r="I43" i="40" s="1"/>
  <c r="H41" i="52"/>
  <c r="I41" i="52" s="1"/>
  <c r="H19" i="26"/>
  <c r="I19" i="26" s="1"/>
  <c r="H6" i="26"/>
  <c r="I6" i="26" s="1"/>
  <c r="H38" i="37"/>
  <c r="I38" i="37" s="1"/>
  <c r="H27" i="37"/>
  <c r="I27" i="37" s="1"/>
  <c r="H5" i="37"/>
  <c r="H23" i="37"/>
  <c r="I23" i="37" s="1"/>
  <c r="H17" i="37"/>
  <c r="I17" i="37" s="1"/>
  <c r="H19" i="8"/>
  <c r="I19" i="8" s="1"/>
  <c r="H39" i="8"/>
  <c r="I39" i="8" s="1"/>
  <c r="H20" i="44"/>
  <c r="I20" i="44" s="1"/>
  <c r="K20" i="44" s="1"/>
  <c r="H11" i="52"/>
  <c r="I11" i="52" s="1"/>
  <c r="H37" i="26"/>
  <c r="I37" i="26" s="1"/>
  <c r="H40" i="26"/>
  <c r="I40" i="26" s="1"/>
  <c r="H39" i="37"/>
  <c r="I39" i="37" s="1"/>
  <c r="H43" i="37"/>
  <c r="I43" i="37" s="1"/>
  <c r="H19" i="37"/>
  <c r="I19" i="37" s="1"/>
  <c r="H35" i="37"/>
  <c r="I35" i="37" s="1"/>
  <c r="H25" i="37"/>
  <c r="I25" i="37" s="1"/>
  <c r="H29" i="8"/>
  <c r="I29" i="8" s="1"/>
  <c r="H42" i="8"/>
  <c r="I42" i="8" s="1"/>
  <c r="H16" i="44"/>
  <c r="I16" i="44" s="1"/>
  <c r="K16" i="44" s="1"/>
  <c r="H41" i="44"/>
  <c r="I41" i="44" s="1"/>
  <c r="K41" i="44" s="1"/>
  <c r="H34" i="37"/>
  <c r="I34" i="37" s="1"/>
  <c r="H18" i="37"/>
  <c r="I18" i="37" s="1"/>
  <c r="H31" i="37"/>
  <c r="I31" i="37" s="1"/>
  <c r="H8" i="37"/>
  <c r="I8" i="37" s="1"/>
  <c r="H33" i="37"/>
  <c r="I33" i="37" s="1"/>
  <c r="H29" i="37"/>
  <c r="I29" i="37" s="1"/>
  <c r="H10" i="37"/>
  <c r="I10" i="37" s="1"/>
  <c r="H16" i="37"/>
  <c r="I16" i="37" s="1"/>
  <c r="H37" i="44"/>
  <c r="I37" i="44" s="1"/>
  <c r="K37" i="44" s="1"/>
  <c r="H27" i="52"/>
  <c r="I27" i="52" s="1"/>
  <c r="H33" i="26"/>
  <c r="I33" i="26" s="1"/>
  <c r="H16" i="26"/>
  <c r="I16" i="26" s="1"/>
  <c r="H12" i="37"/>
  <c r="I12" i="37" s="1"/>
  <c r="H15" i="37"/>
  <c r="I15" i="37" s="1"/>
  <c r="H20" i="37"/>
  <c r="I20" i="37" s="1"/>
  <c r="H24" i="37"/>
  <c r="I24" i="37" s="1"/>
  <c r="H25" i="8"/>
  <c r="I25" i="8" s="1"/>
  <c r="H38" i="8"/>
  <c r="I38" i="8" s="1"/>
  <c r="H20" i="43"/>
  <c r="I20" i="43" s="1"/>
  <c r="H8" i="17"/>
  <c r="I8" i="17" s="1"/>
  <c r="H25" i="19"/>
  <c r="I25" i="19" s="1"/>
  <c r="H42" i="19"/>
  <c r="I42" i="19" s="1"/>
  <c r="H41" i="28"/>
  <c r="I41" i="28" s="1"/>
  <c r="H18" i="22"/>
  <c r="I18" i="22" s="1"/>
  <c r="H39" i="40"/>
  <c r="I39" i="40" s="1"/>
  <c r="H5" i="39"/>
  <c r="H8" i="39"/>
  <c r="I8" i="39" s="1"/>
  <c r="H18" i="50"/>
  <c r="I18" i="50" s="1"/>
  <c r="H14" i="50"/>
  <c r="I14" i="50" s="1"/>
  <c r="H40" i="21"/>
  <c r="I40" i="21" s="1"/>
  <c r="H26" i="19"/>
  <c r="I26" i="19" s="1"/>
  <c r="H13" i="28"/>
  <c r="I13" i="28" s="1"/>
  <c r="H30" i="28"/>
  <c r="I30" i="28" s="1"/>
  <c r="H17" i="20"/>
  <c r="I17" i="20" s="1"/>
  <c r="H18" i="20"/>
  <c r="I18" i="20" s="1"/>
  <c r="H7" i="17"/>
  <c r="I7" i="17" s="1"/>
  <c r="H32" i="44"/>
  <c r="I32" i="44" s="1"/>
  <c r="K32" i="44" s="1"/>
  <c r="H33" i="51"/>
  <c r="I33" i="51" s="1"/>
  <c r="H15" i="22"/>
  <c r="I15" i="22" s="1"/>
  <c r="H42" i="22"/>
  <c r="I42" i="22" s="1"/>
  <c r="H31" i="40"/>
  <c r="I31" i="40" s="1"/>
  <c r="H28" i="39"/>
  <c r="I28" i="39" s="1"/>
  <c r="H39" i="39"/>
  <c r="I39" i="39" s="1"/>
  <c r="H12" i="31"/>
  <c r="I12" i="31" s="1"/>
  <c r="H7" i="35"/>
  <c r="I7" i="35" s="1"/>
  <c r="H42" i="28"/>
  <c r="I42" i="28" s="1"/>
  <c r="H10" i="20"/>
  <c r="I10" i="20" s="1"/>
  <c r="H18" i="51"/>
  <c r="I18" i="51" s="1"/>
  <c r="K18" i="51" s="1"/>
  <c r="H7" i="25"/>
  <c r="I7" i="25" s="1"/>
  <c r="H33" i="25"/>
  <c r="I33" i="25" s="1"/>
  <c r="K33" i="25" s="1"/>
  <c r="H8" i="25"/>
  <c r="I8" i="25" s="1"/>
  <c r="H13" i="22"/>
  <c r="I13" i="22" s="1"/>
  <c r="H34" i="40"/>
  <c r="I34" i="40" s="1"/>
  <c r="H35" i="31"/>
  <c r="I35" i="31" s="1"/>
  <c r="H14" i="21"/>
  <c r="I14" i="21" s="1"/>
  <c r="H8" i="40"/>
  <c r="I8" i="40" s="1"/>
  <c r="H34" i="50"/>
  <c r="I34" i="50" s="1"/>
  <c r="H34" i="20"/>
  <c r="I34" i="20" s="1"/>
  <c r="H20" i="40"/>
  <c r="I20" i="40" s="1"/>
  <c r="H5" i="20"/>
  <c r="H31" i="17"/>
  <c r="I31" i="17" s="1"/>
  <c r="H39" i="35"/>
  <c r="I39" i="35" s="1"/>
  <c r="H5" i="21"/>
  <c r="H43" i="19"/>
  <c r="I43" i="19" s="1"/>
  <c r="H32" i="51"/>
  <c r="I32" i="51" s="1"/>
  <c r="H35" i="25"/>
  <c r="I35" i="25" s="1"/>
  <c r="H41" i="25"/>
  <c r="I41" i="25" s="1"/>
  <c r="H36" i="25"/>
  <c r="I36" i="25" s="1"/>
  <c r="H21" i="22"/>
  <c r="I21" i="22" s="1"/>
  <c r="H10" i="22"/>
  <c r="I10" i="22" s="1"/>
  <c r="H9" i="40"/>
  <c r="I9" i="40" s="1"/>
  <c r="H18" i="39"/>
  <c r="I18" i="39" s="1"/>
  <c r="H16" i="39"/>
  <c r="I16" i="39" s="1"/>
  <c r="H21" i="31"/>
  <c r="I21" i="31" s="1"/>
  <c r="H43" i="35"/>
  <c r="I43" i="35" s="1"/>
  <c r="H22" i="50"/>
  <c r="I22" i="50" s="1"/>
  <c r="H29" i="21"/>
  <c r="I29" i="21" s="1"/>
  <c r="H36" i="21"/>
  <c r="I36" i="21" s="1"/>
  <c r="H10" i="21"/>
  <c r="I10" i="21" s="1"/>
  <c r="H9" i="19"/>
  <c r="I9" i="19" s="1"/>
  <c r="H10" i="19"/>
  <c r="I10" i="19" s="1"/>
  <c r="H30" i="26"/>
  <c r="I30" i="26" s="1"/>
  <c r="H31" i="28"/>
  <c r="I31" i="28" s="1"/>
  <c r="H21" i="28"/>
  <c r="I21" i="28" s="1"/>
  <c r="H20" i="28"/>
  <c r="I20" i="28" s="1"/>
  <c r="H33" i="20"/>
  <c r="I33" i="20" s="1"/>
  <c r="K33" i="20" s="1"/>
  <c r="H38" i="20"/>
  <c r="I38" i="20" s="1"/>
  <c r="H9" i="17"/>
  <c r="I9" i="17" s="1"/>
  <c r="H25" i="44"/>
  <c r="I25" i="44" s="1"/>
  <c r="K25" i="44" s="1"/>
  <c r="H21" i="51"/>
  <c r="I21" i="51" s="1"/>
  <c r="H23" i="25"/>
  <c r="I23" i="25" s="1"/>
  <c r="H6" i="25"/>
  <c r="I6" i="25" s="1"/>
  <c r="H28" i="25"/>
  <c r="I28" i="25" s="1"/>
  <c r="H29" i="22"/>
  <c r="I29" i="22" s="1"/>
  <c r="H40" i="12"/>
  <c r="I40" i="12" s="1"/>
  <c r="H25" i="40"/>
  <c r="I25" i="40" s="1"/>
  <c r="H16" i="40"/>
  <c r="I16" i="40" s="1"/>
  <c r="H11" i="42"/>
  <c r="I11" i="42" s="1"/>
  <c r="K11" i="42" s="1"/>
  <c r="H34" i="39"/>
  <c r="I34" i="39" s="1"/>
  <c r="H24" i="39"/>
  <c r="I24" i="39" s="1"/>
  <c r="H39" i="31"/>
  <c r="I39" i="31" s="1"/>
  <c r="H20" i="35"/>
  <c r="I20" i="35" s="1"/>
  <c r="H13" i="32"/>
  <c r="I13" i="32" s="1"/>
  <c r="H42" i="32"/>
  <c r="I42" i="32" s="1"/>
  <c r="H17" i="29"/>
  <c r="I17" i="29" s="1"/>
  <c r="H40" i="29"/>
  <c r="I40" i="29" s="1"/>
  <c r="H9" i="50"/>
  <c r="I9" i="50" s="1"/>
  <c r="H38" i="50"/>
  <c r="I38" i="50" s="1"/>
  <c r="H13" i="21"/>
  <c r="I13" i="21" s="1"/>
  <c r="H32" i="21"/>
  <c r="I32" i="21" s="1"/>
  <c r="H6" i="21"/>
  <c r="I6" i="21" s="1"/>
  <c r="H13" i="19"/>
  <c r="I13" i="19" s="1"/>
  <c r="H36" i="19"/>
  <c r="I36" i="19" s="1"/>
  <c r="H14" i="26"/>
  <c r="I14" i="26" s="1"/>
  <c r="K14" i="26" s="1"/>
  <c r="H17" i="28"/>
  <c r="I17" i="28" s="1"/>
  <c r="H29" i="28"/>
  <c r="I29" i="28" s="1"/>
  <c r="H10" i="28"/>
  <c r="I10" i="28" s="1"/>
  <c r="H37" i="20"/>
  <c r="I37" i="20" s="1"/>
  <c r="H22" i="20"/>
  <c r="I22" i="20" s="1"/>
  <c r="H17" i="17"/>
  <c r="I17" i="17" s="1"/>
  <c r="H31" i="8"/>
  <c r="I31" i="8" s="1"/>
  <c r="H23" i="44"/>
  <c r="I23" i="44" s="1"/>
  <c r="K23" i="44" s="1"/>
  <c r="H19" i="39"/>
  <c r="I19" i="39" s="1"/>
  <c r="H11" i="39"/>
  <c r="I11" i="39" s="1"/>
  <c r="H35" i="51"/>
  <c r="I35" i="51" s="1"/>
  <c r="H37" i="22"/>
  <c r="I37" i="22" s="1"/>
  <c r="H35" i="40"/>
  <c r="I35" i="40" s="1"/>
  <c r="H37" i="40"/>
  <c r="I37" i="40" s="1"/>
  <c r="H24" i="40"/>
  <c r="I24" i="40" s="1"/>
  <c r="H15" i="39"/>
  <c r="I15" i="39" s="1"/>
  <c r="H32" i="39"/>
  <c r="I32" i="39" s="1"/>
  <c r="H28" i="31"/>
  <c r="I28" i="31" s="1"/>
  <c r="H5" i="19"/>
  <c r="H27" i="19"/>
  <c r="I27" i="19" s="1"/>
  <c r="H28" i="19"/>
  <c r="I28" i="19" s="1"/>
  <c r="H19" i="28"/>
  <c r="I19" i="28" s="1"/>
  <c r="H37" i="28"/>
  <c r="I37" i="28" s="1"/>
  <c r="H40" i="28"/>
  <c r="I40" i="28" s="1"/>
  <c r="H11" i="20"/>
  <c r="I11" i="20" s="1"/>
  <c r="H6" i="20"/>
  <c r="I6" i="20" s="1"/>
  <c r="H25" i="17"/>
  <c r="I25" i="17" s="1"/>
  <c r="H27" i="51"/>
  <c r="I27" i="51" s="1"/>
  <c r="H39" i="25"/>
  <c r="I39" i="25" s="1"/>
  <c r="H34" i="25"/>
  <c r="I34" i="25" s="1"/>
  <c r="H12" i="25"/>
  <c r="I12" i="25" s="1"/>
  <c r="H40" i="22"/>
  <c r="I40" i="22" s="1"/>
  <c r="K40" i="22" s="1"/>
  <c r="H22" i="40"/>
  <c r="I22" i="40" s="1"/>
  <c r="H12" i="40"/>
  <c r="I12" i="40" s="1"/>
  <c r="H32" i="40"/>
  <c r="I32" i="40" s="1"/>
  <c r="K32" i="40" s="1"/>
  <c r="H35" i="39"/>
  <c r="I35" i="39" s="1"/>
  <c r="K35" i="39" s="1"/>
  <c r="H9" i="39"/>
  <c r="I9" i="39" s="1"/>
  <c r="H5" i="35"/>
  <c r="H34" i="35"/>
  <c r="I34" i="35" s="1"/>
  <c r="H8" i="50"/>
  <c r="I8" i="50" s="1"/>
  <c r="H15" i="50"/>
  <c r="I15" i="50" s="1"/>
  <c r="H25" i="21"/>
  <c r="I25" i="21" s="1"/>
  <c r="H24" i="21"/>
  <c r="I24" i="21" s="1"/>
  <c r="H40" i="19"/>
  <c r="I40" i="19" s="1"/>
  <c r="H41" i="19"/>
  <c r="I41" i="19" s="1"/>
  <c r="H20" i="19"/>
  <c r="I20" i="19" s="1"/>
  <c r="H33" i="28"/>
  <c r="I33" i="28" s="1"/>
  <c r="H38" i="28"/>
  <c r="I38" i="28" s="1"/>
  <c r="H32" i="28"/>
  <c r="I32" i="28" s="1"/>
  <c r="H25" i="20"/>
  <c r="I25" i="20" s="1"/>
  <c r="H30" i="20"/>
  <c r="I30" i="20" s="1"/>
  <c r="H38" i="17"/>
  <c r="I38" i="17" s="1"/>
  <c r="H8" i="28"/>
  <c r="I8" i="28" s="1"/>
  <c r="H9" i="20"/>
  <c r="I9" i="20" s="1"/>
  <c r="H32" i="20"/>
  <c r="I32" i="20" s="1"/>
  <c r="H12" i="17"/>
  <c r="I12" i="17" s="1"/>
  <c r="H31" i="25"/>
  <c r="I31" i="25" s="1"/>
  <c r="K31" i="25" s="1"/>
  <c r="H10" i="25"/>
  <c r="I10" i="25" s="1"/>
  <c r="H17" i="22"/>
  <c r="I17" i="22" s="1"/>
  <c r="H9" i="28"/>
  <c r="I9" i="28" s="1"/>
  <c r="H23" i="20"/>
  <c r="I23" i="20" s="1"/>
  <c r="H24" i="17"/>
  <c r="I24" i="17" s="1"/>
  <c r="H8" i="51"/>
  <c r="I8" i="51" s="1"/>
  <c r="H22" i="22"/>
  <c r="I22" i="22" s="1"/>
  <c r="K22" i="22" s="1"/>
  <c r="H18" i="40"/>
  <c r="I18" i="40" s="1"/>
  <c r="H7" i="40"/>
  <c r="I7" i="40" s="1"/>
  <c r="K7" i="40" s="1"/>
  <c r="H31" i="39"/>
  <c r="I31" i="39" s="1"/>
  <c r="H36" i="39"/>
  <c r="I36" i="39" s="1"/>
  <c r="H11" i="35"/>
  <c r="I11" i="35" s="1"/>
  <c r="H40" i="50"/>
  <c r="I40" i="50" s="1"/>
  <c r="H32" i="50"/>
  <c r="I32" i="50" s="1"/>
  <c r="H19" i="19"/>
  <c r="I19" i="19" s="1"/>
  <c r="H6" i="19"/>
  <c r="I6" i="19" s="1"/>
  <c r="H26" i="28"/>
  <c r="I26" i="28" s="1"/>
  <c r="H25" i="51"/>
  <c r="I25" i="51" s="1"/>
  <c r="H9" i="25"/>
  <c r="I9" i="25" s="1"/>
  <c r="H31" i="22"/>
  <c r="I31" i="22" s="1"/>
  <c r="H14" i="22"/>
  <c r="I14" i="22" s="1"/>
  <c r="H17" i="40"/>
  <c r="I17" i="40" s="1"/>
  <c r="K17" i="40" s="1"/>
  <c r="H15" i="40"/>
  <c r="I15" i="40" s="1"/>
  <c r="H12" i="39"/>
  <c r="I12" i="39" s="1"/>
  <c r="H7" i="39"/>
  <c r="I7" i="39" s="1"/>
  <c r="H13" i="35"/>
  <c r="I13" i="35" s="1"/>
  <c r="H29" i="50"/>
  <c r="I29" i="50" s="1"/>
  <c r="H13" i="50"/>
  <c r="I13" i="50" s="1"/>
  <c r="H33" i="21"/>
  <c r="I33" i="21" s="1"/>
  <c r="H23" i="21"/>
  <c r="I23" i="21" s="1"/>
  <c r="H33" i="19"/>
  <c r="I33" i="19" s="1"/>
  <c r="H30" i="19"/>
  <c r="I30" i="19" s="1"/>
  <c r="H7" i="26"/>
  <c r="I7" i="26" s="1"/>
  <c r="H23" i="28"/>
  <c r="I23" i="28" s="1"/>
  <c r="H39" i="20"/>
  <c r="I39" i="20" s="1"/>
  <c r="K39" i="20" s="1"/>
  <c r="H16" i="17"/>
  <c r="I16" i="17" s="1"/>
  <c r="H15" i="17"/>
  <c r="I15" i="17" s="1"/>
  <c r="H33" i="17"/>
  <c r="I33" i="17" s="1"/>
  <c r="H5" i="51"/>
  <c r="H43" i="51"/>
  <c r="I43" i="51" s="1"/>
  <c r="K43" i="51" s="1"/>
  <c r="H17" i="51"/>
  <c r="I17" i="51" s="1"/>
  <c r="H10" i="51"/>
  <c r="I10" i="51" s="1"/>
  <c r="H9" i="51"/>
  <c r="I9" i="51" s="1"/>
  <c r="K9" i="51" s="1"/>
  <c r="H30" i="35"/>
  <c r="I30" i="35" s="1"/>
  <c r="H32" i="35"/>
  <c r="I32" i="35" s="1"/>
  <c r="H43" i="17"/>
  <c r="I43" i="17" s="1"/>
  <c r="H41" i="17"/>
  <c r="I41" i="17" s="1"/>
  <c r="H29" i="17"/>
  <c r="I29" i="17" s="1"/>
  <c r="H6" i="17"/>
  <c r="I6" i="17" s="1"/>
  <c r="H37" i="35"/>
  <c r="I37" i="35" s="1"/>
  <c r="H25" i="35"/>
  <c r="I25" i="35" s="1"/>
  <c r="H24" i="35"/>
  <c r="I24" i="35" s="1"/>
  <c r="H14" i="51"/>
  <c r="I14" i="51" s="1"/>
  <c r="H20" i="51"/>
  <c r="I20" i="51" s="1"/>
  <c r="H12" i="51"/>
  <c r="I12" i="51" s="1"/>
  <c r="K12" i="51" s="1"/>
  <c r="H39" i="26"/>
  <c r="I39" i="26" s="1"/>
  <c r="H11" i="17"/>
  <c r="I11" i="17" s="1"/>
  <c r="H30" i="17"/>
  <c r="I30" i="17" s="1"/>
  <c r="H13" i="8"/>
  <c r="I13" i="8" s="1"/>
  <c r="H10" i="8"/>
  <c r="I10" i="8" s="1"/>
  <c r="H22" i="51"/>
  <c r="I22" i="51" s="1"/>
  <c r="K22" i="51" s="1"/>
  <c r="H11" i="51"/>
  <c r="I11" i="51" s="1"/>
  <c r="K11" i="51" s="1"/>
  <c r="H24" i="51"/>
  <c r="I24" i="51" s="1"/>
  <c r="H19" i="22"/>
  <c r="I19" i="22" s="1"/>
  <c r="H38" i="22"/>
  <c r="I38" i="22" s="1"/>
  <c r="H5" i="33"/>
  <c r="H30" i="33"/>
  <c r="I30" i="33" s="1"/>
  <c r="K30" i="33" s="1"/>
  <c r="H25" i="33"/>
  <c r="I25" i="33" s="1"/>
  <c r="H38" i="31"/>
  <c r="I38" i="31" s="1"/>
  <c r="H7" i="41"/>
  <c r="I7" i="41" s="1"/>
  <c r="H13" i="41"/>
  <c r="I13" i="41" s="1"/>
  <c r="H17" i="35"/>
  <c r="I17" i="35" s="1"/>
  <c r="H29" i="35"/>
  <c r="I29" i="35" s="1"/>
  <c r="H21" i="26"/>
  <c r="I21" i="26" s="1"/>
  <c r="H20" i="26"/>
  <c r="I20" i="26" s="1"/>
  <c r="H27" i="17"/>
  <c r="I27" i="17" s="1"/>
  <c r="H22" i="17"/>
  <c r="I22" i="17" s="1"/>
  <c r="H27" i="8"/>
  <c r="I27" i="8" s="1"/>
  <c r="H34" i="8"/>
  <c r="I34" i="8" s="1"/>
  <c r="H30" i="51"/>
  <c r="I30" i="51" s="1"/>
  <c r="K30" i="51" s="1"/>
  <c r="H41" i="51"/>
  <c r="I41" i="51" s="1"/>
  <c r="H34" i="51"/>
  <c r="I34" i="51" s="1"/>
  <c r="H33" i="22"/>
  <c r="I33" i="22" s="1"/>
  <c r="H30" i="22"/>
  <c r="I30" i="22" s="1"/>
  <c r="H13" i="40"/>
  <c r="I13" i="40" s="1"/>
  <c r="H11" i="40"/>
  <c r="I11" i="40" s="1"/>
  <c r="H40" i="40"/>
  <c r="I40" i="40" s="1"/>
  <c r="H31" i="42"/>
  <c r="I31" i="42" s="1"/>
  <c r="H23" i="39"/>
  <c r="I23" i="39" s="1"/>
  <c r="H29" i="39"/>
  <c r="I29" i="39" s="1"/>
  <c r="K29" i="39" s="1"/>
  <c r="H40" i="33"/>
  <c r="I40" i="33" s="1"/>
  <c r="H22" i="33"/>
  <c r="I22" i="33" s="1"/>
  <c r="H39" i="33"/>
  <c r="I39" i="33" s="1"/>
  <c r="H11" i="31"/>
  <c r="I11" i="31" s="1"/>
  <c r="H37" i="41"/>
  <c r="I37" i="41" s="1"/>
  <c r="H23" i="41"/>
  <c r="I23" i="41" s="1"/>
  <c r="H19" i="35"/>
  <c r="I19" i="35" s="1"/>
  <c r="H9" i="35"/>
  <c r="I9" i="35" s="1"/>
  <c r="H11" i="32"/>
  <c r="I11" i="32" s="1"/>
  <c r="H37" i="32"/>
  <c r="I37" i="32" s="1"/>
  <c r="K37" i="32" s="1"/>
  <c r="H34" i="32"/>
  <c r="I34" i="32" s="1"/>
  <c r="H17" i="50"/>
  <c r="I17" i="50" s="1"/>
  <c r="H42" i="50"/>
  <c r="I42" i="50" s="1"/>
  <c r="H37" i="19"/>
  <c r="I37" i="19" s="1"/>
  <c r="H39" i="19"/>
  <c r="I39" i="19" s="1"/>
  <c r="H31" i="26"/>
  <c r="I31" i="26" s="1"/>
  <c r="H42" i="26"/>
  <c r="I42" i="26" s="1"/>
  <c r="K42" i="26" s="1"/>
  <c r="H7" i="20"/>
  <c r="I7" i="20" s="1"/>
  <c r="H16" i="20"/>
  <c r="I16" i="20" s="1"/>
  <c r="H19" i="17"/>
  <c r="I19" i="17" s="1"/>
  <c r="H42" i="17"/>
  <c r="I42" i="17" s="1"/>
  <c r="H37" i="8"/>
  <c r="I37" i="8" s="1"/>
  <c r="H18" i="8"/>
  <c r="I18" i="8" s="1"/>
  <c r="H23" i="17"/>
  <c r="I23" i="17" s="1"/>
  <c r="H26" i="17"/>
  <c r="I26" i="17" s="1"/>
  <c r="H13" i="44"/>
  <c r="I13" i="44" s="1"/>
  <c r="K13" i="44" s="1"/>
  <c r="H38" i="51"/>
  <c r="I38" i="51" s="1"/>
  <c r="H7" i="51"/>
  <c r="I7" i="51" s="1"/>
  <c r="K7" i="51" s="1"/>
  <c r="H36" i="51"/>
  <c r="I36" i="51" s="1"/>
  <c r="K36" i="51" s="1"/>
  <c r="H37" i="17"/>
  <c r="I37" i="17" s="1"/>
  <c r="H10" i="17"/>
  <c r="I10" i="17" s="1"/>
  <c r="H13" i="26"/>
  <c r="I13" i="26" s="1"/>
  <c r="H36" i="26"/>
  <c r="I36" i="26" s="1"/>
  <c r="H5" i="17"/>
  <c r="H21" i="17"/>
  <c r="I21" i="17" s="1"/>
  <c r="H18" i="17"/>
  <c r="I18" i="17" s="1"/>
  <c r="H29" i="44"/>
  <c r="I29" i="44" s="1"/>
  <c r="K29" i="44" s="1"/>
  <c r="H23" i="51"/>
  <c r="I23" i="51" s="1"/>
  <c r="H16" i="51"/>
  <c r="I16" i="51" s="1"/>
  <c r="K16" i="51" s="1"/>
  <c r="H31" i="51"/>
  <c r="I31" i="51" s="1"/>
  <c r="H28" i="51"/>
  <c r="I28" i="51" s="1"/>
  <c r="K28" i="51" s="1"/>
  <c r="H18" i="33"/>
  <c r="I18" i="33" s="1"/>
  <c r="H17" i="33"/>
  <c r="I17" i="33" s="1"/>
  <c r="K17" i="33" s="1"/>
  <c r="H43" i="33"/>
  <c r="I43" i="33" s="1"/>
  <c r="K43" i="33" s="1"/>
  <c r="H10" i="31"/>
  <c r="I10" i="31" s="1"/>
  <c r="H39" i="41"/>
  <c r="I39" i="41" s="1"/>
  <c r="H22" i="35"/>
  <c r="I22" i="35" s="1"/>
  <c r="H18" i="44"/>
  <c r="I18" i="44" s="1"/>
  <c r="K18" i="44" s="1"/>
  <c r="H18" i="35"/>
  <c r="I18" i="35" s="1"/>
  <c r="H15" i="35"/>
  <c r="I15" i="35" s="1"/>
  <c r="H25" i="22"/>
  <c r="I25" i="22" s="1"/>
  <c r="K25" i="22" s="1"/>
  <c r="H16" i="22"/>
  <c r="I16" i="22" s="1"/>
  <c r="H34" i="22"/>
  <c r="I34" i="22" s="1"/>
  <c r="K34" i="22" s="1"/>
  <c r="H23" i="35"/>
  <c r="I23" i="35" s="1"/>
  <c r="H43" i="26"/>
  <c r="I43" i="26" s="1"/>
  <c r="H22" i="26"/>
  <c r="I22" i="26" s="1"/>
  <c r="H40" i="17"/>
  <c r="I40" i="17" s="1"/>
  <c r="H35" i="17"/>
  <c r="I35" i="17" s="1"/>
  <c r="K35" i="17" s="1"/>
  <c r="H36" i="17"/>
  <c r="I36" i="17" s="1"/>
  <c r="H9" i="8"/>
  <c r="I9" i="8" s="1"/>
  <c r="H6" i="8"/>
  <c r="I6" i="8" s="1"/>
  <c r="H39" i="51"/>
  <c r="I39" i="51" s="1"/>
  <c r="H39" i="22"/>
  <c r="I39" i="22" s="1"/>
  <c r="H24" i="22"/>
  <c r="I24" i="22" s="1"/>
  <c r="H29" i="40"/>
  <c r="I29" i="40" s="1"/>
  <c r="K29" i="40" s="1"/>
  <c r="H39" i="42"/>
  <c r="I39" i="42" s="1"/>
  <c r="K39" i="42" s="1"/>
  <c r="H20" i="39"/>
  <c r="I20" i="39" s="1"/>
  <c r="K20" i="39" s="1"/>
  <c r="H22" i="39"/>
  <c r="I22" i="39" s="1"/>
  <c r="H26" i="33"/>
  <c r="I26" i="33" s="1"/>
  <c r="H10" i="52"/>
  <c r="I10" i="52" s="1"/>
  <c r="H15" i="41"/>
  <c r="I15" i="41" s="1"/>
  <c r="K15" i="41" s="1"/>
  <c r="H14" i="41"/>
  <c r="I14" i="41" s="1"/>
  <c r="K14" i="41" s="1"/>
  <c r="H6" i="35"/>
  <c r="I6" i="35" s="1"/>
  <c r="H31" i="35"/>
  <c r="I31" i="35" s="1"/>
  <c r="H9" i="32"/>
  <c r="I9" i="32" s="1"/>
  <c r="H28" i="32"/>
  <c r="I28" i="32" s="1"/>
  <c r="H7" i="29"/>
  <c r="I7" i="29" s="1"/>
  <c r="K7" i="29" s="1"/>
  <c r="H43" i="29"/>
  <c r="I43" i="29" s="1"/>
  <c r="H28" i="29"/>
  <c r="I28" i="29" s="1"/>
  <c r="H37" i="50"/>
  <c r="I37" i="50" s="1"/>
  <c r="H29" i="19"/>
  <c r="I29" i="19" s="1"/>
  <c r="H11" i="26"/>
  <c r="I11" i="26" s="1"/>
  <c r="H5" i="26"/>
  <c r="H21" i="20"/>
  <c r="I21" i="20" s="1"/>
  <c r="H26" i="20"/>
  <c r="I26" i="20" s="1"/>
  <c r="H32" i="17"/>
  <c r="I32" i="17" s="1"/>
  <c r="H39" i="17"/>
  <c r="I39" i="17" s="1"/>
  <c r="H28" i="17"/>
  <c r="I28" i="17" s="1"/>
  <c r="H15" i="8"/>
  <c r="I15" i="8" s="1"/>
  <c r="H36" i="8"/>
  <c r="I36" i="8" s="1"/>
  <c r="K36" i="8" s="1"/>
  <c r="H9" i="44"/>
  <c r="I9" i="44" s="1"/>
  <c r="K9" i="44" s="1"/>
  <c r="H34" i="38"/>
  <c r="I34" i="38" s="1"/>
  <c r="H35" i="36"/>
  <c r="I35" i="36" s="1"/>
  <c r="K35" i="36" s="1"/>
  <c r="H7" i="36"/>
  <c r="I7" i="36" s="1"/>
  <c r="H5" i="31"/>
  <c r="H41" i="31"/>
  <c r="I41" i="31" s="1"/>
  <c r="H36" i="31"/>
  <c r="I36" i="31" s="1"/>
  <c r="H12" i="38"/>
  <c r="I12" i="38" s="1"/>
  <c r="H28" i="38"/>
  <c r="I28" i="38" s="1"/>
  <c r="K28" i="38" s="1"/>
  <c r="H6" i="38"/>
  <c r="I6" i="38" s="1"/>
  <c r="H18" i="36"/>
  <c r="I18" i="36" s="1"/>
  <c r="H15" i="36"/>
  <c r="I15" i="36" s="1"/>
  <c r="H17" i="52"/>
  <c r="I17" i="52" s="1"/>
  <c r="H34" i="31"/>
  <c r="I34" i="31" s="1"/>
  <c r="K34" i="31" s="1"/>
  <c r="H27" i="31"/>
  <c r="I27" i="31" s="1"/>
  <c r="K27" i="31" s="1"/>
  <c r="H40" i="31"/>
  <c r="I40" i="31" s="1"/>
  <c r="K40" i="31" s="1"/>
  <c r="H34" i="36"/>
  <c r="I34" i="36" s="1"/>
  <c r="H23" i="36"/>
  <c r="I23" i="36" s="1"/>
  <c r="K23" i="36" s="1"/>
  <c r="H5" i="52"/>
  <c r="I5" i="52" s="1"/>
  <c r="H16" i="52"/>
  <c r="I16" i="52" s="1"/>
  <c r="H24" i="31"/>
  <c r="I24" i="31" s="1"/>
  <c r="H31" i="31"/>
  <c r="I31" i="31" s="1"/>
  <c r="H20" i="31"/>
  <c r="I20" i="31" s="1"/>
  <c r="H10" i="38"/>
  <c r="I10" i="38" s="1"/>
  <c r="H11" i="38"/>
  <c r="I11" i="38" s="1"/>
  <c r="H29" i="26"/>
  <c r="I29" i="26" s="1"/>
  <c r="H23" i="26"/>
  <c r="I23" i="26" s="1"/>
  <c r="H12" i="26"/>
  <c r="I12" i="26" s="1"/>
  <c r="H35" i="20"/>
  <c r="I35" i="20" s="1"/>
  <c r="H42" i="20"/>
  <c r="I42" i="20" s="1"/>
  <c r="H20" i="20"/>
  <c r="I20" i="20" s="1"/>
  <c r="H35" i="8"/>
  <c r="I35" i="8" s="1"/>
  <c r="H33" i="8"/>
  <c r="I33" i="8" s="1"/>
  <c r="H21" i="44"/>
  <c r="I21" i="44" s="1"/>
  <c r="K21" i="44" s="1"/>
  <c r="H38" i="44"/>
  <c r="I38" i="44" s="1"/>
  <c r="K38" i="44" s="1"/>
  <c r="H40" i="44"/>
  <c r="I40" i="44" s="1"/>
  <c r="K40" i="44" s="1"/>
  <c r="H9" i="36"/>
  <c r="I9" i="36" s="1"/>
  <c r="K9" i="36" s="1"/>
  <c r="H31" i="36"/>
  <c r="I31" i="36" s="1"/>
  <c r="H26" i="38"/>
  <c r="I26" i="38" s="1"/>
  <c r="H21" i="38"/>
  <c r="I21" i="38" s="1"/>
  <c r="H32" i="31"/>
  <c r="I32" i="31" s="1"/>
  <c r="H27" i="38"/>
  <c r="I27" i="38" s="1"/>
  <c r="H43" i="38"/>
  <c r="I43" i="38" s="1"/>
  <c r="H11" i="44"/>
  <c r="I11" i="44" s="1"/>
  <c r="K11" i="44" s="1"/>
  <c r="H7" i="44"/>
  <c r="I7" i="44" s="1"/>
  <c r="K7" i="44" s="1"/>
  <c r="H19" i="36"/>
  <c r="I19" i="36" s="1"/>
  <c r="K19" i="36" s="1"/>
  <c r="H25" i="36"/>
  <c r="I25" i="36" s="1"/>
  <c r="H39" i="36"/>
  <c r="I39" i="36" s="1"/>
  <c r="H20" i="36"/>
  <c r="I20" i="36" s="1"/>
  <c r="K20" i="36" s="1"/>
  <c r="H12" i="52"/>
  <c r="I12" i="52" s="1"/>
  <c r="H22" i="52"/>
  <c r="I22" i="52" s="1"/>
  <c r="H25" i="31"/>
  <c r="I25" i="31" s="1"/>
  <c r="H42" i="52"/>
  <c r="I42" i="52" s="1"/>
  <c r="H14" i="38"/>
  <c r="I14" i="38" s="1"/>
  <c r="H8" i="38"/>
  <c r="I8" i="38" s="1"/>
  <c r="H41" i="36"/>
  <c r="I41" i="36" s="1"/>
  <c r="H12" i="36"/>
  <c r="I12" i="36" s="1"/>
  <c r="H16" i="36"/>
  <c r="I16" i="36" s="1"/>
  <c r="H15" i="52"/>
  <c r="I15" i="52" s="1"/>
  <c r="H22" i="31"/>
  <c r="I22" i="31" s="1"/>
  <c r="H29" i="31"/>
  <c r="I29" i="31" s="1"/>
  <c r="H18" i="31"/>
  <c r="I18" i="31" s="1"/>
  <c r="H38" i="36"/>
  <c r="I38" i="36" s="1"/>
  <c r="K38" i="36" s="1"/>
  <c r="H28" i="36"/>
  <c r="I28" i="36" s="1"/>
  <c r="K28" i="36" s="1"/>
  <c r="H24" i="36"/>
  <c r="I24" i="36" s="1"/>
  <c r="K24" i="36" s="1"/>
  <c r="H26" i="52"/>
  <c r="I26" i="52" s="1"/>
  <c r="K26" i="52" s="1"/>
  <c r="H31" i="52"/>
  <c r="I31" i="52" s="1"/>
  <c r="H14" i="31"/>
  <c r="I14" i="31" s="1"/>
  <c r="H7" i="31"/>
  <c r="I7" i="31" s="1"/>
  <c r="H38" i="35"/>
  <c r="I38" i="35" s="1"/>
  <c r="H41" i="35"/>
  <c r="I41" i="35" s="1"/>
  <c r="H36" i="38"/>
  <c r="I36" i="38" s="1"/>
  <c r="H16" i="38"/>
  <c r="I16" i="38" s="1"/>
  <c r="H9" i="26"/>
  <c r="I9" i="26" s="1"/>
  <c r="H10" i="26"/>
  <c r="I10" i="26" s="1"/>
  <c r="H8" i="26"/>
  <c r="I8" i="26" s="1"/>
  <c r="H11" i="8"/>
  <c r="I11" i="8" s="1"/>
  <c r="H26" i="8"/>
  <c r="I26" i="8" s="1"/>
  <c r="H28" i="44"/>
  <c r="I28" i="44" s="1"/>
  <c r="K28" i="44" s="1"/>
  <c r="H37" i="36"/>
  <c r="I37" i="36" s="1"/>
  <c r="K37" i="36" s="1"/>
  <c r="H8" i="36"/>
  <c r="I8" i="36" s="1"/>
  <c r="K8" i="36" s="1"/>
  <c r="H30" i="31"/>
  <c r="I30" i="31" s="1"/>
  <c r="K30" i="31" s="1"/>
  <c r="H29" i="36"/>
  <c r="I29" i="36" s="1"/>
  <c r="H42" i="36"/>
  <c r="I42" i="36" s="1"/>
  <c r="H32" i="36"/>
  <c r="I32" i="36" s="1"/>
  <c r="H9" i="52"/>
  <c r="I9" i="52" s="1"/>
  <c r="H6" i="52"/>
  <c r="I6" i="52" s="1"/>
  <c r="K6" i="52" s="1"/>
  <c r="H6" i="31"/>
  <c r="I6" i="31" s="1"/>
  <c r="H17" i="31"/>
  <c r="I17" i="31" s="1"/>
  <c r="H15" i="38"/>
  <c r="I15" i="38" s="1"/>
  <c r="H24" i="38"/>
  <c r="I24" i="38" s="1"/>
  <c r="H26" i="44"/>
  <c r="I26" i="44" s="1"/>
  <c r="K26" i="44" s="1"/>
  <c r="H30" i="36"/>
  <c r="I30" i="36" s="1"/>
  <c r="H11" i="36"/>
  <c r="I11" i="36" s="1"/>
  <c r="H40" i="36"/>
  <c r="I40" i="36" s="1"/>
  <c r="K40" i="36" s="1"/>
  <c r="H29" i="52"/>
  <c r="I29" i="52" s="1"/>
  <c r="K29" i="52" s="1"/>
  <c r="H25" i="52"/>
  <c r="I25" i="52" s="1"/>
  <c r="K25" i="52" s="1"/>
  <c r="H9" i="31"/>
  <c r="I9" i="31" s="1"/>
  <c r="H23" i="31"/>
  <c r="I23" i="31" s="1"/>
  <c r="K23" i="31" s="1"/>
  <c r="H35" i="38"/>
  <c r="I35" i="38" s="1"/>
  <c r="H32" i="38"/>
  <c r="I32" i="38" s="1"/>
  <c r="H5" i="38"/>
  <c r="I5" i="38" s="1"/>
  <c r="H31" i="38"/>
  <c r="I31" i="38" s="1"/>
  <c r="K31" i="38" s="1"/>
  <c r="H13" i="36"/>
  <c r="I13" i="36" s="1"/>
  <c r="K13" i="36" s="1"/>
  <c r="H21" i="36"/>
  <c r="I21" i="36" s="1"/>
  <c r="K21" i="36" s="1"/>
  <c r="H5" i="36"/>
  <c r="H30" i="52"/>
  <c r="I30" i="52" s="1"/>
  <c r="K30" i="52" s="1"/>
  <c r="H8" i="52"/>
  <c r="I8" i="52" s="1"/>
  <c r="H43" i="31"/>
  <c r="I43" i="31" s="1"/>
  <c r="H33" i="31"/>
  <c r="I33" i="31" s="1"/>
  <c r="H22" i="38"/>
  <c r="I22" i="38" s="1"/>
  <c r="K22" i="38" s="1"/>
  <c r="H20" i="38"/>
  <c r="I20" i="38" s="1"/>
  <c r="H40" i="38"/>
  <c r="I40" i="38" s="1"/>
  <c r="K40" i="38" s="1"/>
  <c r="H27" i="36"/>
  <c r="I27" i="36" s="1"/>
  <c r="H37" i="52"/>
  <c r="I37" i="52" s="1"/>
  <c r="K37" i="52" s="1"/>
  <c r="H26" i="31"/>
  <c r="I26" i="31" s="1"/>
  <c r="K26" i="31" s="1"/>
  <c r="H42" i="38"/>
  <c r="I42" i="38" s="1"/>
  <c r="K42" i="38" s="1"/>
  <c r="H7" i="38"/>
  <c r="I7" i="38" s="1"/>
  <c r="K7" i="38" s="1"/>
  <c r="H17" i="38"/>
  <c r="I17" i="38" s="1"/>
  <c r="H43" i="36"/>
  <c r="I43" i="36" s="1"/>
  <c r="H23" i="52"/>
  <c r="I23" i="52" s="1"/>
  <c r="H19" i="31"/>
  <c r="I19" i="31" s="1"/>
  <c r="H6" i="36"/>
  <c r="I6" i="36" s="1"/>
  <c r="H14" i="36"/>
  <c r="I14" i="36" s="1"/>
  <c r="K14" i="36" s="1"/>
  <c r="H35" i="52"/>
  <c r="I35" i="52" s="1"/>
  <c r="H32" i="52"/>
  <c r="I32" i="52" s="1"/>
  <c r="H37" i="31"/>
  <c r="I37" i="31" s="1"/>
  <c r="K37" i="31" s="1"/>
  <c r="H42" i="31"/>
  <c r="I42" i="31" s="1"/>
  <c r="K42" i="31" s="1"/>
  <c r="H39" i="38"/>
  <c r="I39" i="38" s="1"/>
  <c r="H23" i="38"/>
  <c r="I23" i="38" s="1"/>
  <c r="H25" i="38"/>
  <c r="I25" i="38" s="1"/>
  <c r="H19" i="38"/>
  <c r="I19" i="38" s="1"/>
  <c r="H22" i="36"/>
  <c r="I22" i="36" s="1"/>
  <c r="H26" i="36"/>
  <c r="I26" i="36" s="1"/>
  <c r="H24" i="52"/>
  <c r="I24" i="52" s="1"/>
  <c r="H21" i="52"/>
  <c r="I21" i="52" s="1"/>
  <c r="H13" i="31"/>
  <c r="I13" i="31" s="1"/>
  <c r="H8" i="31"/>
  <c r="I8" i="31" s="1"/>
  <c r="H30" i="38"/>
  <c r="I30" i="38" s="1"/>
  <c r="H37" i="38"/>
  <c r="I37" i="38" s="1"/>
  <c r="H33" i="38"/>
  <c r="I33" i="38" s="1"/>
  <c r="H9" i="38"/>
  <c r="I9" i="38" s="1"/>
  <c r="H17" i="36"/>
  <c r="I17" i="36" s="1"/>
  <c r="K17" i="36" s="1"/>
  <c r="H13" i="52"/>
  <c r="I13" i="52" s="1"/>
  <c r="H15" i="31"/>
  <c r="I15" i="31" s="1"/>
  <c r="K15" i="31" s="1"/>
  <c r="H21" i="35"/>
  <c r="I21" i="35" s="1"/>
  <c r="H14" i="35"/>
  <c r="I14" i="35" s="1"/>
  <c r="K14" i="35" s="1"/>
  <c r="H19" i="32"/>
  <c r="I19" i="32" s="1"/>
  <c r="K19" i="32" s="1"/>
  <c r="H21" i="29"/>
  <c r="I21" i="29" s="1"/>
  <c r="H35" i="29"/>
  <c r="I35" i="29" s="1"/>
  <c r="H29" i="38"/>
  <c r="I29" i="38" s="1"/>
  <c r="H18" i="38"/>
  <c r="I18" i="38" s="1"/>
  <c r="H41" i="38"/>
  <c r="I41" i="38" s="1"/>
  <c r="H34" i="26"/>
  <c r="I34" i="26" s="1"/>
  <c r="H19" i="20"/>
  <c r="I19" i="20" s="1"/>
  <c r="H31" i="20"/>
  <c r="I31" i="20" s="1"/>
  <c r="H13" i="17"/>
  <c r="I13" i="17" s="1"/>
  <c r="H16" i="8"/>
  <c r="I16" i="8" s="1"/>
  <c r="H7" i="8"/>
  <c r="I7" i="8" s="1"/>
  <c r="H13" i="38"/>
  <c r="I13" i="38" s="1"/>
  <c r="H27" i="44"/>
  <c r="I27" i="44" s="1"/>
  <c r="K27" i="44" s="1"/>
  <c r="H41" i="30"/>
  <c r="I41" i="30" s="1"/>
  <c r="K41" i="30" s="1"/>
  <c r="H42" i="30"/>
  <c r="I42" i="30" s="1"/>
  <c r="H5" i="42"/>
  <c r="H13" i="42"/>
  <c r="I13" i="42" s="1"/>
  <c r="K13" i="42" s="1"/>
  <c r="H27" i="42"/>
  <c r="I27" i="42" s="1"/>
  <c r="H15" i="42"/>
  <c r="I15" i="42" s="1"/>
  <c r="K15" i="42" s="1"/>
  <c r="H7" i="42"/>
  <c r="I7" i="42" s="1"/>
  <c r="H18" i="42"/>
  <c r="I18" i="42" s="1"/>
  <c r="H21" i="42"/>
  <c r="I21" i="42" s="1"/>
  <c r="H16" i="42"/>
  <c r="I16" i="42" s="1"/>
  <c r="H9" i="42"/>
  <c r="I9" i="42" s="1"/>
  <c r="H41" i="42"/>
  <c r="I41" i="42" s="1"/>
  <c r="H40" i="52"/>
  <c r="I40" i="52" s="1"/>
  <c r="H33" i="52"/>
  <c r="I33" i="52" s="1"/>
  <c r="H14" i="52"/>
  <c r="I14" i="52" s="1"/>
  <c r="H39" i="52"/>
  <c r="I39" i="52" s="1"/>
  <c r="K39" i="52" s="1"/>
  <c r="H43" i="52"/>
  <c r="I43" i="52" s="1"/>
  <c r="H36" i="52"/>
  <c r="I36" i="52" s="1"/>
  <c r="H38" i="52"/>
  <c r="I38" i="52" s="1"/>
  <c r="H34" i="52"/>
  <c r="I34" i="52" s="1"/>
  <c r="K34" i="52" s="1"/>
  <c r="H20" i="52"/>
  <c r="I20" i="52" s="1"/>
  <c r="H19" i="44"/>
  <c r="I19" i="44" s="1"/>
  <c r="K19" i="44" s="1"/>
  <c r="H35" i="44"/>
  <c r="I35" i="44" s="1"/>
  <c r="K35" i="44" s="1"/>
  <c r="H31" i="44"/>
  <c r="I31" i="44" s="1"/>
  <c r="K31" i="44" s="1"/>
  <c r="H8" i="44"/>
  <c r="I8" i="44" s="1"/>
  <c r="K8" i="44" s="1"/>
  <c r="H39" i="44"/>
  <c r="I39" i="44" s="1"/>
  <c r="K39" i="44" s="1"/>
  <c r="H14" i="44"/>
  <c r="I14" i="44" s="1"/>
  <c r="K14" i="44" s="1"/>
  <c r="H33" i="44"/>
  <c r="I33" i="44" s="1"/>
  <c r="K33" i="44" s="1"/>
  <c r="H34" i="44"/>
  <c r="I34" i="44" s="1"/>
  <c r="K34" i="44" s="1"/>
  <c r="H22" i="44"/>
  <c r="I22" i="44" s="1"/>
  <c r="K22" i="44" s="1"/>
  <c r="H35" i="42"/>
  <c r="I35" i="42" s="1"/>
  <c r="H19" i="42"/>
  <c r="I19" i="42" s="1"/>
  <c r="H10" i="42"/>
  <c r="I10" i="42" s="1"/>
  <c r="H26" i="42"/>
  <c r="I26" i="42" s="1"/>
  <c r="K26" i="42" s="1"/>
  <c r="H20" i="42"/>
  <c r="I20" i="42" s="1"/>
  <c r="K20" i="42" s="1"/>
  <c r="H37" i="42"/>
  <c r="I37" i="42" s="1"/>
  <c r="K37" i="42" s="1"/>
  <c r="H38" i="42"/>
  <c r="I38" i="42" s="1"/>
  <c r="H43" i="42"/>
  <c r="I43" i="42" s="1"/>
  <c r="H32" i="42"/>
  <c r="I32" i="42" s="1"/>
  <c r="H5" i="44"/>
  <c r="I5" i="44" s="1"/>
  <c r="H30" i="44"/>
  <c r="I30" i="44" s="1"/>
  <c r="K30" i="44" s="1"/>
  <c r="H24" i="44"/>
  <c r="I24" i="44" s="1"/>
  <c r="K24" i="44" s="1"/>
  <c r="H42" i="44"/>
  <c r="I42" i="44" s="1"/>
  <c r="K42" i="44" s="1"/>
  <c r="H10" i="44"/>
  <c r="I10" i="44" s="1"/>
  <c r="K10" i="44" s="1"/>
  <c r="H36" i="44"/>
  <c r="I36" i="44" s="1"/>
  <c r="K36" i="44" s="1"/>
  <c r="H15" i="44"/>
  <c r="I15" i="44" s="1"/>
  <c r="K15" i="44" s="1"/>
  <c r="H43" i="44"/>
  <c r="I43" i="44" s="1"/>
  <c r="K43" i="44" s="1"/>
  <c r="H17" i="44"/>
  <c r="I17" i="44" s="1"/>
  <c r="K17" i="44" s="1"/>
  <c r="H12" i="44"/>
  <c r="I12" i="44" s="1"/>
  <c r="K12" i="44" s="1"/>
  <c r="H14" i="30"/>
  <c r="I14" i="30" s="1"/>
  <c r="K14" i="30" s="1"/>
  <c r="H39" i="12"/>
  <c r="I39" i="12" s="1"/>
  <c r="K39" i="12" s="1"/>
  <c r="H41" i="12"/>
  <c r="I41" i="12" s="1"/>
  <c r="K41" i="12" s="1"/>
  <c r="H35" i="30"/>
  <c r="I35" i="30" s="1"/>
  <c r="H37" i="30"/>
  <c r="I37" i="30" s="1"/>
  <c r="K37" i="30" s="1"/>
  <c r="H24" i="30"/>
  <c r="I24" i="30" s="1"/>
  <c r="H38" i="30"/>
  <c r="I38" i="30" s="1"/>
  <c r="H10" i="30"/>
  <c r="I10" i="30" s="1"/>
  <c r="K10" i="30" s="1"/>
  <c r="H37" i="43"/>
  <c r="I37" i="43" s="1"/>
  <c r="K37" i="43" s="1"/>
  <c r="H11" i="12"/>
  <c r="I11" i="12" s="1"/>
  <c r="K11" i="12" s="1"/>
  <c r="H10" i="12"/>
  <c r="I10" i="12" s="1"/>
  <c r="H16" i="43"/>
  <c r="I16" i="43" s="1"/>
  <c r="K16" i="43" s="1"/>
  <c r="H35" i="43"/>
  <c r="I35" i="43" s="1"/>
  <c r="K35" i="43" s="1"/>
  <c r="H38" i="43"/>
  <c r="I38" i="43" s="1"/>
  <c r="K38" i="43" s="1"/>
  <c r="H28" i="34"/>
  <c r="I28" i="34" s="1"/>
  <c r="H35" i="12"/>
  <c r="I35" i="12" s="1"/>
  <c r="H9" i="12"/>
  <c r="I9" i="12" s="1"/>
  <c r="K9" i="12" s="1"/>
  <c r="H38" i="12"/>
  <c r="I38" i="12" s="1"/>
  <c r="K38" i="12" s="1"/>
  <c r="H28" i="12"/>
  <c r="I28" i="12" s="1"/>
  <c r="H8" i="12"/>
  <c r="I8" i="12" s="1"/>
  <c r="H11" i="30"/>
  <c r="I11" i="30" s="1"/>
  <c r="K11" i="30" s="1"/>
  <c r="H23" i="30"/>
  <c r="I23" i="30" s="1"/>
  <c r="K23" i="30" s="1"/>
  <c r="H33" i="30"/>
  <c r="I33" i="30" s="1"/>
  <c r="K33" i="30" s="1"/>
  <c r="H29" i="30"/>
  <c r="I29" i="30" s="1"/>
  <c r="K29" i="30" s="1"/>
  <c r="H9" i="30"/>
  <c r="I9" i="30" s="1"/>
  <c r="H32" i="30"/>
  <c r="I32" i="30" s="1"/>
  <c r="H12" i="30"/>
  <c r="I12" i="30" s="1"/>
  <c r="H22" i="30"/>
  <c r="I22" i="30" s="1"/>
  <c r="K22" i="30" s="1"/>
  <c r="H16" i="30"/>
  <c r="I16" i="30" s="1"/>
  <c r="K16" i="30" s="1"/>
  <c r="H26" i="30"/>
  <c r="I26" i="30" s="1"/>
  <c r="K26" i="30" s="1"/>
  <c r="H22" i="43"/>
  <c r="I22" i="43" s="1"/>
  <c r="H25" i="43"/>
  <c r="I25" i="43" s="1"/>
  <c r="H13" i="43"/>
  <c r="I13" i="43" s="1"/>
  <c r="K13" i="43" s="1"/>
  <c r="H21" i="43"/>
  <c r="I21" i="43" s="1"/>
  <c r="K21" i="43" s="1"/>
  <c r="H31" i="43"/>
  <c r="I31" i="43" s="1"/>
  <c r="K31" i="43" s="1"/>
  <c r="H32" i="23"/>
  <c r="I32" i="23" s="1"/>
  <c r="K32" i="23" s="1"/>
  <c r="H38" i="15"/>
  <c r="I38" i="15" s="1"/>
  <c r="H37" i="12"/>
  <c r="I37" i="12" s="1"/>
  <c r="K37" i="12" s="1"/>
  <c r="H7" i="12"/>
  <c r="I7" i="12" s="1"/>
  <c r="K7" i="12" s="1"/>
  <c r="H27" i="12"/>
  <c r="I27" i="12" s="1"/>
  <c r="H29" i="12"/>
  <c r="I29" i="12" s="1"/>
  <c r="K29" i="12" s="1"/>
  <c r="H25" i="12"/>
  <c r="I25" i="12" s="1"/>
  <c r="K25" i="12" s="1"/>
  <c r="H30" i="12"/>
  <c r="I30" i="12" s="1"/>
  <c r="K30" i="12" s="1"/>
  <c r="H42" i="12"/>
  <c r="I42" i="12" s="1"/>
  <c r="K42" i="12" s="1"/>
  <c r="H18" i="12"/>
  <c r="I18" i="12" s="1"/>
  <c r="K18" i="12" s="1"/>
  <c r="H12" i="12"/>
  <c r="I12" i="12" s="1"/>
  <c r="K12" i="12" s="1"/>
  <c r="H24" i="12"/>
  <c r="I24" i="12" s="1"/>
  <c r="K24" i="12" s="1"/>
  <c r="H13" i="30"/>
  <c r="I13" i="30" s="1"/>
  <c r="H31" i="30"/>
  <c r="I31" i="30" s="1"/>
  <c r="H7" i="30"/>
  <c r="I7" i="30" s="1"/>
  <c r="K7" i="30" s="1"/>
  <c r="H17" i="30"/>
  <c r="I17" i="30" s="1"/>
  <c r="K17" i="30" s="1"/>
  <c r="H43" i="30"/>
  <c r="I43" i="30" s="1"/>
  <c r="H27" i="30"/>
  <c r="I27" i="30" s="1"/>
  <c r="K27" i="30" s="1"/>
  <c r="H19" i="30"/>
  <c r="I19" i="30" s="1"/>
  <c r="K19" i="30" s="1"/>
  <c r="H21" i="30"/>
  <c r="I21" i="30" s="1"/>
  <c r="K21" i="30" s="1"/>
  <c r="H25" i="30"/>
  <c r="I25" i="30" s="1"/>
  <c r="H5" i="30"/>
  <c r="I5" i="30" s="1"/>
  <c r="H20" i="30"/>
  <c r="I20" i="30" s="1"/>
  <c r="K20" i="30" s="1"/>
  <c r="H40" i="30"/>
  <c r="I40" i="30" s="1"/>
  <c r="H30" i="30"/>
  <c r="I30" i="30" s="1"/>
  <c r="H36" i="30"/>
  <c r="I36" i="30" s="1"/>
  <c r="K36" i="30" s="1"/>
  <c r="H8" i="30"/>
  <c r="I8" i="30" s="1"/>
  <c r="K8" i="30" s="1"/>
  <c r="H28" i="30"/>
  <c r="I28" i="30" s="1"/>
  <c r="H6" i="30"/>
  <c r="I6" i="30" s="1"/>
  <c r="H34" i="30"/>
  <c r="I34" i="30" s="1"/>
  <c r="K34" i="30" s="1"/>
  <c r="H32" i="43"/>
  <c r="I32" i="43" s="1"/>
  <c r="K32" i="43" s="1"/>
  <c r="H8" i="43"/>
  <c r="I8" i="43" s="1"/>
  <c r="K8" i="43" s="1"/>
  <c r="H26" i="43"/>
  <c r="I26" i="43" s="1"/>
  <c r="H34" i="43"/>
  <c r="I34" i="43" s="1"/>
  <c r="K34" i="43" s="1"/>
  <c r="H24" i="43"/>
  <c r="I24" i="43" s="1"/>
  <c r="K24" i="43" s="1"/>
  <c r="H41" i="43"/>
  <c r="I41" i="43" s="1"/>
  <c r="H40" i="43"/>
  <c r="I40" i="43" s="1"/>
  <c r="H43" i="43"/>
  <c r="I43" i="43" s="1"/>
  <c r="K43" i="43" s="1"/>
  <c r="H15" i="43"/>
  <c r="I15" i="43" s="1"/>
  <c r="K15" i="43" s="1"/>
  <c r="H6" i="43"/>
  <c r="I6" i="43" s="1"/>
  <c r="H5" i="23"/>
  <c r="I5" i="23" s="1"/>
  <c r="H27" i="34"/>
  <c r="I27" i="34" s="1"/>
  <c r="H23" i="15"/>
  <c r="I23" i="15" s="1"/>
  <c r="H16" i="15"/>
  <c r="I16" i="15" s="1"/>
  <c r="H23" i="12"/>
  <c r="I23" i="12" s="1"/>
  <c r="K23" i="12" s="1"/>
  <c r="H19" i="12"/>
  <c r="I19" i="12" s="1"/>
  <c r="K19" i="12" s="1"/>
  <c r="H21" i="12"/>
  <c r="I21" i="12" s="1"/>
  <c r="K21" i="12" s="1"/>
  <c r="H13" i="12"/>
  <c r="I13" i="12" s="1"/>
  <c r="H31" i="12"/>
  <c r="I31" i="12" s="1"/>
  <c r="H15" i="12"/>
  <c r="I15" i="12" s="1"/>
  <c r="H43" i="12"/>
  <c r="I43" i="12" s="1"/>
  <c r="K43" i="12" s="1"/>
  <c r="H17" i="12"/>
  <c r="I17" i="12" s="1"/>
  <c r="K17" i="12" s="1"/>
  <c r="H33" i="12"/>
  <c r="I33" i="12" s="1"/>
  <c r="H22" i="12"/>
  <c r="I22" i="12" s="1"/>
  <c r="H14" i="12"/>
  <c r="I14" i="12" s="1"/>
  <c r="H6" i="12"/>
  <c r="I6" i="12" s="1"/>
  <c r="K6" i="12" s="1"/>
  <c r="H26" i="12"/>
  <c r="I26" i="12" s="1"/>
  <c r="H34" i="12"/>
  <c r="I34" i="12" s="1"/>
  <c r="K34" i="12" s="1"/>
  <c r="H36" i="12"/>
  <c r="I36" i="12" s="1"/>
  <c r="K36" i="12" s="1"/>
  <c r="H20" i="12"/>
  <c r="I20" i="12" s="1"/>
  <c r="K20" i="12" s="1"/>
  <c r="H5" i="12"/>
  <c r="I5" i="12" s="1"/>
  <c r="H32" i="12"/>
  <c r="I32" i="12" s="1"/>
  <c r="K32" i="12" s="1"/>
  <c r="H9" i="43"/>
  <c r="I9" i="43" s="1"/>
  <c r="K9" i="43" s="1"/>
  <c r="H29" i="43"/>
  <c r="I29" i="43" s="1"/>
  <c r="H19" i="43"/>
  <c r="I19" i="43" s="1"/>
  <c r="H42" i="43"/>
  <c r="I42" i="43" s="1"/>
  <c r="K42" i="43" s="1"/>
  <c r="H10" i="43"/>
  <c r="I10" i="43" s="1"/>
  <c r="H5" i="43"/>
  <c r="H18" i="43"/>
  <c r="I18" i="43" s="1"/>
  <c r="H17" i="43"/>
  <c r="I17" i="43" s="1"/>
  <c r="H14" i="43"/>
  <c r="I14" i="43" s="1"/>
  <c r="H36" i="43"/>
  <c r="I36" i="43" s="1"/>
  <c r="H27" i="43"/>
  <c r="I27" i="43" s="1"/>
  <c r="H12" i="43"/>
  <c r="I12" i="43" s="1"/>
  <c r="H28" i="43"/>
  <c r="I28" i="43" s="1"/>
  <c r="H11" i="43"/>
  <c r="I11" i="43" s="1"/>
  <c r="K11" i="43" s="1"/>
  <c r="H33" i="43"/>
  <c r="I33" i="43" s="1"/>
  <c r="H30" i="43"/>
  <c r="I30" i="43" s="1"/>
  <c r="K30" i="43" s="1"/>
  <c r="H7" i="43"/>
  <c r="I7" i="43" s="1"/>
  <c r="K7" i="43" s="1"/>
  <c r="H23" i="43"/>
  <c r="I23" i="43" s="1"/>
  <c r="K23" i="43" s="1"/>
  <c r="H13" i="23"/>
  <c r="I13" i="23" s="1"/>
  <c r="H35" i="34"/>
  <c r="I35" i="34" s="1"/>
  <c r="H32" i="34"/>
  <c r="I32" i="34" s="1"/>
  <c r="H26" i="34"/>
  <c r="I26" i="34" s="1"/>
  <c r="H33" i="15"/>
  <c r="I33" i="15" s="1"/>
  <c r="K33" i="15" s="1"/>
  <c r="H36" i="15"/>
  <c r="I36" i="15" s="1"/>
  <c r="H25" i="23"/>
  <c r="I25" i="23" s="1"/>
  <c r="H30" i="23"/>
  <c r="I30" i="23" s="1"/>
  <c r="K30" i="23" s="1"/>
  <c r="H17" i="34"/>
  <c r="I17" i="34" s="1"/>
  <c r="H29" i="34"/>
  <c r="I29" i="34" s="1"/>
  <c r="H23" i="34"/>
  <c r="I23" i="34" s="1"/>
  <c r="H24" i="34"/>
  <c r="I24" i="34" s="1"/>
  <c r="K24" i="34" s="1"/>
  <c r="H20" i="34"/>
  <c r="I20" i="34" s="1"/>
  <c r="H17" i="15"/>
  <c r="I17" i="15" s="1"/>
  <c r="K17" i="15" s="1"/>
  <c r="H39" i="15"/>
  <c r="I39" i="15" s="1"/>
  <c r="H37" i="15"/>
  <c r="I37" i="15" s="1"/>
  <c r="K37" i="15" s="1"/>
  <c r="H18" i="15"/>
  <c r="I18" i="15" s="1"/>
  <c r="H5" i="15"/>
  <c r="H43" i="23"/>
  <c r="I43" i="23" s="1"/>
  <c r="K43" i="23" s="1"/>
  <c r="H35" i="23"/>
  <c r="I35" i="23" s="1"/>
  <c r="K35" i="23" s="1"/>
  <c r="H8" i="23"/>
  <c r="I8" i="23" s="1"/>
  <c r="H40" i="23"/>
  <c r="I40" i="23" s="1"/>
  <c r="K40" i="23" s="1"/>
  <c r="H28" i="23"/>
  <c r="I28" i="23" s="1"/>
  <c r="K28" i="23" s="1"/>
  <c r="H33" i="34"/>
  <c r="I33" i="34" s="1"/>
  <c r="K33" i="34" s="1"/>
  <c r="H11" i="34"/>
  <c r="I11" i="34" s="1"/>
  <c r="H9" i="34"/>
  <c r="I9" i="34" s="1"/>
  <c r="K9" i="34" s="1"/>
  <c r="H7" i="34"/>
  <c r="I7" i="34" s="1"/>
  <c r="H39" i="34"/>
  <c r="I39" i="34" s="1"/>
  <c r="K39" i="34" s="1"/>
  <c r="H5" i="34"/>
  <c r="H36" i="34"/>
  <c r="I36" i="34" s="1"/>
  <c r="H40" i="34"/>
  <c r="I40" i="34" s="1"/>
  <c r="H42" i="34"/>
  <c r="I42" i="34" s="1"/>
  <c r="H10" i="34"/>
  <c r="I10" i="34" s="1"/>
  <c r="H13" i="15"/>
  <c r="I13" i="15" s="1"/>
  <c r="H31" i="15"/>
  <c r="I31" i="15" s="1"/>
  <c r="H25" i="15"/>
  <c r="I25" i="15" s="1"/>
  <c r="K25" i="15" s="1"/>
  <c r="H21" i="15"/>
  <c r="I21" i="15" s="1"/>
  <c r="H30" i="15"/>
  <c r="I30" i="15" s="1"/>
  <c r="H14" i="15"/>
  <c r="I14" i="15" s="1"/>
  <c r="H26" i="15"/>
  <c r="I26" i="15" s="1"/>
  <c r="H20" i="15"/>
  <c r="I20" i="15" s="1"/>
  <c r="H32" i="15"/>
  <c r="I32" i="15" s="1"/>
  <c r="K32" i="15" s="1"/>
  <c r="H27" i="23"/>
  <c r="I27" i="23" s="1"/>
  <c r="K27" i="23" s="1"/>
  <c r="H23" i="23"/>
  <c r="I23" i="23" s="1"/>
  <c r="H17" i="23"/>
  <c r="I17" i="23" s="1"/>
  <c r="K17" i="23" s="1"/>
  <c r="H19" i="23"/>
  <c r="I19" i="23" s="1"/>
  <c r="K19" i="23" s="1"/>
  <c r="H29" i="23"/>
  <c r="I29" i="23" s="1"/>
  <c r="H38" i="23"/>
  <c r="I38" i="23" s="1"/>
  <c r="K38" i="23" s="1"/>
  <c r="H18" i="23"/>
  <c r="I18" i="23" s="1"/>
  <c r="H14" i="23"/>
  <c r="I14" i="23" s="1"/>
  <c r="K14" i="23" s="1"/>
  <c r="H10" i="23"/>
  <c r="I10" i="23" s="1"/>
  <c r="H12" i="23"/>
  <c r="I12" i="23" s="1"/>
  <c r="K12" i="23" s="1"/>
  <c r="H19" i="34"/>
  <c r="I19" i="34" s="1"/>
  <c r="H21" i="34"/>
  <c r="I21" i="34" s="1"/>
  <c r="K21" i="34" s="1"/>
  <c r="H37" i="34"/>
  <c r="I37" i="34" s="1"/>
  <c r="K37" i="34" s="1"/>
  <c r="H25" i="34"/>
  <c r="I25" i="34" s="1"/>
  <c r="K25" i="34" s="1"/>
  <c r="H43" i="34"/>
  <c r="I43" i="34" s="1"/>
  <c r="K43" i="34" s="1"/>
  <c r="H13" i="34"/>
  <c r="I13" i="34" s="1"/>
  <c r="K13" i="34" s="1"/>
  <c r="H41" i="34"/>
  <c r="I41" i="34" s="1"/>
  <c r="K41" i="34" s="1"/>
  <c r="H15" i="34"/>
  <c r="I15" i="34" s="1"/>
  <c r="H31" i="34"/>
  <c r="I31" i="34" s="1"/>
  <c r="K31" i="34" s="1"/>
  <c r="H12" i="34"/>
  <c r="I12" i="34" s="1"/>
  <c r="K12" i="34" s="1"/>
  <c r="H38" i="34"/>
  <c r="I38" i="34" s="1"/>
  <c r="H22" i="34"/>
  <c r="I22" i="34" s="1"/>
  <c r="K22" i="34" s="1"/>
  <c r="H6" i="34"/>
  <c r="I6" i="34" s="1"/>
  <c r="H16" i="34"/>
  <c r="I16" i="34" s="1"/>
  <c r="K16" i="34" s="1"/>
  <c r="H14" i="34"/>
  <c r="I14" i="34" s="1"/>
  <c r="K14" i="34" s="1"/>
  <c r="H30" i="34"/>
  <c r="I30" i="34" s="1"/>
  <c r="K30" i="34" s="1"/>
  <c r="H8" i="34"/>
  <c r="I8" i="34" s="1"/>
  <c r="K8" i="34" s="1"/>
  <c r="H34" i="34"/>
  <c r="I34" i="34" s="1"/>
  <c r="K34" i="34" s="1"/>
  <c r="H9" i="15"/>
  <c r="I9" i="15" s="1"/>
  <c r="H19" i="15"/>
  <c r="I19" i="15" s="1"/>
  <c r="K19" i="15" s="1"/>
  <c r="H15" i="15"/>
  <c r="I15" i="15" s="1"/>
  <c r="K15" i="15" s="1"/>
  <c r="H41" i="15"/>
  <c r="I41" i="15" s="1"/>
  <c r="K41" i="15" s="1"/>
  <c r="H35" i="15"/>
  <c r="I35" i="15" s="1"/>
  <c r="K35" i="15" s="1"/>
  <c r="H7" i="15"/>
  <c r="I7" i="15" s="1"/>
  <c r="K7" i="15" s="1"/>
  <c r="H29" i="15"/>
  <c r="I29" i="15" s="1"/>
  <c r="H11" i="15"/>
  <c r="I11" i="15" s="1"/>
  <c r="K11" i="15" s="1"/>
  <c r="H27" i="15"/>
  <c r="I27" i="15" s="1"/>
  <c r="K27" i="15" s="1"/>
  <c r="H43" i="15"/>
  <c r="I43" i="15" s="1"/>
  <c r="K43" i="15" s="1"/>
  <c r="H6" i="15"/>
  <c r="I6" i="15" s="1"/>
  <c r="K6" i="15" s="1"/>
  <c r="H22" i="15"/>
  <c r="I22" i="15" s="1"/>
  <c r="K22" i="15" s="1"/>
  <c r="H34" i="15"/>
  <c r="I34" i="15" s="1"/>
  <c r="K34" i="15" s="1"/>
  <c r="H42" i="15"/>
  <c r="I42" i="15" s="1"/>
  <c r="K42" i="15" s="1"/>
  <c r="H10" i="15"/>
  <c r="I10" i="15" s="1"/>
  <c r="H28" i="15"/>
  <c r="I28" i="15" s="1"/>
  <c r="K28" i="15" s="1"/>
  <c r="H12" i="15"/>
  <c r="I12" i="15" s="1"/>
  <c r="K12" i="15" s="1"/>
  <c r="H40" i="15"/>
  <c r="I40" i="15" s="1"/>
  <c r="K40" i="15" s="1"/>
  <c r="H24" i="15"/>
  <c r="I24" i="15" s="1"/>
  <c r="K24" i="15" s="1"/>
  <c r="H41" i="23"/>
  <c r="I41" i="23" s="1"/>
  <c r="K41" i="23" s="1"/>
  <c r="H7" i="23"/>
  <c r="I7" i="23" s="1"/>
  <c r="H9" i="23"/>
  <c r="I9" i="23" s="1"/>
  <c r="K9" i="23" s="1"/>
  <c r="H11" i="23"/>
  <c r="I11" i="23" s="1"/>
  <c r="H39" i="23"/>
  <c r="I39" i="23" s="1"/>
  <c r="K39" i="23" s="1"/>
  <c r="H31" i="23"/>
  <c r="I31" i="23" s="1"/>
  <c r="K31" i="23" s="1"/>
  <c r="H15" i="23"/>
  <c r="I15" i="23" s="1"/>
  <c r="K15" i="23" s="1"/>
  <c r="H33" i="23"/>
  <c r="I33" i="23" s="1"/>
  <c r="H21" i="23"/>
  <c r="I21" i="23" s="1"/>
  <c r="K21" i="23" s="1"/>
  <c r="H37" i="23"/>
  <c r="I37" i="23" s="1"/>
  <c r="K37" i="23" s="1"/>
  <c r="H24" i="23"/>
  <c r="I24" i="23" s="1"/>
  <c r="K24" i="23" s="1"/>
  <c r="H16" i="23"/>
  <c r="I16" i="23" s="1"/>
  <c r="H34" i="23"/>
  <c r="I34" i="23" s="1"/>
  <c r="K34" i="23" s="1"/>
  <c r="H6" i="23"/>
  <c r="I6" i="23" s="1"/>
  <c r="H26" i="23"/>
  <c r="I26" i="23" s="1"/>
  <c r="K26" i="23" s="1"/>
  <c r="H42" i="23"/>
  <c r="I42" i="23" s="1"/>
  <c r="H22" i="23"/>
  <c r="I22" i="23" s="1"/>
  <c r="K22" i="23" s="1"/>
  <c r="H36" i="23"/>
  <c r="I36" i="23" s="1"/>
  <c r="K27" i="51"/>
  <c r="K14" i="51"/>
  <c r="K23" i="51"/>
  <c r="K39" i="51"/>
  <c r="K13" i="51"/>
  <c r="K29" i="51"/>
  <c r="K20" i="51"/>
  <c r="K41" i="51"/>
  <c r="K42" i="51"/>
  <c r="K33" i="51"/>
  <c r="K32" i="51"/>
  <c r="K21" i="51"/>
  <c r="K34" i="51"/>
  <c r="K17" i="51"/>
  <c r="K37" i="51"/>
  <c r="K38" i="51"/>
  <c r="K15" i="51"/>
  <c r="K31" i="51"/>
  <c r="K6" i="51"/>
  <c r="K26" i="51"/>
  <c r="K10" i="51"/>
  <c r="K40" i="51"/>
  <c r="K8" i="51"/>
  <c r="K25" i="51"/>
  <c r="K19" i="51"/>
  <c r="K35" i="51"/>
  <c r="K24" i="51"/>
  <c r="H12" i="13"/>
  <c r="I12" i="13" s="1"/>
  <c r="H20" i="13"/>
  <c r="I20" i="13" s="1"/>
  <c r="H28" i="13"/>
  <c r="I28" i="13" s="1"/>
  <c r="H36" i="13"/>
  <c r="I36" i="13" s="1"/>
  <c r="H8" i="13"/>
  <c r="I8" i="13" s="1"/>
  <c r="H16" i="13"/>
  <c r="I16" i="13" s="1"/>
  <c r="H24" i="13"/>
  <c r="I24" i="13" s="1"/>
  <c r="H32" i="13"/>
  <c r="I32" i="13" s="1"/>
  <c r="H40" i="13"/>
  <c r="I40" i="13" s="1"/>
  <c r="H14" i="13"/>
  <c r="I14" i="13" s="1"/>
  <c r="H30" i="13"/>
  <c r="I30" i="13" s="1"/>
  <c r="H6" i="13"/>
  <c r="I6" i="13" s="1"/>
  <c r="H22" i="13"/>
  <c r="I22" i="13" s="1"/>
  <c r="H38" i="13"/>
  <c r="I38" i="13" s="1"/>
  <c r="H18" i="13"/>
  <c r="I18" i="13" s="1"/>
  <c r="H26" i="13"/>
  <c r="I26" i="13" s="1"/>
  <c r="H42" i="13"/>
  <c r="I42" i="13" s="1"/>
  <c r="H10" i="13"/>
  <c r="I10" i="13" s="1"/>
  <c r="H34" i="13"/>
  <c r="I34" i="13" s="1"/>
  <c r="H41" i="13"/>
  <c r="I41" i="13" s="1"/>
  <c r="H31" i="13"/>
  <c r="I31" i="13" s="1"/>
  <c r="H25" i="13"/>
  <c r="I25" i="13" s="1"/>
  <c r="H15" i="13"/>
  <c r="I15" i="13" s="1"/>
  <c r="H9" i="13"/>
  <c r="I9" i="13" s="1"/>
  <c r="H43" i="13"/>
  <c r="I43" i="13" s="1"/>
  <c r="H39" i="13"/>
  <c r="I39" i="13" s="1"/>
  <c r="H35" i="13"/>
  <c r="I35" i="13" s="1"/>
  <c r="H37" i="13"/>
  <c r="I37" i="13" s="1"/>
  <c r="H33" i="13"/>
  <c r="I33" i="13" s="1"/>
  <c r="H29" i="13"/>
  <c r="I29" i="13" s="1"/>
  <c r="H11" i="13"/>
  <c r="I11" i="13" s="1"/>
  <c r="H7" i="13"/>
  <c r="I7" i="13" s="1"/>
  <c r="H21" i="13"/>
  <c r="I21" i="13" s="1"/>
  <c r="H13" i="13"/>
  <c r="I13" i="13" s="1"/>
  <c r="H27" i="13"/>
  <c r="I27" i="13" s="1"/>
  <c r="H19" i="13"/>
  <c r="I19" i="13" s="1"/>
  <c r="H17" i="13"/>
  <c r="I17" i="13" s="1"/>
  <c r="H23" i="13"/>
  <c r="I23" i="13" s="1"/>
  <c r="H5" i="13"/>
  <c r="H5" i="16"/>
  <c r="H12" i="16"/>
  <c r="I12" i="16" s="1"/>
  <c r="H20" i="16"/>
  <c r="I20" i="16" s="1"/>
  <c r="H28" i="16"/>
  <c r="I28" i="16" s="1"/>
  <c r="H36" i="16"/>
  <c r="I36" i="16" s="1"/>
  <c r="H8" i="16"/>
  <c r="I8" i="16" s="1"/>
  <c r="H16" i="16"/>
  <c r="I16" i="16" s="1"/>
  <c r="H24" i="16"/>
  <c r="I24" i="16" s="1"/>
  <c r="H32" i="16"/>
  <c r="I32" i="16" s="1"/>
  <c r="H40" i="16"/>
  <c r="I40" i="16" s="1"/>
  <c r="H14" i="16"/>
  <c r="I14" i="16" s="1"/>
  <c r="H30" i="16"/>
  <c r="I30" i="16" s="1"/>
  <c r="H6" i="16"/>
  <c r="I6" i="16" s="1"/>
  <c r="H22" i="16"/>
  <c r="I22" i="16" s="1"/>
  <c r="H38" i="16"/>
  <c r="I38" i="16" s="1"/>
  <c r="H34" i="16"/>
  <c r="I34" i="16" s="1"/>
  <c r="H10" i="16"/>
  <c r="I10" i="16" s="1"/>
  <c r="H42" i="16"/>
  <c r="I42" i="16" s="1"/>
  <c r="H26" i="16"/>
  <c r="I26" i="16" s="1"/>
  <c r="H18" i="16"/>
  <c r="I18" i="16" s="1"/>
  <c r="H43" i="16"/>
  <c r="I43" i="16" s="1"/>
  <c r="H35" i="16"/>
  <c r="I35" i="16" s="1"/>
  <c r="H27" i="16"/>
  <c r="I27" i="16" s="1"/>
  <c r="H19" i="16"/>
  <c r="I19" i="16" s="1"/>
  <c r="H11" i="16"/>
  <c r="I11" i="16" s="1"/>
  <c r="H31" i="16"/>
  <c r="I31" i="16" s="1"/>
  <c r="H17" i="16"/>
  <c r="I17" i="16" s="1"/>
  <c r="H13" i="16"/>
  <c r="I13" i="16" s="1"/>
  <c r="H33" i="16"/>
  <c r="I33" i="16" s="1"/>
  <c r="H29" i="16"/>
  <c r="I29" i="16" s="1"/>
  <c r="H15" i="16"/>
  <c r="I15" i="16" s="1"/>
  <c r="H37" i="16"/>
  <c r="I37" i="16" s="1"/>
  <c r="H23" i="16"/>
  <c r="I23" i="16" s="1"/>
  <c r="H9" i="16"/>
  <c r="I9" i="16" s="1"/>
  <c r="H21" i="16"/>
  <c r="I21" i="16" s="1"/>
  <c r="H7" i="16"/>
  <c r="I7" i="16" s="1"/>
  <c r="H41" i="16"/>
  <c r="I41" i="16" s="1"/>
  <c r="H25" i="16"/>
  <c r="I25" i="16" s="1"/>
  <c r="H39" i="16"/>
  <c r="I39" i="16" s="1"/>
  <c r="H12" i="27"/>
  <c r="I12" i="27" s="1"/>
  <c r="H20" i="27"/>
  <c r="I20" i="27" s="1"/>
  <c r="H28" i="27"/>
  <c r="I28" i="27" s="1"/>
  <c r="H36" i="27"/>
  <c r="I36" i="27" s="1"/>
  <c r="H10" i="27"/>
  <c r="I10" i="27" s="1"/>
  <c r="H22" i="27"/>
  <c r="I22" i="27" s="1"/>
  <c r="H32" i="27"/>
  <c r="I32" i="27" s="1"/>
  <c r="H42" i="27"/>
  <c r="I42" i="27" s="1"/>
  <c r="H6" i="27"/>
  <c r="I6" i="27" s="1"/>
  <c r="H16" i="27"/>
  <c r="I16" i="27" s="1"/>
  <c r="H26" i="27"/>
  <c r="I26" i="27" s="1"/>
  <c r="H38" i="27"/>
  <c r="I38" i="27" s="1"/>
  <c r="H24" i="27"/>
  <c r="I24" i="27" s="1"/>
  <c r="H14" i="27"/>
  <c r="I14" i="27" s="1"/>
  <c r="H34" i="27"/>
  <c r="I34" i="27" s="1"/>
  <c r="H30" i="27"/>
  <c r="I30" i="27" s="1"/>
  <c r="H8" i="27"/>
  <c r="I8" i="27" s="1"/>
  <c r="H18" i="27"/>
  <c r="I18" i="27" s="1"/>
  <c r="H40" i="27"/>
  <c r="I40" i="27" s="1"/>
  <c r="H39" i="27"/>
  <c r="I39" i="27" s="1"/>
  <c r="H31" i="27"/>
  <c r="I31" i="27" s="1"/>
  <c r="H23" i="27"/>
  <c r="I23" i="27" s="1"/>
  <c r="H15" i="27"/>
  <c r="I15" i="27" s="1"/>
  <c r="H7" i="27"/>
  <c r="I7" i="27" s="1"/>
  <c r="H37" i="27"/>
  <c r="I37" i="27" s="1"/>
  <c r="H33" i="27"/>
  <c r="I33" i="27" s="1"/>
  <c r="H19" i="27"/>
  <c r="I19" i="27" s="1"/>
  <c r="H35" i="27"/>
  <c r="I35" i="27" s="1"/>
  <c r="H21" i="27"/>
  <c r="I21" i="27" s="1"/>
  <c r="H17" i="27"/>
  <c r="I17" i="27" s="1"/>
  <c r="H25" i="27"/>
  <c r="I25" i="27" s="1"/>
  <c r="H11" i="27"/>
  <c r="I11" i="27" s="1"/>
  <c r="H9" i="27"/>
  <c r="I9" i="27" s="1"/>
  <c r="H43" i="27"/>
  <c r="I43" i="27" s="1"/>
  <c r="H29" i="27"/>
  <c r="I29" i="27" s="1"/>
  <c r="H41" i="27"/>
  <c r="I41" i="27" s="1"/>
  <c r="H13" i="27"/>
  <c r="I13" i="27" s="1"/>
  <c r="H27" i="27"/>
  <c r="I27" i="27" s="1"/>
  <c r="H5" i="27"/>
  <c r="I5" i="25"/>
  <c r="K7" i="25"/>
  <c r="K23" i="25"/>
  <c r="K39" i="25"/>
  <c r="K11" i="25"/>
  <c r="K29" i="25"/>
  <c r="K13" i="25"/>
  <c r="K17" i="25"/>
  <c r="K6" i="25"/>
  <c r="K34" i="25"/>
  <c r="K14" i="25"/>
  <c r="K32" i="25"/>
  <c r="K38" i="25"/>
  <c r="K10" i="25"/>
  <c r="K30" i="25"/>
  <c r="K8" i="25"/>
  <c r="K28" i="25"/>
  <c r="K12" i="25"/>
  <c r="K23" i="22"/>
  <c r="K27" i="22"/>
  <c r="K7" i="22"/>
  <c r="K17" i="22"/>
  <c r="K35" i="22"/>
  <c r="K19" i="22"/>
  <c r="K13" i="22"/>
  <c r="K29" i="22"/>
  <c r="K16" i="22"/>
  <c r="K32" i="22"/>
  <c r="K20" i="22"/>
  <c r="K28" i="22"/>
  <c r="K38" i="22"/>
  <c r="K6" i="22"/>
  <c r="K18" i="22"/>
  <c r="K35" i="12"/>
  <c r="K27" i="12"/>
  <c r="K10" i="12"/>
  <c r="K28" i="12"/>
  <c r="K40" i="12"/>
  <c r="K8" i="12"/>
  <c r="K22" i="40"/>
  <c r="K19" i="40"/>
  <c r="I5" i="40"/>
  <c r="H44" i="40"/>
  <c r="K41" i="40"/>
  <c r="K27" i="40"/>
  <c r="K6" i="40"/>
  <c r="K34" i="40"/>
  <c r="K25" i="40"/>
  <c r="K12" i="40"/>
  <c r="K42" i="40"/>
  <c r="K21" i="40"/>
  <c r="K43" i="40"/>
  <c r="K26" i="40"/>
  <c r="K23" i="40"/>
  <c r="K39" i="40"/>
  <c r="K16" i="40"/>
  <c r="K15" i="30"/>
  <c r="K35" i="30"/>
  <c r="K9" i="30"/>
  <c r="K39" i="30"/>
  <c r="K32" i="30"/>
  <c r="K24" i="30"/>
  <c r="K12" i="30"/>
  <c r="K38" i="30"/>
  <c r="K42" i="30"/>
  <c r="K14" i="42"/>
  <c r="K30" i="42"/>
  <c r="K22" i="42"/>
  <c r="K36" i="42"/>
  <c r="K12" i="42"/>
  <c r="K42" i="42"/>
  <c r="K29" i="42"/>
  <c r="K34" i="42"/>
  <c r="K23" i="42"/>
  <c r="K6" i="42"/>
  <c r="K28" i="42"/>
  <c r="K31" i="42"/>
  <c r="K8" i="42"/>
  <c r="K24" i="42"/>
  <c r="K40" i="42"/>
  <c r="K17" i="42"/>
  <c r="K33" i="42"/>
  <c r="K42" i="39"/>
  <c r="K30" i="39"/>
  <c r="K12" i="39"/>
  <c r="K28" i="39"/>
  <c r="K23" i="39"/>
  <c r="K34" i="39"/>
  <c r="K22" i="39"/>
  <c r="K13" i="39"/>
  <c r="K43" i="39"/>
  <c r="K26" i="39"/>
  <c r="K7" i="39"/>
  <c r="K8" i="39"/>
  <c r="K24" i="39"/>
  <c r="K40" i="39"/>
  <c r="K17" i="39"/>
  <c r="K33" i="39"/>
  <c r="K6" i="39"/>
  <c r="K30" i="36"/>
  <c r="K10" i="36"/>
  <c r="K6" i="36"/>
  <c r="K18" i="36"/>
  <c r="K11" i="36"/>
  <c r="K33" i="36"/>
  <c r="K36" i="36"/>
  <c r="K15" i="36"/>
  <c r="K31" i="36"/>
  <c r="H44" i="33"/>
  <c r="I5" i="33"/>
  <c r="K24" i="33"/>
  <c r="K12" i="33"/>
  <c r="K18" i="33"/>
  <c r="K8" i="33"/>
  <c r="K16" i="33"/>
  <c r="K32" i="33"/>
  <c r="K10" i="33"/>
  <c r="K14" i="33"/>
  <c r="K29" i="33"/>
  <c r="K33" i="33"/>
  <c r="K9" i="33"/>
  <c r="K37" i="33"/>
  <c r="K7" i="33"/>
  <c r="K25" i="33"/>
  <c r="K11" i="33"/>
  <c r="K27" i="33"/>
  <c r="K10" i="52"/>
  <c r="K27" i="52"/>
  <c r="K42" i="52"/>
  <c r="K23" i="52"/>
  <c r="K35" i="52"/>
  <c r="K13" i="52"/>
  <c r="K28" i="52"/>
  <c r="K16" i="52"/>
  <c r="K19" i="52"/>
  <c r="K22" i="52"/>
  <c r="K15" i="52"/>
  <c r="K11" i="52"/>
  <c r="K21" i="52"/>
  <c r="K22" i="43"/>
  <c r="K26" i="43"/>
  <c r="K25" i="43"/>
  <c r="K41" i="43"/>
  <c r="K20" i="43"/>
  <c r="K40" i="43"/>
  <c r="K6" i="43"/>
  <c r="K12" i="31"/>
  <c r="K14" i="31"/>
  <c r="K9" i="31"/>
  <c r="K11" i="31"/>
  <c r="K35" i="31"/>
  <c r="K25" i="31"/>
  <c r="K7" i="31"/>
  <c r="K39" i="31"/>
  <c r="K16" i="31"/>
  <c r="K28" i="31"/>
  <c r="K32" i="31"/>
  <c r="K26" i="41"/>
  <c r="K29" i="41"/>
  <c r="K34" i="41"/>
  <c r="K18" i="41"/>
  <c r="K37" i="41"/>
  <c r="K36" i="41"/>
  <c r="K27" i="41"/>
  <c r="H44" i="41"/>
  <c r="I5" i="41"/>
  <c r="K31" i="41"/>
  <c r="K20" i="41"/>
  <c r="K42" i="41"/>
  <c r="K23" i="41"/>
  <c r="K8" i="41"/>
  <c r="K24" i="41"/>
  <c r="K40" i="41"/>
  <c r="K17" i="41"/>
  <c r="K33" i="41"/>
  <c r="K6" i="41"/>
  <c r="K21" i="35"/>
  <c r="K17" i="35"/>
  <c r="I5" i="35"/>
  <c r="K40" i="35"/>
  <c r="K38" i="35"/>
  <c r="K6" i="35"/>
  <c r="K12" i="35"/>
  <c r="K8" i="35"/>
  <c r="K11" i="35"/>
  <c r="K29" i="35"/>
  <c r="K13" i="35"/>
  <c r="K41" i="35"/>
  <c r="K15" i="35"/>
  <c r="K31" i="35"/>
  <c r="K43" i="35"/>
  <c r="K36" i="35"/>
  <c r="K32" i="35"/>
  <c r="K16" i="35"/>
  <c r="K25" i="32"/>
  <c r="K39" i="32"/>
  <c r="K41" i="32"/>
  <c r="K43" i="32"/>
  <c r="K23" i="32"/>
  <c r="K17" i="32"/>
  <c r="K35" i="32"/>
  <c r="K21" i="32"/>
  <c r="K14" i="32"/>
  <c r="K40" i="32"/>
  <c r="K28" i="32"/>
  <c r="K38" i="32"/>
  <c r="K30" i="32"/>
  <c r="I5" i="32"/>
  <c r="K22" i="32"/>
  <c r="K42" i="32"/>
  <c r="K26" i="32"/>
  <c r="K10" i="32"/>
  <c r="K23" i="23"/>
  <c r="K25" i="23"/>
  <c r="K13" i="23"/>
  <c r="K29" i="23"/>
  <c r="K8" i="23"/>
  <c r="K18" i="23"/>
  <c r="K10" i="23"/>
  <c r="K9" i="29"/>
  <c r="K37" i="29"/>
  <c r="K39" i="29"/>
  <c r="K15" i="29"/>
  <c r="K33" i="29"/>
  <c r="K17" i="29"/>
  <c r="K11" i="29"/>
  <c r="K27" i="29"/>
  <c r="K43" i="29"/>
  <c r="K16" i="29"/>
  <c r="K26" i="29"/>
  <c r="K10" i="29"/>
  <c r="K22" i="29"/>
  <c r="K24" i="29"/>
  <c r="K40" i="29"/>
  <c r="K18" i="29"/>
  <c r="K36" i="29"/>
  <c r="K20" i="29"/>
  <c r="I5" i="50"/>
  <c r="K19" i="50"/>
  <c r="K40" i="50"/>
  <c r="K26" i="50"/>
  <c r="K43" i="50"/>
  <c r="K34" i="50"/>
  <c r="K21" i="50"/>
  <c r="K8" i="50"/>
  <c r="K36" i="50"/>
  <c r="K27" i="50"/>
  <c r="K10" i="50"/>
  <c r="K32" i="50"/>
  <c r="K13" i="50"/>
  <c r="K35" i="50"/>
  <c r="K22" i="50"/>
  <c r="K38" i="50"/>
  <c r="K15" i="50"/>
  <c r="K31" i="50"/>
  <c r="K6" i="50"/>
  <c r="K16" i="50"/>
  <c r="K17" i="21"/>
  <c r="K21" i="21"/>
  <c r="I5" i="21"/>
  <c r="H44" i="21"/>
  <c r="K13" i="21"/>
  <c r="K25" i="21"/>
  <c r="K43" i="21"/>
  <c r="K27" i="21"/>
  <c r="K11" i="21"/>
  <c r="K31" i="21"/>
  <c r="K15" i="21"/>
  <c r="K40" i="21"/>
  <c r="K32" i="21"/>
  <c r="K24" i="21"/>
  <c r="K16" i="21"/>
  <c r="K8" i="21"/>
  <c r="K38" i="21"/>
  <c r="K30" i="21"/>
  <c r="K22" i="21"/>
  <c r="K14" i="21"/>
  <c r="K6" i="21"/>
  <c r="K40" i="19"/>
  <c r="K24" i="19"/>
  <c r="K8" i="19"/>
  <c r="K35" i="19"/>
  <c r="K17" i="19"/>
  <c r="K33" i="19"/>
  <c r="K25" i="19"/>
  <c r="K43" i="19"/>
  <c r="K13" i="19"/>
  <c r="K41" i="19"/>
  <c r="K15" i="19"/>
  <c r="K31" i="19"/>
  <c r="K14" i="19"/>
  <c r="K38" i="19"/>
  <c r="K30" i="19"/>
  <c r="K18" i="19"/>
  <c r="K26" i="19"/>
  <c r="K36" i="19"/>
  <c r="K20" i="19"/>
  <c r="K30" i="38"/>
  <c r="K12" i="38"/>
  <c r="K10" i="38"/>
  <c r="K14" i="38"/>
  <c r="K15" i="38"/>
  <c r="K20" i="38"/>
  <c r="K37" i="38"/>
  <c r="K11" i="38"/>
  <c r="K8" i="38"/>
  <c r="K24" i="38"/>
  <c r="K17" i="38"/>
  <c r="K33" i="38"/>
  <c r="K6" i="38"/>
  <c r="K29" i="26"/>
  <c r="K25" i="26"/>
  <c r="K35" i="26"/>
  <c r="K13" i="26"/>
  <c r="K11" i="26"/>
  <c r="K19" i="26"/>
  <c r="K41" i="26"/>
  <c r="K7" i="26"/>
  <c r="K23" i="26"/>
  <c r="K39" i="26"/>
  <c r="K26" i="26"/>
  <c r="K22" i="26"/>
  <c r="K38" i="26"/>
  <c r="K18" i="26"/>
  <c r="K12" i="26"/>
  <c r="K32" i="26"/>
  <c r="K16" i="26"/>
  <c r="K17" i="24"/>
  <c r="K33" i="24"/>
  <c r="K15" i="24"/>
  <c r="K7" i="24"/>
  <c r="K25" i="24"/>
  <c r="K9" i="24"/>
  <c r="K37" i="24"/>
  <c r="K11" i="24"/>
  <c r="K27" i="24"/>
  <c r="K43" i="24"/>
  <c r="K22" i="24"/>
  <c r="K14" i="24"/>
  <c r="K34" i="24"/>
  <c r="I5" i="24"/>
  <c r="H44" i="24"/>
  <c r="K26" i="24"/>
  <c r="K42" i="24"/>
  <c r="K20" i="24"/>
  <c r="K40" i="24"/>
  <c r="K24" i="24"/>
  <c r="K8" i="24"/>
  <c r="K17" i="28"/>
  <c r="K33" i="28"/>
  <c r="K15" i="28"/>
  <c r="K11" i="28"/>
  <c r="K39" i="28"/>
  <c r="K9" i="28"/>
  <c r="K27" i="28"/>
  <c r="K13" i="28"/>
  <c r="K29" i="28"/>
  <c r="K38" i="28"/>
  <c r="K6" i="28"/>
  <c r="K34" i="28"/>
  <c r="K22" i="28"/>
  <c r="K26" i="28"/>
  <c r="H44" i="28"/>
  <c r="I5" i="28"/>
  <c r="K30" i="28"/>
  <c r="K10" i="28"/>
  <c r="K32" i="28"/>
  <c r="K16" i="28"/>
  <c r="K22" i="37"/>
  <c r="K38" i="37"/>
  <c r="K34" i="37"/>
  <c r="K12" i="37"/>
  <c r="K26" i="37"/>
  <c r="K27" i="37"/>
  <c r="K18" i="37"/>
  <c r="K15" i="37"/>
  <c r="K14" i="37"/>
  <c r="I5" i="37"/>
  <c r="H44" i="37"/>
  <c r="K31" i="37"/>
  <c r="K20" i="37"/>
  <c r="K42" i="37"/>
  <c r="K23" i="37"/>
  <c r="K8" i="37"/>
  <c r="K24" i="37"/>
  <c r="K40" i="37"/>
  <c r="K17" i="37"/>
  <c r="K33" i="37"/>
  <c r="K6" i="37"/>
  <c r="K19" i="34"/>
  <c r="K15" i="34"/>
  <c r="K38" i="34"/>
  <c r="K6" i="34"/>
  <c r="K18" i="34"/>
  <c r="K9" i="15"/>
  <c r="K29" i="15"/>
  <c r="K10" i="15"/>
  <c r="K8" i="15"/>
  <c r="K5" i="44"/>
  <c r="K17" i="20"/>
  <c r="K35" i="20"/>
  <c r="K11" i="20"/>
  <c r="K29" i="20"/>
  <c r="K9" i="20"/>
  <c r="K27" i="20"/>
  <c r="K7" i="20"/>
  <c r="K23" i="20"/>
  <c r="K42" i="20"/>
  <c r="K26" i="20"/>
  <c r="K38" i="20"/>
  <c r="K6" i="20"/>
  <c r="K14" i="20"/>
  <c r="K32" i="20"/>
  <c r="K16" i="20"/>
  <c r="K36" i="20"/>
  <c r="K20" i="20"/>
  <c r="I5" i="17"/>
  <c r="H44" i="17"/>
  <c r="K32" i="17"/>
  <c r="K16" i="17"/>
  <c r="K15" i="17"/>
  <c r="K29" i="17"/>
  <c r="K11" i="17"/>
  <c r="K27" i="17"/>
  <c r="K23" i="17"/>
  <c r="K7" i="17"/>
  <c r="K9" i="17"/>
  <c r="K25" i="17"/>
  <c r="K41" i="17"/>
  <c r="K38" i="17"/>
  <c r="K30" i="17"/>
  <c r="K42" i="17"/>
  <c r="K10" i="17"/>
  <c r="K18" i="17"/>
  <c r="K28" i="17"/>
  <c r="K12" i="17"/>
  <c r="K40" i="8"/>
  <c r="K24" i="8"/>
  <c r="K8" i="8"/>
  <c r="K35" i="8"/>
  <c r="K37" i="8"/>
  <c r="K29" i="8"/>
  <c r="K21" i="8"/>
  <c r="K9" i="8"/>
  <c r="K25" i="8"/>
  <c r="K41" i="8"/>
  <c r="K17" i="8"/>
  <c r="K33" i="8"/>
  <c r="K42" i="8"/>
  <c r="K34" i="8"/>
  <c r="K18" i="8"/>
  <c r="K14" i="8"/>
  <c r="K22" i="8"/>
  <c r="K20" i="8"/>
  <c r="H32" i="48"/>
  <c r="I32" i="48" s="1"/>
  <c r="H22" i="48"/>
  <c r="I22" i="48" s="1"/>
  <c r="H12" i="48"/>
  <c r="I12" i="48" s="1"/>
  <c r="H6" i="48"/>
  <c r="I6" i="48" s="1"/>
  <c r="H41" i="48"/>
  <c r="I41" i="48" s="1"/>
  <c r="H29" i="48"/>
  <c r="I29" i="48" s="1"/>
  <c r="H13" i="48"/>
  <c r="I13" i="48" s="1"/>
  <c r="H38" i="48"/>
  <c r="I38" i="48" s="1"/>
  <c r="H24" i="48"/>
  <c r="I24" i="48" s="1"/>
  <c r="H8" i="48"/>
  <c r="I8" i="48" s="1"/>
  <c r="H39" i="48"/>
  <c r="I39" i="48" s="1"/>
  <c r="H23" i="48"/>
  <c r="I23" i="48" s="1"/>
  <c r="H9" i="48"/>
  <c r="I9" i="48" s="1"/>
  <c r="H36" i="48"/>
  <c r="I36" i="48" s="1"/>
  <c r="H20" i="48"/>
  <c r="I20" i="48" s="1"/>
  <c r="H31" i="48"/>
  <c r="I31" i="48" s="1"/>
  <c r="H40" i="48"/>
  <c r="I40" i="48" s="1"/>
  <c r="H14" i="48"/>
  <c r="I14" i="48" s="1"/>
  <c r="H17" i="48"/>
  <c r="I17" i="48" s="1"/>
  <c r="H28" i="48"/>
  <c r="I28" i="48" s="1"/>
  <c r="H33" i="48"/>
  <c r="I33" i="48" s="1"/>
  <c r="H16" i="48"/>
  <c r="I16" i="48" s="1"/>
  <c r="H7" i="48"/>
  <c r="I7" i="48" s="1"/>
  <c r="H30" i="48"/>
  <c r="I30" i="48" s="1"/>
  <c r="H21" i="48"/>
  <c r="I21" i="48" s="1"/>
  <c r="H43" i="48"/>
  <c r="I43" i="48" s="1"/>
  <c r="H35" i="48"/>
  <c r="I35" i="48" s="1"/>
  <c r="H27" i="48"/>
  <c r="I27" i="48" s="1"/>
  <c r="H19" i="48"/>
  <c r="I19" i="48" s="1"/>
  <c r="H11" i="48"/>
  <c r="I11" i="48" s="1"/>
  <c r="H42" i="48"/>
  <c r="I42" i="48" s="1"/>
  <c r="H34" i="48"/>
  <c r="I34" i="48" s="1"/>
  <c r="H26" i="48"/>
  <c r="I26" i="48" s="1"/>
  <c r="H18" i="48"/>
  <c r="I18" i="48" s="1"/>
  <c r="H10" i="48"/>
  <c r="I10" i="48" s="1"/>
  <c r="H37" i="48"/>
  <c r="I37" i="48" s="1"/>
  <c r="H25" i="48"/>
  <c r="I25" i="48" s="1"/>
  <c r="H15" i="48"/>
  <c r="I15" i="48" s="1"/>
  <c r="H5" i="48"/>
  <c r="H43" i="49"/>
  <c r="I43" i="49" s="1"/>
  <c r="H35" i="49"/>
  <c r="I35" i="49" s="1"/>
  <c r="H27" i="49"/>
  <c r="I27" i="49" s="1"/>
  <c r="H19" i="49"/>
  <c r="I19" i="49" s="1"/>
  <c r="H11" i="49"/>
  <c r="I11" i="49" s="1"/>
  <c r="H42" i="49"/>
  <c r="I42" i="49" s="1"/>
  <c r="H34" i="49"/>
  <c r="I34" i="49" s="1"/>
  <c r="H26" i="49"/>
  <c r="I26" i="49" s="1"/>
  <c r="H18" i="49"/>
  <c r="I18" i="49" s="1"/>
  <c r="H10" i="49"/>
  <c r="I10" i="49" s="1"/>
  <c r="H6" i="49"/>
  <c r="I6" i="49" s="1"/>
  <c r="H39" i="49"/>
  <c r="I39" i="49" s="1"/>
  <c r="H29" i="49"/>
  <c r="I29" i="49" s="1"/>
  <c r="H17" i="49"/>
  <c r="I17" i="49" s="1"/>
  <c r="H7" i="49"/>
  <c r="I7" i="49" s="1"/>
  <c r="H36" i="49"/>
  <c r="I36" i="49" s="1"/>
  <c r="H24" i="49"/>
  <c r="I24" i="49" s="1"/>
  <c r="H14" i="49"/>
  <c r="I14" i="49" s="1"/>
  <c r="H37" i="49"/>
  <c r="I37" i="49" s="1"/>
  <c r="H23" i="49"/>
  <c r="I23" i="49" s="1"/>
  <c r="H9" i="49"/>
  <c r="I9" i="49" s="1"/>
  <c r="H32" i="49"/>
  <c r="I32" i="49" s="1"/>
  <c r="H20" i="49"/>
  <c r="I20" i="49" s="1"/>
  <c r="H33" i="49"/>
  <c r="I33" i="49" s="1"/>
  <c r="H21" i="49"/>
  <c r="I21" i="49" s="1"/>
  <c r="H5" i="49"/>
  <c r="H30" i="49"/>
  <c r="I30" i="49" s="1"/>
  <c r="H16" i="49"/>
  <c r="I16" i="49" s="1"/>
  <c r="H41" i="49"/>
  <c r="I41" i="49" s="1"/>
  <c r="H13" i="49"/>
  <c r="I13" i="49" s="1"/>
  <c r="H22" i="49"/>
  <c r="I22" i="49" s="1"/>
  <c r="H25" i="49"/>
  <c r="I25" i="49" s="1"/>
  <c r="H38" i="49"/>
  <c r="I38" i="49" s="1"/>
  <c r="H8" i="49"/>
  <c r="I8" i="49" s="1"/>
  <c r="H15" i="49"/>
  <c r="I15" i="49" s="1"/>
  <c r="H28" i="49"/>
  <c r="I28" i="49" s="1"/>
  <c r="H31" i="49"/>
  <c r="I31" i="49" s="1"/>
  <c r="H12" i="49"/>
  <c r="I12" i="49" s="1"/>
  <c r="H40" i="49"/>
  <c r="I40" i="49" s="1"/>
  <c r="K21" i="25"/>
  <c r="K35" i="25"/>
  <c r="K37" i="25"/>
  <c r="K19" i="25"/>
  <c r="K15" i="25"/>
  <c r="K43" i="25"/>
  <c r="K27" i="25"/>
  <c r="K9" i="25"/>
  <c r="K25" i="25"/>
  <c r="K41" i="25"/>
  <c r="K22" i="25"/>
  <c r="K42" i="25"/>
  <c r="K26" i="25"/>
  <c r="K16" i="25"/>
  <c r="K24" i="25"/>
  <c r="K40" i="25"/>
  <c r="K18" i="25"/>
  <c r="K36" i="25"/>
  <c r="K20" i="25"/>
  <c r="K9" i="22"/>
  <c r="K11" i="22"/>
  <c r="K39" i="22"/>
  <c r="K41" i="22"/>
  <c r="K43" i="22"/>
  <c r="K31" i="22"/>
  <c r="K15" i="22"/>
  <c r="K33" i="22"/>
  <c r="K21" i="22"/>
  <c r="K37" i="22"/>
  <c r="K24" i="22"/>
  <c r="K8" i="22"/>
  <c r="K36" i="22"/>
  <c r="H44" i="22"/>
  <c r="I5" i="22"/>
  <c r="K12" i="22"/>
  <c r="K30" i="22"/>
  <c r="K14" i="22"/>
  <c r="K42" i="22"/>
  <c r="K26" i="22"/>
  <c r="K10" i="22"/>
  <c r="K13" i="12"/>
  <c r="K31" i="12"/>
  <c r="K15" i="12"/>
  <c r="K33" i="12"/>
  <c r="K22" i="12"/>
  <c r="K14" i="12"/>
  <c r="K26" i="12"/>
  <c r="K16" i="12"/>
  <c r="K35" i="40"/>
  <c r="K10" i="40"/>
  <c r="K38" i="40"/>
  <c r="K13" i="40"/>
  <c r="K30" i="40"/>
  <c r="K18" i="40"/>
  <c r="K20" i="40"/>
  <c r="K9" i="40"/>
  <c r="K37" i="40"/>
  <c r="K28" i="40"/>
  <c r="K11" i="40"/>
  <c r="K33" i="40"/>
  <c r="K14" i="40"/>
  <c r="K36" i="40"/>
  <c r="K15" i="40"/>
  <c r="K31" i="40"/>
  <c r="K8" i="40"/>
  <c r="K24" i="40"/>
  <c r="K40" i="40"/>
  <c r="K13" i="30"/>
  <c r="K31" i="30"/>
  <c r="K43" i="30"/>
  <c r="K25" i="30"/>
  <c r="K40" i="30"/>
  <c r="K30" i="30"/>
  <c r="K28" i="30"/>
  <c r="K6" i="30"/>
  <c r="K18" i="30"/>
  <c r="K35" i="42"/>
  <c r="H44" i="42"/>
  <c r="I5" i="42"/>
  <c r="K19" i="42"/>
  <c r="K10" i="42"/>
  <c r="K27" i="42"/>
  <c r="K7" i="42"/>
  <c r="K18" i="42"/>
  <c r="K38" i="42"/>
  <c r="K21" i="42"/>
  <c r="K43" i="42"/>
  <c r="K16" i="42"/>
  <c r="K32" i="42"/>
  <c r="K9" i="42"/>
  <c r="K25" i="42"/>
  <c r="K41" i="42"/>
  <c r="K21" i="39"/>
  <c r="K37" i="39"/>
  <c r="K31" i="39"/>
  <c r="K11" i="39"/>
  <c r="I5" i="39"/>
  <c r="H44" i="39"/>
  <c r="K18" i="39"/>
  <c r="K15" i="39"/>
  <c r="K10" i="39"/>
  <c r="K38" i="39"/>
  <c r="K27" i="39"/>
  <c r="K14" i="39"/>
  <c r="K36" i="39"/>
  <c r="K19" i="39"/>
  <c r="K39" i="39"/>
  <c r="K16" i="39"/>
  <c r="K32" i="39"/>
  <c r="K9" i="39"/>
  <c r="K25" i="39"/>
  <c r="K41" i="39"/>
  <c r="K41" i="36"/>
  <c r="K29" i="36"/>
  <c r="K27" i="36"/>
  <c r="K22" i="36"/>
  <c r="K34" i="36"/>
  <c r="K25" i="36"/>
  <c r="K12" i="36"/>
  <c r="K42" i="36"/>
  <c r="K43" i="36"/>
  <c r="K26" i="36"/>
  <c r="K7" i="36"/>
  <c r="K39" i="36"/>
  <c r="K16" i="36"/>
  <c r="K32" i="36"/>
  <c r="H44" i="36"/>
  <c r="I5" i="36"/>
  <c r="K40" i="33"/>
  <c r="K34" i="33"/>
  <c r="K36" i="33"/>
  <c r="K26" i="33"/>
  <c r="K28" i="33"/>
  <c r="K42" i="33"/>
  <c r="K20" i="33"/>
  <c r="K38" i="33"/>
  <c r="K22" i="33"/>
  <c r="K6" i="33"/>
  <c r="K15" i="33"/>
  <c r="K31" i="33"/>
  <c r="K13" i="33"/>
  <c r="K23" i="33"/>
  <c r="K41" i="33"/>
  <c r="K21" i="33"/>
  <c r="K39" i="33"/>
  <c r="K19" i="33"/>
  <c r="K35" i="33"/>
  <c r="K40" i="52"/>
  <c r="K12" i="52"/>
  <c r="K33" i="52"/>
  <c r="K9" i="52"/>
  <c r="K14" i="52"/>
  <c r="K7" i="52"/>
  <c r="K24" i="52"/>
  <c r="K43" i="52"/>
  <c r="K17" i="52"/>
  <c r="K36" i="52"/>
  <c r="K41" i="52"/>
  <c r="K38" i="52"/>
  <c r="K31" i="52"/>
  <c r="K8" i="52"/>
  <c r="K20" i="52"/>
  <c r="K32" i="52"/>
  <c r="K18" i="52"/>
  <c r="K29" i="43"/>
  <c r="K19" i="43"/>
  <c r="K10" i="43"/>
  <c r="I5" i="43"/>
  <c r="K18" i="43"/>
  <c r="K17" i="43"/>
  <c r="K14" i="43"/>
  <c r="K36" i="43"/>
  <c r="K27" i="43"/>
  <c r="K12" i="43"/>
  <c r="K28" i="43"/>
  <c r="K33" i="43"/>
  <c r="K39" i="43"/>
  <c r="I5" i="31"/>
  <c r="H44" i="31"/>
  <c r="K24" i="31"/>
  <c r="K38" i="31"/>
  <c r="K22" i="31"/>
  <c r="K6" i="31"/>
  <c r="K43" i="31"/>
  <c r="K19" i="31"/>
  <c r="K13" i="31"/>
  <c r="K41" i="31"/>
  <c r="K31" i="31"/>
  <c r="K21" i="31"/>
  <c r="K29" i="31"/>
  <c r="K17" i="31"/>
  <c r="K33" i="31"/>
  <c r="K8" i="31"/>
  <c r="K36" i="31"/>
  <c r="K20" i="31"/>
  <c r="K10" i="31"/>
  <c r="K18" i="31"/>
  <c r="K43" i="41"/>
  <c r="K12" i="41"/>
  <c r="K38" i="41"/>
  <c r="K21" i="41"/>
  <c r="K7" i="41"/>
  <c r="K22" i="41"/>
  <c r="K11" i="41"/>
  <c r="K39" i="41"/>
  <c r="K28" i="41"/>
  <c r="K19" i="41"/>
  <c r="K10" i="41"/>
  <c r="K30" i="41"/>
  <c r="K13" i="41"/>
  <c r="K35" i="41"/>
  <c r="K16" i="41"/>
  <c r="K32" i="41"/>
  <c r="K9" i="41"/>
  <c r="K25" i="41"/>
  <c r="K41" i="41"/>
  <c r="K35" i="35"/>
  <c r="K37" i="35"/>
  <c r="K19" i="35"/>
  <c r="K26" i="35"/>
  <c r="K18" i="35"/>
  <c r="K22" i="35"/>
  <c r="K42" i="35"/>
  <c r="K28" i="35"/>
  <c r="K30" i="35"/>
  <c r="K33" i="35"/>
  <c r="K25" i="35"/>
  <c r="K9" i="35"/>
  <c r="K27" i="35"/>
  <c r="K7" i="35"/>
  <c r="K23" i="35"/>
  <c r="K39" i="35"/>
  <c r="K20" i="35"/>
  <c r="K10" i="35"/>
  <c r="K34" i="35"/>
  <c r="K24" i="35"/>
  <c r="K11" i="32"/>
  <c r="K27" i="32"/>
  <c r="K7" i="32"/>
  <c r="K9" i="32"/>
  <c r="K15" i="32"/>
  <c r="K33" i="32"/>
  <c r="K31" i="32"/>
  <c r="K13" i="32"/>
  <c r="K29" i="32"/>
  <c r="K36" i="32"/>
  <c r="K24" i="32"/>
  <c r="K6" i="32"/>
  <c r="K8" i="32"/>
  <c r="K20" i="32"/>
  <c r="K16" i="32"/>
  <c r="K32" i="32"/>
  <c r="K12" i="32"/>
  <c r="K34" i="32"/>
  <c r="K18" i="32"/>
  <c r="H12" i="14"/>
  <c r="I12" i="14" s="1"/>
  <c r="H20" i="14"/>
  <c r="I20" i="14" s="1"/>
  <c r="H28" i="14"/>
  <c r="I28" i="14" s="1"/>
  <c r="H36" i="14"/>
  <c r="I36" i="14" s="1"/>
  <c r="H8" i="14"/>
  <c r="I8" i="14" s="1"/>
  <c r="H16" i="14"/>
  <c r="I16" i="14" s="1"/>
  <c r="H24" i="14"/>
  <c r="I24" i="14" s="1"/>
  <c r="H32" i="14"/>
  <c r="I32" i="14" s="1"/>
  <c r="H40" i="14"/>
  <c r="I40" i="14" s="1"/>
  <c r="H6" i="14"/>
  <c r="I6" i="14" s="1"/>
  <c r="H22" i="14"/>
  <c r="I22" i="14" s="1"/>
  <c r="H38" i="14"/>
  <c r="I38" i="14" s="1"/>
  <c r="H14" i="14"/>
  <c r="I14" i="14" s="1"/>
  <c r="H30" i="14"/>
  <c r="I30" i="14" s="1"/>
  <c r="H26" i="14"/>
  <c r="I26" i="14" s="1"/>
  <c r="H34" i="14"/>
  <c r="I34" i="14" s="1"/>
  <c r="H18" i="14"/>
  <c r="I18" i="14" s="1"/>
  <c r="H42" i="14"/>
  <c r="I42" i="14" s="1"/>
  <c r="H10" i="14"/>
  <c r="I10" i="14" s="1"/>
  <c r="H35" i="14"/>
  <c r="I35" i="14" s="1"/>
  <c r="H29" i="14"/>
  <c r="I29" i="14" s="1"/>
  <c r="H19" i="14"/>
  <c r="I19" i="14" s="1"/>
  <c r="H13" i="14"/>
  <c r="I13" i="14" s="1"/>
  <c r="H25" i="14"/>
  <c r="I25" i="14" s="1"/>
  <c r="H21" i="14"/>
  <c r="I21" i="14" s="1"/>
  <c r="H17" i="14"/>
  <c r="I17" i="14" s="1"/>
  <c r="H31" i="14"/>
  <c r="I31" i="14" s="1"/>
  <c r="H27" i="14"/>
  <c r="I27" i="14" s="1"/>
  <c r="H23" i="14"/>
  <c r="I23" i="14" s="1"/>
  <c r="H37" i="14"/>
  <c r="I37" i="14" s="1"/>
  <c r="H11" i="14"/>
  <c r="I11" i="14" s="1"/>
  <c r="H43" i="14"/>
  <c r="I43" i="14" s="1"/>
  <c r="H9" i="14"/>
  <c r="I9" i="14" s="1"/>
  <c r="H41" i="14"/>
  <c r="I41" i="14" s="1"/>
  <c r="H33" i="14"/>
  <c r="I33" i="14" s="1"/>
  <c r="H15" i="14"/>
  <c r="I15" i="14" s="1"/>
  <c r="H7" i="14"/>
  <c r="I7" i="14" s="1"/>
  <c r="H39" i="14"/>
  <c r="I39" i="14" s="1"/>
  <c r="H5" i="14"/>
  <c r="K7" i="23"/>
  <c r="K11" i="23"/>
  <c r="K33" i="23"/>
  <c r="K16" i="23"/>
  <c r="K6" i="23"/>
  <c r="K42" i="23"/>
  <c r="K36" i="23"/>
  <c r="K20" i="23"/>
  <c r="H44" i="29"/>
  <c r="I5" i="29"/>
  <c r="K21" i="29"/>
  <c r="K23" i="29"/>
  <c r="K25" i="29"/>
  <c r="K41" i="29"/>
  <c r="K29" i="29"/>
  <c r="K13" i="29"/>
  <c r="K31" i="29"/>
  <c r="K19" i="29"/>
  <c r="K35" i="29"/>
  <c r="K38" i="29"/>
  <c r="K6" i="29"/>
  <c r="K32" i="29"/>
  <c r="K42" i="29"/>
  <c r="K34" i="29"/>
  <c r="K14" i="29"/>
  <c r="K30" i="29"/>
  <c r="K8" i="29"/>
  <c r="K28" i="29"/>
  <c r="K12" i="29"/>
  <c r="K28" i="50"/>
  <c r="K12" i="50"/>
  <c r="K29" i="50"/>
  <c r="K17" i="50"/>
  <c r="K18" i="50"/>
  <c r="K9" i="50"/>
  <c r="K37" i="50"/>
  <c r="K24" i="50"/>
  <c r="K11" i="50"/>
  <c r="K41" i="50"/>
  <c r="K20" i="50"/>
  <c r="K42" i="50"/>
  <c r="K25" i="50"/>
  <c r="K14" i="50"/>
  <c r="K30" i="50"/>
  <c r="K7" i="50"/>
  <c r="K23" i="50"/>
  <c r="K39" i="50"/>
  <c r="K33" i="50"/>
  <c r="H12" i="18"/>
  <c r="I12" i="18" s="1"/>
  <c r="H20" i="18"/>
  <c r="I20" i="18" s="1"/>
  <c r="H28" i="18"/>
  <c r="I28" i="18" s="1"/>
  <c r="H36" i="18"/>
  <c r="I36" i="18" s="1"/>
  <c r="H8" i="18"/>
  <c r="I8" i="18" s="1"/>
  <c r="H16" i="18"/>
  <c r="I16" i="18" s="1"/>
  <c r="H24" i="18"/>
  <c r="I24" i="18" s="1"/>
  <c r="H32" i="18"/>
  <c r="I32" i="18" s="1"/>
  <c r="H40" i="18"/>
  <c r="I40" i="18" s="1"/>
  <c r="H6" i="18"/>
  <c r="I6" i="18" s="1"/>
  <c r="H22" i="18"/>
  <c r="I22" i="18" s="1"/>
  <c r="H38" i="18"/>
  <c r="I38" i="18" s="1"/>
  <c r="H14" i="18"/>
  <c r="I14" i="18" s="1"/>
  <c r="H30" i="18"/>
  <c r="I30" i="18" s="1"/>
  <c r="H10" i="18"/>
  <c r="I10" i="18" s="1"/>
  <c r="H42" i="18"/>
  <c r="I42" i="18" s="1"/>
  <c r="H18" i="18"/>
  <c r="I18" i="18" s="1"/>
  <c r="H34" i="18"/>
  <c r="I34" i="18" s="1"/>
  <c r="H26" i="18"/>
  <c r="I26" i="18" s="1"/>
  <c r="H35" i="18"/>
  <c r="I35" i="18" s="1"/>
  <c r="H29" i="18"/>
  <c r="I29" i="18" s="1"/>
  <c r="H19" i="18"/>
  <c r="I19" i="18" s="1"/>
  <c r="H13" i="18"/>
  <c r="I13" i="18" s="1"/>
  <c r="H41" i="18"/>
  <c r="I41" i="18" s="1"/>
  <c r="H37" i="18"/>
  <c r="I37" i="18" s="1"/>
  <c r="H33" i="18"/>
  <c r="I33" i="18" s="1"/>
  <c r="H15" i="18"/>
  <c r="I15" i="18" s="1"/>
  <c r="H11" i="18"/>
  <c r="I11" i="18" s="1"/>
  <c r="H7" i="18"/>
  <c r="I7" i="18" s="1"/>
  <c r="H43" i="18"/>
  <c r="I43" i="18" s="1"/>
  <c r="H39" i="18"/>
  <c r="I39" i="18" s="1"/>
  <c r="H9" i="18"/>
  <c r="I9" i="18" s="1"/>
  <c r="H27" i="18"/>
  <c r="I27" i="18" s="1"/>
  <c r="H25" i="18"/>
  <c r="I25" i="18" s="1"/>
  <c r="H17" i="18"/>
  <c r="I17" i="18" s="1"/>
  <c r="H31" i="18"/>
  <c r="I31" i="18" s="1"/>
  <c r="H23" i="18"/>
  <c r="I23" i="18" s="1"/>
  <c r="H21" i="18"/>
  <c r="I21" i="18" s="1"/>
  <c r="H5" i="18"/>
  <c r="K33" i="21"/>
  <c r="K37" i="21"/>
  <c r="K29" i="21"/>
  <c r="K41" i="21"/>
  <c r="K9" i="21"/>
  <c r="K35" i="21"/>
  <c r="K19" i="21"/>
  <c r="K39" i="21"/>
  <c r="K23" i="21"/>
  <c r="K7" i="21"/>
  <c r="K36" i="21"/>
  <c r="K28" i="21"/>
  <c r="K20" i="21"/>
  <c r="K12" i="21"/>
  <c r="K42" i="21"/>
  <c r="K34" i="21"/>
  <c r="K26" i="21"/>
  <c r="K18" i="21"/>
  <c r="K10" i="21"/>
  <c r="I5" i="19"/>
  <c r="H44" i="19"/>
  <c r="K32" i="19"/>
  <c r="K16" i="19"/>
  <c r="K21" i="19"/>
  <c r="K37" i="19"/>
  <c r="K19" i="19"/>
  <c r="K11" i="19"/>
  <c r="K29" i="19"/>
  <c r="K9" i="19"/>
  <c r="K27" i="19"/>
  <c r="K7" i="19"/>
  <c r="K23" i="19"/>
  <c r="K39" i="19"/>
  <c r="K22" i="19"/>
  <c r="K6" i="19"/>
  <c r="K34" i="19"/>
  <c r="K42" i="19"/>
  <c r="K10" i="19"/>
  <c r="K28" i="19"/>
  <c r="K12" i="19"/>
  <c r="K19" i="38"/>
  <c r="K39" i="38"/>
  <c r="K29" i="38"/>
  <c r="K13" i="38"/>
  <c r="K26" i="38"/>
  <c r="K27" i="38"/>
  <c r="K36" i="38"/>
  <c r="K35" i="38"/>
  <c r="K34" i="38"/>
  <c r="K23" i="38"/>
  <c r="K18" i="38"/>
  <c r="K38" i="38"/>
  <c r="K21" i="38"/>
  <c r="K43" i="38"/>
  <c r="K16" i="38"/>
  <c r="K32" i="38"/>
  <c r="K9" i="38"/>
  <c r="K25" i="38"/>
  <c r="K41" i="38"/>
  <c r="K21" i="26"/>
  <c r="K31" i="26"/>
  <c r="K27" i="26"/>
  <c r="K9" i="26"/>
  <c r="K43" i="26"/>
  <c r="K15" i="26"/>
  <c r="K37" i="26"/>
  <c r="K34" i="26"/>
  <c r="K17" i="26"/>
  <c r="K33" i="26"/>
  <c r="K20" i="26"/>
  <c r="K10" i="26"/>
  <c r="K30" i="26"/>
  <c r="K36" i="26"/>
  <c r="I5" i="26"/>
  <c r="H44" i="26"/>
  <c r="K28" i="26"/>
  <c r="I44" i="26"/>
  <c r="K6" i="26"/>
  <c r="K40" i="26"/>
  <c r="K24" i="26"/>
  <c r="K8" i="26"/>
  <c r="K31" i="24"/>
  <c r="K13" i="24"/>
  <c r="K29" i="24"/>
  <c r="K21" i="24"/>
  <c r="K39" i="24"/>
  <c r="K23" i="24"/>
  <c r="K41" i="24"/>
  <c r="K19" i="24"/>
  <c r="K35" i="24"/>
  <c r="K36" i="24"/>
  <c r="K6" i="24"/>
  <c r="K28" i="24"/>
  <c r="K18" i="24"/>
  <c r="K38" i="24"/>
  <c r="K12" i="24"/>
  <c r="K30" i="24"/>
  <c r="K10" i="24"/>
  <c r="K32" i="24"/>
  <c r="K16" i="24"/>
  <c r="K31" i="28"/>
  <c r="K19" i="28"/>
  <c r="K35" i="28"/>
  <c r="K7" i="28"/>
  <c r="K25" i="28"/>
  <c r="K43" i="28"/>
  <c r="K23" i="28"/>
  <c r="K41" i="28"/>
  <c r="K21" i="28"/>
  <c r="K37" i="28"/>
  <c r="K18" i="28"/>
  <c r="K28" i="28"/>
  <c r="K12" i="28"/>
  <c r="K36" i="28"/>
  <c r="K14" i="28"/>
  <c r="K42" i="28"/>
  <c r="K20" i="28"/>
  <c r="K40" i="28"/>
  <c r="K24" i="28"/>
  <c r="K8" i="28"/>
  <c r="K21" i="37"/>
  <c r="K39" i="37"/>
  <c r="K29" i="37"/>
  <c r="K11" i="37"/>
  <c r="K7" i="37"/>
  <c r="K43" i="37"/>
  <c r="K36" i="37"/>
  <c r="K37" i="37"/>
  <c r="K28" i="37"/>
  <c r="K19" i="37"/>
  <c r="K10" i="37"/>
  <c r="K30" i="37"/>
  <c r="K13" i="37"/>
  <c r="K35" i="37"/>
  <c r="K16" i="37"/>
  <c r="K32" i="37"/>
  <c r="K9" i="37"/>
  <c r="K25" i="37"/>
  <c r="K41" i="37"/>
  <c r="K17" i="34"/>
  <c r="K35" i="34"/>
  <c r="K11" i="34"/>
  <c r="K29" i="34"/>
  <c r="K27" i="34"/>
  <c r="K7" i="34"/>
  <c r="K23" i="34"/>
  <c r="K32" i="34"/>
  <c r="I5" i="34"/>
  <c r="K36" i="34"/>
  <c r="K28" i="34"/>
  <c r="K40" i="34"/>
  <c r="K20" i="34"/>
  <c r="K42" i="34"/>
  <c r="K26" i="34"/>
  <c r="K10" i="34"/>
  <c r="K13" i="15"/>
  <c r="K23" i="15"/>
  <c r="K31" i="15"/>
  <c r="K39" i="15"/>
  <c r="K21" i="15"/>
  <c r="K30" i="15"/>
  <c r="K38" i="15"/>
  <c r="K14" i="15"/>
  <c r="K18" i="15"/>
  <c r="K26" i="15"/>
  <c r="K36" i="15"/>
  <c r="K20" i="15"/>
  <c r="I5" i="15"/>
  <c r="K16" i="15"/>
  <c r="I5" i="20"/>
  <c r="H44" i="20"/>
  <c r="K19" i="20"/>
  <c r="K21" i="20"/>
  <c r="K37" i="20"/>
  <c r="K25" i="20"/>
  <c r="K43" i="20"/>
  <c r="K13" i="20"/>
  <c r="K41" i="20"/>
  <c r="K15" i="20"/>
  <c r="K31" i="20"/>
  <c r="K34" i="20"/>
  <c r="K10" i="20"/>
  <c r="K18" i="20"/>
  <c r="K22" i="20"/>
  <c r="K30" i="20"/>
  <c r="K40" i="20"/>
  <c r="K24" i="20"/>
  <c r="K8" i="20"/>
  <c r="K28" i="20"/>
  <c r="K12" i="20"/>
  <c r="K40" i="17"/>
  <c r="K24" i="17"/>
  <c r="K8" i="17"/>
  <c r="K43" i="17"/>
  <c r="K31" i="17"/>
  <c r="K13" i="17"/>
  <c r="K19" i="17"/>
  <c r="K37" i="17"/>
  <c r="K21" i="17"/>
  <c r="K39" i="17"/>
  <c r="K17" i="17"/>
  <c r="K33" i="17"/>
  <c r="K6" i="17"/>
  <c r="K14" i="17"/>
  <c r="K22" i="17"/>
  <c r="K26" i="17"/>
  <c r="K34" i="17"/>
  <c r="K36" i="17"/>
  <c r="K20" i="17"/>
  <c r="H44" i="8"/>
  <c r="I5" i="8"/>
  <c r="K32" i="8"/>
  <c r="K16" i="8"/>
  <c r="K13" i="8"/>
  <c r="K27" i="8"/>
  <c r="K19" i="8"/>
  <c r="K11" i="8"/>
  <c r="K43" i="8"/>
  <c r="K15" i="8"/>
  <c r="K31" i="8"/>
  <c r="K7" i="8"/>
  <c r="K23" i="8"/>
  <c r="K39" i="8"/>
  <c r="K10" i="8"/>
  <c r="K26" i="8"/>
  <c r="K30" i="8"/>
  <c r="K38" i="8"/>
  <c r="K6" i="8"/>
  <c r="K28" i="8"/>
  <c r="K12" i="8"/>
  <c r="H44" i="32" l="1"/>
  <c r="H44" i="25"/>
  <c r="H44" i="51"/>
  <c r="I5" i="51"/>
  <c r="I44" i="51" s="1"/>
  <c r="H44" i="43"/>
  <c r="H44" i="50"/>
  <c r="K44" i="44"/>
  <c r="M44" i="44" s="1"/>
  <c r="O13" i="44" s="1"/>
  <c r="Q13" i="44" s="1"/>
  <c r="H44" i="38"/>
  <c r="H44" i="52"/>
  <c r="H44" i="35"/>
  <c r="H44" i="30"/>
  <c r="H44" i="12"/>
  <c r="H44" i="44"/>
  <c r="I44" i="44"/>
  <c r="H44" i="15"/>
  <c r="H44" i="34"/>
  <c r="H44" i="23"/>
  <c r="K5" i="20"/>
  <c r="K44" i="20" s="1"/>
  <c r="M44" i="20" s="1"/>
  <c r="I44" i="20"/>
  <c r="I5" i="18"/>
  <c r="H44" i="18"/>
  <c r="K23" i="18"/>
  <c r="K17" i="18"/>
  <c r="K27" i="18"/>
  <c r="K39" i="18"/>
  <c r="K7" i="18"/>
  <c r="K15" i="18"/>
  <c r="K37" i="18"/>
  <c r="K13" i="18"/>
  <c r="K29" i="18"/>
  <c r="K26" i="18"/>
  <c r="K18" i="18"/>
  <c r="K10" i="18"/>
  <c r="K14" i="18"/>
  <c r="K22" i="18"/>
  <c r="K40" i="18"/>
  <c r="K24" i="18"/>
  <c r="K8" i="18"/>
  <c r="K28" i="18"/>
  <c r="K12" i="18"/>
  <c r="K39" i="14"/>
  <c r="K15" i="14"/>
  <c r="K41" i="14"/>
  <c r="K43" i="14"/>
  <c r="K37" i="14"/>
  <c r="K27" i="14"/>
  <c r="K17" i="14"/>
  <c r="K25" i="14"/>
  <c r="K19" i="14"/>
  <c r="K35" i="14"/>
  <c r="K42" i="14"/>
  <c r="K34" i="14"/>
  <c r="K30" i="14"/>
  <c r="K38" i="14"/>
  <c r="K6" i="14"/>
  <c r="K32" i="14"/>
  <c r="K16" i="14"/>
  <c r="K36" i="14"/>
  <c r="K20" i="14"/>
  <c r="I44" i="43"/>
  <c r="K5" i="43"/>
  <c r="K44" i="43" s="1"/>
  <c r="M44" i="43" s="1"/>
  <c r="K5" i="36"/>
  <c r="K44" i="36" s="1"/>
  <c r="M44" i="36" s="1"/>
  <c r="I44" i="36"/>
  <c r="I44" i="42"/>
  <c r="K5" i="42"/>
  <c r="K44" i="42" s="1"/>
  <c r="M44" i="42" s="1"/>
  <c r="K5" i="30"/>
  <c r="K44" i="30" s="1"/>
  <c r="M44" i="30" s="1"/>
  <c r="I44" i="30"/>
  <c r="I44" i="12"/>
  <c r="K5" i="12"/>
  <c r="K44" i="12" s="1"/>
  <c r="M44" i="12" s="1"/>
  <c r="K5" i="22"/>
  <c r="K44" i="22" s="1"/>
  <c r="M44" i="22" s="1"/>
  <c r="I44" i="22"/>
  <c r="K40" i="49"/>
  <c r="K31" i="49"/>
  <c r="K15" i="49"/>
  <c r="K38" i="49"/>
  <c r="K22" i="49"/>
  <c r="K41" i="49"/>
  <c r="K30" i="49"/>
  <c r="K21" i="49"/>
  <c r="K20" i="49"/>
  <c r="K9" i="49"/>
  <c r="K37" i="49"/>
  <c r="K24" i="49"/>
  <c r="K7" i="49"/>
  <c r="K29" i="49"/>
  <c r="K6" i="49"/>
  <c r="K18" i="49"/>
  <c r="K34" i="49"/>
  <c r="K11" i="49"/>
  <c r="K27" i="49"/>
  <c r="K43" i="49"/>
  <c r="K15" i="48"/>
  <c r="K37" i="48"/>
  <c r="K18" i="48"/>
  <c r="K34" i="48"/>
  <c r="K11" i="48"/>
  <c r="K27" i="48"/>
  <c r="K43" i="48"/>
  <c r="K30" i="48"/>
  <c r="K16" i="48"/>
  <c r="K28" i="48"/>
  <c r="K14" i="48"/>
  <c r="K31" i="48"/>
  <c r="K36" i="48"/>
  <c r="K23" i="48"/>
  <c r="K8" i="48"/>
  <c r="K38" i="48"/>
  <c r="K29" i="48"/>
  <c r="K6" i="48"/>
  <c r="K22" i="48"/>
  <c r="O16" i="44"/>
  <c r="Q16" i="44" s="1"/>
  <c r="K5" i="37"/>
  <c r="K44" i="37" s="1"/>
  <c r="M44" i="37" s="1"/>
  <c r="I44" i="37"/>
  <c r="I44" i="24"/>
  <c r="K5" i="24"/>
  <c r="K44" i="24" s="1"/>
  <c r="M44" i="24" s="1"/>
  <c r="K5" i="38"/>
  <c r="K44" i="38" s="1"/>
  <c r="M44" i="38" s="1"/>
  <c r="I44" i="38"/>
  <c r="I44" i="21"/>
  <c r="K5" i="21"/>
  <c r="K44" i="21" s="1"/>
  <c r="M44" i="21" s="1"/>
  <c r="I44" i="40"/>
  <c r="K5" i="40"/>
  <c r="K44" i="40" s="1"/>
  <c r="M44" i="40" s="1"/>
  <c r="K27" i="27"/>
  <c r="K41" i="27"/>
  <c r="K43" i="27"/>
  <c r="K11" i="27"/>
  <c r="K17" i="27"/>
  <c r="K35" i="27"/>
  <c r="K33" i="27"/>
  <c r="K7" i="27"/>
  <c r="K23" i="27"/>
  <c r="K39" i="27"/>
  <c r="K18" i="27"/>
  <c r="K30" i="27"/>
  <c r="K14" i="27"/>
  <c r="K38" i="27"/>
  <c r="K16" i="27"/>
  <c r="K42" i="27"/>
  <c r="K22" i="27"/>
  <c r="K36" i="27"/>
  <c r="K20" i="27"/>
  <c r="K39" i="16"/>
  <c r="K41" i="16"/>
  <c r="K21" i="16"/>
  <c r="K23" i="16"/>
  <c r="K15" i="16"/>
  <c r="K33" i="16"/>
  <c r="K17" i="16"/>
  <c r="K11" i="16"/>
  <c r="K27" i="16"/>
  <c r="K43" i="16"/>
  <c r="K26" i="16"/>
  <c r="K10" i="16"/>
  <c r="K38" i="16"/>
  <c r="K6" i="16"/>
  <c r="K14" i="16"/>
  <c r="K32" i="16"/>
  <c r="K16" i="16"/>
  <c r="K36" i="16"/>
  <c r="K20" i="16"/>
  <c r="I5" i="16"/>
  <c r="H44" i="16"/>
  <c r="K23" i="13"/>
  <c r="K19" i="13"/>
  <c r="K13" i="13"/>
  <c r="K7" i="13"/>
  <c r="K29" i="13"/>
  <c r="K37" i="13"/>
  <c r="K39" i="13"/>
  <c r="K9" i="13"/>
  <c r="K25" i="13"/>
  <c r="K41" i="13"/>
  <c r="K10" i="13"/>
  <c r="K26" i="13"/>
  <c r="K38" i="13"/>
  <c r="K6" i="13"/>
  <c r="K14" i="13"/>
  <c r="K32" i="13"/>
  <c r="K16" i="13"/>
  <c r="K36" i="13"/>
  <c r="K20" i="13"/>
  <c r="I44" i="8"/>
  <c r="K5" i="8"/>
  <c r="K44" i="8" s="1"/>
  <c r="M44" i="8" s="1"/>
  <c r="K5" i="15"/>
  <c r="K44" i="15" s="1"/>
  <c r="M44" i="15" s="1"/>
  <c r="I44" i="15"/>
  <c r="K5" i="34"/>
  <c r="K44" i="34" s="1"/>
  <c r="M44" i="34" s="1"/>
  <c r="I44" i="34"/>
  <c r="K5" i="26"/>
  <c r="K44" i="26" s="1"/>
  <c r="M44" i="26" s="1"/>
  <c r="I44" i="19"/>
  <c r="K5" i="19"/>
  <c r="K44" i="19" s="1"/>
  <c r="M44" i="19" s="1"/>
  <c r="K21" i="18"/>
  <c r="K31" i="18"/>
  <c r="K25" i="18"/>
  <c r="K9" i="18"/>
  <c r="K43" i="18"/>
  <c r="K11" i="18"/>
  <c r="K33" i="18"/>
  <c r="K41" i="18"/>
  <c r="K19" i="18"/>
  <c r="K35" i="18"/>
  <c r="K34" i="18"/>
  <c r="K42" i="18"/>
  <c r="K30" i="18"/>
  <c r="K38" i="18"/>
  <c r="K6" i="18"/>
  <c r="K32" i="18"/>
  <c r="K16" i="18"/>
  <c r="K36" i="18"/>
  <c r="K20" i="18"/>
  <c r="I44" i="29"/>
  <c r="K5" i="29"/>
  <c r="K44" i="29" s="1"/>
  <c r="M44" i="29" s="1"/>
  <c r="H44" i="14"/>
  <c r="I5" i="14"/>
  <c r="K7" i="14"/>
  <c r="K33" i="14"/>
  <c r="K9" i="14"/>
  <c r="K11" i="14"/>
  <c r="K23" i="14"/>
  <c r="K31" i="14"/>
  <c r="K21" i="14"/>
  <c r="K13" i="14"/>
  <c r="K29" i="14"/>
  <c r="K10" i="14"/>
  <c r="K18" i="14"/>
  <c r="K26" i="14"/>
  <c r="K14" i="14"/>
  <c r="K22" i="14"/>
  <c r="K40" i="14"/>
  <c r="K24" i="14"/>
  <c r="K8" i="14"/>
  <c r="K28" i="14"/>
  <c r="K12" i="14"/>
  <c r="I44" i="31"/>
  <c r="K5" i="31"/>
  <c r="K44" i="31" s="1"/>
  <c r="M44" i="31" s="1"/>
  <c r="I44" i="52"/>
  <c r="K5" i="52"/>
  <c r="K44" i="52" s="1"/>
  <c r="M44" i="52" s="1"/>
  <c r="I44" i="39"/>
  <c r="K5" i="39"/>
  <c r="K44" i="39" s="1"/>
  <c r="M44" i="39" s="1"/>
  <c r="K12" i="49"/>
  <c r="K28" i="49"/>
  <c r="K8" i="49"/>
  <c r="K25" i="49"/>
  <c r="K13" i="49"/>
  <c r="K16" i="49"/>
  <c r="H44" i="49"/>
  <c r="I5" i="49"/>
  <c r="K33" i="49"/>
  <c r="K32" i="49"/>
  <c r="K23" i="49"/>
  <c r="K14" i="49"/>
  <c r="K36" i="49"/>
  <c r="K17" i="49"/>
  <c r="K39" i="49"/>
  <c r="K10" i="49"/>
  <c r="K26" i="49"/>
  <c r="K42" i="49"/>
  <c r="K19" i="49"/>
  <c r="K35" i="49"/>
  <c r="I5" i="48"/>
  <c r="H44" i="48"/>
  <c r="K25" i="48"/>
  <c r="K10" i="48"/>
  <c r="K26" i="48"/>
  <c r="K42" i="48"/>
  <c r="K19" i="48"/>
  <c r="K35" i="48"/>
  <c r="K21" i="48"/>
  <c r="K7" i="48"/>
  <c r="K33" i="48"/>
  <c r="K17" i="48"/>
  <c r="K40" i="48"/>
  <c r="K20" i="48"/>
  <c r="K9" i="48"/>
  <c r="K39" i="48"/>
  <c r="K24" i="48"/>
  <c r="K13" i="48"/>
  <c r="K41" i="48"/>
  <c r="K12" i="48"/>
  <c r="K32" i="48"/>
  <c r="I44" i="17"/>
  <c r="K5" i="17"/>
  <c r="K44" i="17" s="1"/>
  <c r="M44" i="17" s="1"/>
  <c r="K5" i="28"/>
  <c r="K44" i="28" s="1"/>
  <c r="M44" i="28" s="1"/>
  <c r="I44" i="28"/>
  <c r="K5" i="50"/>
  <c r="K44" i="50" s="1"/>
  <c r="M44" i="50" s="1"/>
  <c r="I44" i="50"/>
  <c r="I44" i="23"/>
  <c r="K5" i="23"/>
  <c r="K44" i="23" s="1"/>
  <c r="M44" i="23" s="1"/>
  <c r="I44" i="32"/>
  <c r="K5" i="32"/>
  <c r="K44" i="32" s="1"/>
  <c r="M44" i="32" s="1"/>
  <c r="K5" i="35"/>
  <c r="K44" i="35" s="1"/>
  <c r="M44" i="35" s="1"/>
  <c r="I44" i="35"/>
  <c r="I44" i="41"/>
  <c r="K5" i="41"/>
  <c r="K44" i="41" s="1"/>
  <c r="M44" i="41" s="1"/>
  <c r="I44" i="33"/>
  <c r="K5" i="33"/>
  <c r="K44" i="33" s="1"/>
  <c r="M44" i="33" s="1"/>
  <c r="K5" i="25"/>
  <c r="K44" i="25" s="1"/>
  <c r="M44" i="25" s="1"/>
  <c r="I44" i="25"/>
  <c r="I5" i="27"/>
  <c r="H44" i="27"/>
  <c r="K13" i="27"/>
  <c r="K29" i="27"/>
  <c r="K9" i="27"/>
  <c r="K25" i="27"/>
  <c r="K21" i="27"/>
  <c r="K19" i="27"/>
  <c r="K37" i="27"/>
  <c r="K15" i="27"/>
  <c r="K31" i="27"/>
  <c r="K40" i="27"/>
  <c r="K8" i="27"/>
  <c r="K34" i="27"/>
  <c r="K24" i="27"/>
  <c r="K26" i="27"/>
  <c r="K6" i="27"/>
  <c r="K32" i="27"/>
  <c r="K10" i="27"/>
  <c r="K28" i="27"/>
  <c r="K12" i="27"/>
  <c r="K25" i="16"/>
  <c r="K7" i="16"/>
  <c r="K9" i="16"/>
  <c r="K37" i="16"/>
  <c r="K29" i="16"/>
  <c r="K13" i="16"/>
  <c r="K31" i="16"/>
  <c r="K19" i="16"/>
  <c r="K35" i="16"/>
  <c r="K18" i="16"/>
  <c r="K42" i="16"/>
  <c r="K34" i="16"/>
  <c r="K22" i="16"/>
  <c r="K30" i="16"/>
  <c r="K40" i="16"/>
  <c r="K24" i="16"/>
  <c r="K8" i="16"/>
  <c r="K28" i="16"/>
  <c r="K12" i="16"/>
  <c r="H44" i="13"/>
  <c r="I5" i="13"/>
  <c r="K17" i="13"/>
  <c r="K27" i="13"/>
  <c r="K21" i="13"/>
  <c r="K11" i="13"/>
  <c r="K33" i="13"/>
  <c r="K35" i="13"/>
  <c r="K43" i="13"/>
  <c r="K15" i="13"/>
  <c r="K31" i="13"/>
  <c r="K34" i="13"/>
  <c r="K42" i="13"/>
  <c r="K18" i="13"/>
  <c r="K22" i="13"/>
  <c r="K30" i="13"/>
  <c r="K40" i="13"/>
  <c r="K24" i="13"/>
  <c r="K8" i="13"/>
  <c r="K28" i="13"/>
  <c r="K12" i="13"/>
  <c r="O15" i="44" l="1"/>
  <c r="Q15" i="44" s="1"/>
  <c r="K5" i="51"/>
  <c r="K44" i="51" s="1"/>
  <c r="M44" i="51" s="1"/>
  <c r="O28" i="51" s="1"/>
  <c r="Q28" i="51" s="1"/>
  <c r="O19" i="44"/>
  <c r="Q19" i="44" s="1"/>
  <c r="O33" i="44"/>
  <c r="Q33" i="44" s="1"/>
  <c r="O30" i="44"/>
  <c r="Q30" i="44" s="1"/>
  <c r="O17" i="44"/>
  <c r="Q17" i="44" s="1"/>
  <c r="O10" i="44"/>
  <c r="Q10" i="44" s="1"/>
  <c r="O39" i="44"/>
  <c r="Q39" i="44" s="1"/>
  <c r="O27" i="44"/>
  <c r="Q27" i="44" s="1"/>
  <c r="O5" i="44"/>
  <c r="Q5" i="44" s="1"/>
  <c r="O37" i="44"/>
  <c r="Q37" i="44" s="1"/>
  <c r="O34" i="44"/>
  <c r="Q34" i="44" s="1"/>
  <c r="O41" i="44"/>
  <c r="Q41" i="44" s="1"/>
  <c r="O18" i="44"/>
  <c r="Q18" i="44" s="1"/>
  <c r="O36" i="44"/>
  <c r="Q36" i="44" s="1"/>
  <c r="O22" i="44"/>
  <c r="Q22" i="44" s="1"/>
  <c r="O23" i="44"/>
  <c r="Q23" i="44" s="1"/>
  <c r="O35" i="44"/>
  <c r="Q35" i="44" s="1"/>
  <c r="O6" i="44"/>
  <c r="Q6" i="44" s="1"/>
  <c r="O25" i="44"/>
  <c r="Q25" i="44" s="1"/>
  <c r="O40" i="44"/>
  <c r="Q40" i="44" s="1"/>
  <c r="O8" i="44"/>
  <c r="Q8" i="44" s="1"/>
  <c r="O32" i="44"/>
  <c r="Q32" i="44" s="1"/>
  <c r="O43" i="44"/>
  <c r="Q43" i="44" s="1"/>
  <c r="O42" i="44"/>
  <c r="Q42" i="44" s="1"/>
  <c r="O24" i="44"/>
  <c r="Q24" i="44" s="1"/>
  <c r="O28" i="44"/>
  <c r="Q28" i="44" s="1"/>
  <c r="O7" i="44"/>
  <c r="Q7" i="44" s="1"/>
  <c r="O9" i="44"/>
  <c r="Q9" i="44" s="1"/>
  <c r="O31" i="44"/>
  <c r="Q31" i="44" s="1"/>
  <c r="O38" i="44"/>
  <c r="Q38" i="44" s="1"/>
  <c r="O29" i="44"/>
  <c r="Q29" i="44" s="1"/>
  <c r="O20" i="44"/>
  <c r="Q20" i="44" s="1"/>
  <c r="O14" i="44"/>
  <c r="Q14" i="44" s="1"/>
  <c r="O12" i="44"/>
  <c r="Q12" i="44" s="1"/>
  <c r="O21" i="44"/>
  <c r="Q21" i="44" s="1"/>
  <c r="O26" i="44"/>
  <c r="Q26" i="44" s="1"/>
  <c r="O11" i="44"/>
  <c r="Q11" i="44" s="1"/>
  <c r="J13" i="46"/>
  <c r="K5" i="13"/>
  <c r="K44" i="13" s="1"/>
  <c r="M44" i="13" s="1"/>
  <c r="I44" i="13"/>
  <c r="O40" i="25"/>
  <c r="Q40" i="25" s="1"/>
  <c r="O37" i="25"/>
  <c r="Q37" i="25" s="1"/>
  <c r="O24" i="25"/>
  <c r="Q24" i="25" s="1"/>
  <c r="O18" i="25"/>
  <c r="Q18" i="25" s="1"/>
  <c r="O33" i="25"/>
  <c r="Q33" i="25" s="1"/>
  <c r="O20" i="25"/>
  <c r="Q20" i="25" s="1"/>
  <c r="O38" i="25"/>
  <c r="Q38" i="25" s="1"/>
  <c r="O13" i="25"/>
  <c r="Q13" i="25" s="1"/>
  <c r="O22" i="25"/>
  <c r="Q22" i="25" s="1"/>
  <c r="O39" i="25"/>
  <c r="Q39" i="25" s="1"/>
  <c r="O28" i="25"/>
  <c r="Q28" i="25" s="1"/>
  <c r="O7" i="25"/>
  <c r="Q7" i="25" s="1"/>
  <c r="O25" i="25"/>
  <c r="Q25" i="25" s="1"/>
  <c r="O8" i="25"/>
  <c r="Q8" i="25" s="1"/>
  <c r="O9" i="25"/>
  <c r="Q9" i="25" s="1"/>
  <c r="O31" i="25"/>
  <c r="Q31" i="25" s="1"/>
  <c r="O16" i="25"/>
  <c r="Q16" i="25" s="1"/>
  <c r="O26" i="25"/>
  <c r="Q26" i="25" s="1"/>
  <c r="O10" i="25"/>
  <c r="Q10" i="25" s="1"/>
  <c r="O19" i="25"/>
  <c r="Q19" i="25" s="1"/>
  <c r="O34" i="25"/>
  <c r="Q34" i="25" s="1"/>
  <c r="O43" i="25"/>
  <c r="Q43" i="25" s="1"/>
  <c r="O17" i="25"/>
  <c r="Q17" i="25" s="1"/>
  <c r="O14" i="25"/>
  <c r="Q14" i="25" s="1"/>
  <c r="O29" i="25"/>
  <c r="Q29" i="25" s="1"/>
  <c r="O41" i="25"/>
  <c r="Q41" i="25" s="1"/>
  <c r="O11" i="25"/>
  <c r="Q11" i="25" s="1"/>
  <c r="O32" i="25"/>
  <c r="Q32" i="25" s="1"/>
  <c r="O30" i="25"/>
  <c r="Q30" i="25" s="1"/>
  <c r="O27" i="25"/>
  <c r="Q27" i="25" s="1"/>
  <c r="O23" i="25"/>
  <c r="Q23" i="25" s="1"/>
  <c r="O6" i="25"/>
  <c r="Q6" i="25" s="1"/>
  <c r="O36" i="25"/>
  <c r="Q36" i="25" s="1"/>
  <c r="O12" i="25"/>
  <c r="Q12" i="25" s="1"/>
  <c r="O35" i="25"/>
  <c r="Q35" i="25" s="1"/>
  <c r="O42" i="25"/>
  <c r="Q42" i="25" s="1"/>
  <c r="O15" i="25"/>
  <c r="Q15" i="25" s="1"/>
  <c r="O21" i="25"/>
  <c r="Q21" i="25" s="1"/>
  <c r="O5" i="25"/>
  <c r="O10" i="33"/>
  <c r="Q10" i="33" s="1"/>
  <c r="O29" i="33"/>
  <c r="Q29" i="33" s="1"/>
  <c r="O27" i="33"/>
  <c r="Q27" i="33" s="1"/>
  <c r="O15" i="33"/>
  <c r="Q15" i="33" s="1"/>
  <c r="O23" i="33"/>
  <c r="Q23" i="33" s="1"/>
  <c r="O37" i="33"/>
  <c r="Q37" i="33" s="1"/>
  <c r="O35" i="33"/>
  <c r="Q35" i="33" s="1"/>
  <c r="O6" i="33"/>
  <c r="Q6" i="33" s="1"/>
  <c r="O38" i="33"/>
  <c r="Q38" i="33" s="1"/>
  <c r="O12" i="33"/>
  <c r="Q12" i="33" s="1"/>
  <c r="O18" i="33"/>
  <c r="Q18" i="33" s="1"/>
  <c r="O25" i="33"/>
  <c r="Q25" i="33" s="1"/>
  <c r="O16" i="33"/>
  <c r="Q16" i="33" s="1"/>
  <c r="O26" i="33"/>
  <c r="Q26" i="33" s="1"/>
  <c r="O40" i="33"/>
  <c r="Q40" i="33" s="1"/>
  <c r="O41" i="33"/>
  <c r="Q41" i="33" s="1"/>
  <c r="O39" i="33"/>
  <c r="Q39" i="33" s="1"/>
  <c r="O34" i="33"/>
  <c r="Q34" i="33" s="1"/>
  <c r="O28" i="33"/>
  <c r="Q28" i="33" s="1"/>
  <c r="O43" i="33"/>
  <c r="Q43" i="33" s="1"/>
  <c r="O17" i="33"/>
  <c r="Q17" i="33" s="1"/>
  <c r="O32" i="33"/>
  <c r="Q32" i="33" s="1"/>
  <c r="O20" i="33"/>
  <c r="Q20" i="33" s="1"/>
  <c r="O11" i="33"/>
  <c r="Q11" i="33" s="1"/>
  <c r="O13" i="33"/>
  <c r="Q13" i="33" s="1"/>
  <c r="O42" i="33"/>
  <c r="Q42" i="33" s="1"/>
  <c r="O36" i="33"/>
  <c r="Q36" i="33" s="1"/>
  <c r="O31" i="33"/>
  <c r="Q31" i="33" s="1"/>
  <c r="O14" i="33"/>
  <c r="Q14" i="33" s="1"/>
  <c r="O19" i="33"/>
  <c r="Q19" i="33" s="1"/>
  <c r="O7" i="33"/>
  <c r="Q7" i="33" s="1"/>
  <c r="O21" i="33"/>
  <c r="Q21" i="33" s="1"/>
  <c r="O30" i="33"/>
  <c r="Q30" i="33" s="1"/>
  <c r="O33" i="33"/>
  <c r="Q33" i="33" s="1"/>
  <c r="O9" i="33"/>
  <c r="Q9" i="33" s="1"/>
  <c r="O5" i="33"/>
  <c r="O8" i="33"/>
  <c r="Q8" i="33" s="1"/>
  <c r="O24" i="33"/>
  <c r="Q24" i="33" s="1"/>
  <c r="O22" i="33"/>
  <c r="Q22" i="33" s="1"/>
  <c r="O30" i="23"/>
  <c r="Q30" i="23" s="1"/>
  <c r="O28" i="23"/>
  <c r="Q28" i="23" s="1"/>
  <c r="O34" i="23"/>
  <c r="Q34" i="23" s="1"/>
  <c r="O26" i="23"/>
  <c r="Q26" i="23" s="1"/>
  <c r="O6" i="23"/>
  <c r="Q6" i="23" s="1"/>
  <c r="O39" i="23"/>
  <c r="Q39" i="23" s="1"/>
  <c r="O8" i="23"/>
  <c r="Q8" i="23" s="1"/>
  <c r="O13" i="23"/>
  <c r="Q13" i="23" s="1"/>
  <c r="O15" i="23"/>
  <c r="Q15" i="23" s="1"/>
  <c r="O5" i="23"/>
  <c r="O36" i="23"/>
  <c r="Q36" i="23" s="1"/>
  <c r="O16" i="23"/>
  <c r="Q16" i="23" s="1"/>
  <c r="O41" i="23"/>
  <c r="Q41" i="23" s="1"/>
  <c r="O9" i="23"/>
  <c r="Q9" i="23" s="1"/>
  <c r="O12" i="23"/>
  <c r="Q12" i="23" s="1"/>
  <c r="O22" i="23"/>
  <c r="Q22" i="23" s="1"/>
  <c r="O11" i="23"/>
  <c r="Q11" i="23" s="1"/>
  <c r="O17" i="23"/>
  <c r="Q17" i="23" s="1"/>
  <c r="O31" i="23"/>
  <c r="Q31" i="23" s="1"/>
  <c r="O27" i="23"/>
  <c r="Q27" i="23" s="1"/>
  <c r="O7" i="23"/>
  <c r="Q7" i="23" s="1"/>
  <c r="O32" i="23"/>
  <c r="Q32" i="23" s="1"/>
  <c r="O21" i="23"/>
  <c r="Q21" i="23" s="1"/>
  <c r="O40" i="23"/>
  <c r="Q40" i="23" s="1"/>
  <c r="O33" i="23"/>
  <c r="Q33" i="23" s="1"/>
  <c r="O24" i="23"/>
  <c r="Q24" i="23" s="1"/>
  <c r="O29" i="23"/>
  <c r="Q29" i="23" s="1"/>
  <c r="O19" i="23"/>
  <c r="Q19" i="23" s="1"/>
  <c r="O37" i="23"/>
  <c r="Q37" i="23" s="1"/>
  <c r="O35" i="23"/>
  <c r="Q35" i="23" s="1"/>
  <c r="O43" i="23"/>
  <c r="Q43" i="23" s="1"/>
  <c r="O10" i="23"/>
  <c r="Q10" i="23" s="1"/>
  <c r="O38" i="23"/>
  <c r="Q38" i="23" s="1"/>
  <c r="O42" i="23"/>
  <c r="Q42" i="23" s="1"/>
  <c r="O23" i="23"/>
  <c r="Q23" i="23" s="1"/>
  <c r="O18" i="23"/>
  <c r="Q18" i="23" s="1"/>
  <c r="O25" i="23"/>
  <c r="Q25" i="23" s="1"/>
  <c r="O20" i="23"/>
  <c r="Q20" i="23" s="1"/>
  <c r="O14" i="23"/>
  <c r="Q14" i="23" s="1"/>
  <c r="O29" i="50"/>
  <c r="Q29" i="50" s="1"/>
  <c r="O10" i="50"/>
  <c r="Q10" i="50" s="1"/>
  <c r="O27" i="50"/>
  <c r="Q27" i="50" s="1"/>
  <c r="O25" i="50"/>
  <c r="Q25" i="50" s="1"/>
  <c r="O23" i="50"/>
  <c r="Q23" i="50" s="1"/>
  <c r="O34" i="50"/>
  <c r="Q34" i="50" s="1"/>
  <c r="O30" i="50"/>
  <c r="Q30" i="50" s="1"/>
  <c r="O22" i="50"/>
  <c r="Q22" i="50" s="1"/>
  <c r="O38" i="50"/>
  <c r="Q38" i="50" s="1"/>
  <c r="O6" i="50"/>
  <c r="Q6" i="50" s="1"/>
  <c r="O21" i="50"/>
  <c r="Q21" i="50" s="1"/>
  <c r="O32" i="50"/>
  <c r="Q32" i="50" s="1"/>
  <c r="O36" i="50"/>
  <c r="Q36" i="50" s="1"/>
  <c r="O15" i="50"/>
  <c r="Q15" i="50" s="1"/>
  <c r="O43" i="50"/>
  <c r="Q43" i="50" s="1"/>
  <c r="O14" i="50"/>
  <c r="Q14" i="50" s="1"/>
  <c r="O12" i="50"/>
  <c r="Q12" i="50" s="1"/>
  <c r="O33" i="50"/>
  <c r="Q33" i="50" s="1"/>
  <c r="O19" i="50"/>
  <c r="Q19" i="50" s="1"/>
  <c r="O35" i="50"/>
  <c r="Q35" i="50" s="1"/>
  <c r="O31" i="50"/>
  <c r="Q31" i="50" s="1"/>
  <c r="O26" i="50"/>
  <c r="Q26" i="50" s="1"/>
  <c r="O13" i="50"/>
  <c r="Q13" i="50" s="1"/>
  <c r="O37" i="50"/>
  <c r="Q37" i="50" s="1"/>
  <c r="O28" i="50"/>
  <c r="Q28" i="50" s="1"/>
  <c r="O18" i="50"/>
  <c r="Q18" i="50" s="1"/>
  <c r="O41" i="50"/>
  <c r="Q41" i="50" s="1"/>
  <c r="O7" i="50"/>
  <c r="Q7" i="50" s="1"/>
  <c r="O42" i="50"/>
  <c r="Q42" i="50" s="1"/>
  <c r="O16" i="50"/>
  <c r="Q16" i="50" s="1"/>
  <c r="O20" i="50"/>
  <c r="Q20" i="50" s="1"/>
  <c r="O17" i="50"/>
  <c r="Q17" i="50" s="1"/>
  <c r="O24" i="50"/>
  <c r="Q24" i="50" s="1"/>
  <c r="O40" i="50"/>
  <c r="Q40" i="50" s="1"/>
  <c r="O39" i="50"/>
  <c r="Q39" i="50" s="1"/>
  <c r="O11" i="50"/>
  <c r="Q11" i="50" s="1"/>
  <c r="O9" i="50"/>
  <c r="Q9" i="50" s="1"/>
  <c r="O8" i="50"/>
  <c r="Q8" i="50" s="1"/>
  <c r="O5" i="50"/>
  <c r="I44" i="48"/>
  <c r="K5" i="48"/>
  <c r="K44" i="48" s="1"/>
  <c r="M44" i="48" s="1"/>
  <c r="O25" i="39"/>
  <c r="Q25" i="39" s="1"/>
  <c r="O17" i="39"/>
  <c r="Q17" i="39" s="1"/>
  <c r="O29" i="39"/>
  <c r="Q29" i="39" s="1"/>
  <c r="O31" i="39"/>
  <c r="Q31" i="39" s="1"/>
  <c r="O43" i="39"/>
  <c r="Q43" i="39" s="1"/>
  <c r="O35" i="39"/>
  <c r="Q35" i="39" s="1"/>
  <c r="O30" i="39"/>
  <c r="Q30" i="39" s="1"/>
  <c r="O12" i="39"/>
  <c r="Q12" i="39" s="1"/>
  <c r="O20" i="39"/>
  <c r="Q20" i="39" s="1"/>
  <c r="O7" i="39"/>
  <c r="Q7" i="39" s="1"/>
  <c r="O14" i="39"/>
  <c r="Q14" i="39" s="1"/>
  <c r="O40" i="39"/>
  <c r="Q40" i="39" s="1"/>
  <c r="O18" i="39"/>
  <c r="Q18" i="39" s="1"/>
  <c r="O34" i="39"/>
  <c r="Q34" i="39" s="1"/>
  <c r="O38" i="39"/>
  <c r="Q38" i="39" s="1"/>
  <c r="O15" i="39"/>
  <c r="Q15" i="39" s="1"/>
  <c r="O28" i="39"/>
  <c r="Q28" i="39" s="1"/>
  <c r="O27" i="39"/>
  <c r="Q27" i="39" s="1"/>
  <c r="O26" i="39"/>
  <c r="Q26" i="39" s="1"/>
  <c r="O23" i="39"/>
  <c r="Q23" i="39" s="1"/>
  <c r="O36" i="39"/>
  <c r="Q36" i="39" s="1"/>
  <c r="O41" i="39"/>
  <c r="Q41" i="39" s="1"/>
  <c r="O37" i="39"/>
  <c r="Q37" i="39" s="1"/>
  <c r="O32" i="39"/>
  <c r="Q32" i="39" s="1"/>
  <c r="O42" i="39"/>
  <c r="Q42" i="39" s="1"/>
  <c r="O21" i="39"/>
  <c r="Q21" i="39" s="1"/>
  <c r="O33" i="39"/>
  <c r="Q33" i="39" s="1"/>
  <c r="O8" i="39"/>
  <c r="Q8" i="39" s="1"/>
  <c r="O11" i="39"/>
  <c r="Q11" i="39" s="1"/>
  <c r="O13" i="39"/>
  <c r="Q13" i="39" s="1"/>
  <c r="O19" i="39"/>
  <c r="Q19" i="39" s="1"/>
  <c r="O10" i="39"/>
  <c r="Q10" i="39" s="1"/>
  <c r="O24" i="39"/>
  <c r="Q24" i="39" s="1"/>
  <c r="O39" i="39"/>
  <c r="Q39" i="39" s="1"/>
  <c r="O22" i="39"/>
  <c r="Q22" i="39" s="1"/>
  <c r="O6" i="39"/>
  <c r="Q6" i="39" s="1"/>
  <c r="O9" i="39"/>
  <c r="Q9" i="39" s="1"/>
  <c r="O16" i="39"/>
  <c r="Q16" i="39" s="1"/>
  <c r="O5" i="39"/>
  <c r="O14" i="31"/>
  <c r="Q14" i="31" s="1"/>
  <c r="O33" i="31"/>
  <c r="Q33" i="31" s="1"/>
  <c r="O12" i="31"/>
  <c r="Q12" i="31" s="1"/>
  <c r="O10" i="31"/>
  <c r="Q10" i="31" s="1"/>
  <c r="O38" i="31"/>
  <c r="Q38" i="31" s="1"/>
  <c r="O32" i="31"/>
  <c r="Q32" i="31" s="1"/>
  <c r="O8" i="31"/>
  <c r="Q8" i="31" s="1"/>
  <c r="O25" i="31"/>
  <c r="Q25" i="31" s="1"/>
  <c r="O26" i="31"/>
  <c r="Q26" i="31" s="1"/>
  <c r="O13" i="31"/>
  <c r="Q13" i="31" s="1"/>
  <c r="O39" i="31"/>
  <c r="Q39" i="31" s="1"/>
  <c r="O11" i="31"/>
  <c r="Q11" i="31" s="1"/>
  <c r="O23" i="31"/>
  <c r="Q23" i="31" s="1"/>
  <c r="O41" i="31"/>
  <c r="Q41" i="31" s="1"/>
  <c r="O16" i="31"/>
  <c r="Q16" i="31" s="1"/>
  <c r="O31" i="31"/>
  <c r="Q31" i="31" s="1"/>
  <c r="O37" i="31"/>
  <c r="Q37" i="31" s="1"/>
  <c r="O22" i="31"/>
  <c r="Q22" i="31" s="1"/>
  <c r="O40" i="31"/>
  <c r="Q40" i="31" s="1"/>
  <c r="O34" i="31"/>
  <c r="Q34" i="31" s="1"/>
  <c r="O15" i="31"/>
  <c r="Q15" i="31" s="1"/>
  <c r="O9" i="31"/>
  <c r="Q9" i="31" s="1"/>
  <c r="O35" i="31"/>
  <c r="Q35" i="31" s="1"/>
  <c r="O36" i="31"/>
  <c r="Q36" i="31" s="1"/>
  <c r="O42" i="31"/>
  <c r="Q42" i="31" s="1"/>
  <c r="O19" i="31"/>
  <c r="Q19" i="31" s="1"/>
  <c r="O18" i="31"/>
  <c r="Q18" i="31" s="1"/>
  <c r="O27" i="31"/>
  <c r="Q27" i="31" s="1"/>
  <c r="O29" i="31"/>
  <c r="Q29" i="31" s="1"/>
  <c r="O21" i="31"/>
  <c r="Q21" i="31" s="1"/>
  <c r="O24" i="31"/>
  <c r="Q24" i="31" s="1"/>
  <c r="O20" i="31"/>
  <c r="Q20" i="31" s="1"/>
  <c r="O7" i="31"/>
  <c r="Q7" i="31" s="1"/>
  <c r="O30" i="31"/>
  <c r="Q30" i="31" s="1"/>
  <c r="O43" i="31"/>
  <c r="Q43" i="31" s="1"/>
  <c r="O28" i="31"/>
  <c r="Q28" i="31" s="1"/>
  <c r="O17" i="31"/>
  <c r="Q17" i="31" s="1"/>
  <c r="O6" i="31"/>
  <c r="Q6" i="31" s="1"/>
  <c r="O5" i="31"/>
  <c r="I44" i="14"/>
  <c r="K5" i="14"/>
  <c r="K44" i="14" s="1"/>
  <c r="M44" i="14" s="1"/>
  <c r="O10" i="19"/>
  <c r="Q10" i="19" s="1"/>
  <c r="O13" i="19"/>
  <c r="Q13" i="19" s="1"/>
  <c r="O34" i="19"/>
  <c r="Q34" i="19" s="1"/>
  <c r="O23" i="19"/>
  <c r="Q23" i="19" s="1"/>
  <c r="O43" i="19"/>
  <c r="Q43" i="19" s="1"/>
  <c r="O28" i="19"/>
  <c r="Q28" i="19" s="1"/>
  <c r="O25" i="19"/>
  <c r="Q25" i="19" s="1"/>
  <c r="O31" i="19"/>
  <c r="Q31" i="19" s="1"/>
  <c r="O29" i="19"/>
  <c r="Q29" i="19" s="1"/>
  <c r="O19" i="19"/>
  <c r="Q19" i="19" s="1"/>
  <c r="O42" i="19"/>
  <c r="Q42" i="19" s="1"/>
  <c r="O12" i="19"/>
  <c r="Q12" i="19" s="1"/>
  <c r="O36" i="19"/>
  <c r="Q36" i="19" s="1"/>
  <c r="O30" i="19"/>
  <c r="Q30" i="19" s="1"/>
  <c r="O15" i="19"/>
  <c r="Q15" i="19" s="1"/>
  <c r="O41" i="19"/>
  <c r="Q41" i="19" s="1"/>
  <c r="O21" i="19"/>
  <c r="Q21" i="19" s="1"/>
  <c r="O27" i="19"/>
  <c r="Q27" i="19" s="1"/>
  <c r="O24" i="19"/>
  <c r="Q24" i="19" s="1"/>
  <c r="O17" i="19"/>
  <c r="Q17" i="19" s="1"/>
  <c r="O7" i="19"/>
  <c r="Q7" i="19" s="1"/>
  <c r="O33" i="19"/>
  <c r="Q33" i="19" s="1"/>
  <c r="O16" i="19"/>
  <c r="Q16" i="19" s="1"/>
  <c r="O32" i="19"/>
  <c r="Q32" i="19" s="1"/>
  <c r="O20" i="19"/>
  <c r="Q20" i="19" s="1"/>
  <c r="O8" i="19"/>
  <c r="Q8" i="19" s="1"/>
  <c r="O39" i="19"/>
  <c r="Q39" i="19" s="1"/>
  <c r="O14" i="19"/>
  <c r="Q14" i="19" s="1"/>
  <c r="O40" i="19"/>
  <c r="Q40" i="19" s="1"/>
  <c r="O37" i="19"/>
  <c r="Q37" i="19" s="1"/>
  <c r="O11" i="19"/>
  <c r="Q11" i="19" s="1"/>
  <c r="O9" i="19"/>
  <c r="Q9" i="19" s="1"/>
  <c r="O26" i="19"/>
  <c r="Q26" i="19" s="1"/>
  <c r="O35" i="19"/>
  <c r="Q35" i="19" s="1"/>
  <c r="O6" i="19"/>
  <c r="Q6" i="19" s="1"/>
  <c r="O38" i="19"/>
  <c r="Q38" i="19" s="1"/>
  <c r="O18" i="19"/>
  <c r="Q18" i="19" s="1"/>
  <c r="O22" i="19"/>
  <c r="Q22" i="19" s="1"/>
  <c r="O5" i="19"/>
  <c r="O25" i="34"/>
  <c r="Q25" i="34" s="1"/>
  <c r="O15" i="34"/>
  <c r="Q15" i="34" s="1"/>
  <c r="O28" i="34"/>
  <c r="Q28" i="34" s="1"/>
  <c r="O39" i="34"/>
  <c r="Q39" i="34" s="1"/>
  <c r="O7" i="34"/>
  <c r="Q7" i="34" s="1"/>
  <c r="O23" i="34"/>
  <c r="Q23" i="34" s="1"/>
  <c r="O40" i="34"/>
  <c r="Q40" i="34" s="1"/>
  <c r="O43" i="34"/>
  <c r="Q43" i="34" s="1"/>
  <c r="O27" i="34"/>
  <c r="Q27" i="34" s="1"/>
  <c r="O42" i="34"/>
  <c r="Q42" i="34" s="1"/>
  <c r="O31" i="34"/>
  <c r="Q31" i="34" s="1"/>
  <c r="O33" i="34"/>
  <c r="Q33" i="34" s="1"/>
  <c r="O14" i="34"/>
  <c r="Q14" i="34" s="1"/>
  <c r="O20" i="34"/>
  <c r="Q20" i="34" s="1"/>
  <c r="O9" i="34"/>
  <c r="Q9" i="34" s="1"/>
  <c r="O6" i="34"/>
  <c r="Q6" i="34" s="1"/>
  <c r="O18" i="34"/>
  <c r="Q18" i="34" s="1"/>
  <c r="O36" i="34"/>
  <c r="Q36" i="34" s="1"/>
  <c r="O19" i="34"/>
  <c r="Q19" i="34" s="1"/>
  <c r="O8" i="34"/>
  <c r="Q8" i="34" s="1"/>
  <c r="O17" i="34"/>
  <c r="Q17" i="34" s="1"/>
  <c r="O22" i="34"/>
  <c r="Q22" i="34" s="1"/>
  <c r="O38" i="34"/>
  <c r="Q38" i="34" s="1"/>
  <c r="O41" i="34"/>
  <c r="Q41" i="34" s="1"/>
  <c r="O34" i="34"/>
  <c r="Q34" i="34" s="1"/>
  <c r="O12" i="34"/>
  <c r="Q12" i="34" s="1"/>
  <c r="O35" i="34"/>
  <c r="Q35" i="34" s="1"/>
  <c r="O37" i="34"/>
  <c r="Q37" i="34" s="1"/>
  <c r="O32" i="34"/>
  <c r="Q32" i="34" s="1"/>
  <c r="O11" i="34"/>
  <c r="Q11" i="34" s="1"/>
  <c r="O29" i="34"/>
  <c r="Q29" i="34" s="1"/>
  <c r="O21" i="34"/>
  <c r="Q21" i="34" s="1"/>
  <c r="O30" i="34"/>
  <c r="Q30" i="34" s="1"/>
  <c r="O5" i="34"/>
  <c r="O10" i="34"/>
  <c r="Q10" i="34" s="1"/>
  <c r="O26" i="34"/>
  <c r="Q26" i="34" s="1"/>
  <c r="O13" i="34"/>
  <c r="Q13" i="34" s="1"/>
  <c r="O24" i="34"/>
  <c r="Q24" i="34" s="1"/>
  <c r="O16" i="34"/>
  <c r="Q16" i="34" s="1"/>
  <c r="O17" i="8"/>
  <c r="Q17" i="8" s="1"/>
  <c r="O39" i="8"/>
  <c r="Q39" i="8" s="1"/>
  <c r="O25" i="8"/>
  <c r="Q25" i="8" s="1"/>
  <c r="O19" i="8"/>
  <c r="Q19" i="8" s="1"/>
  <c r="O37" i="8"/>
  <c r="Q37" i="8" s="1"/>
  <c r="O21" i="8"/>
  <c r="Q21" i="8" s="1"/>
  <c r="O8" i="8"/>
  <c r="Q8" i="8" s="1"/>
  <c r="O35" i="8"/>
  <c r="Q35" i="8" s="1"/>
  <c r="O28" i="8"/>
  <c r="Q28" i="8" s="1"/>
  <c r="O42" i="8"/>
  <c r="Q42" i="8" s="1"/>
  <c r="O13" i="8"/>
  <c r="Q13" i="8" s="1"/>
  <c r="O9" i="8"/>
  <c r="Q9" i="8" s="1"/>
  <c r="O14" i="8"/>
  <c r="Q14" i="8" s="1"/>
  <c r="O36" i="8"/>
  <c r="Q36" i="8" s="1"/>
  <c r="O32" i="8"/>
  <c r="Q32" i="8" s="1"/>
  <c r="O5" i="8"/>
  <c r="O6" i="8"/>
  <c r="Q6" i="8" s="1"/>
  <c r="O38" i="8"/>
  <c r="Q38" i="8" s="1"/>
  <c r="O7" i="8"/>
  <c r="Q7" i="8" s="1"/>
  <c r="O26" i="8"/>
  <c r="Q26" i="8" s="1"/>
  <c r="O18" i="8"/>
  <c r="Q18" i="8" s="1"/>
  <c r="O41" i="8"/>
  <c r="Q41" i="8" s="1"/>
  <c r="O31" i="8"/>
  <c r="Q31" i="8" s="1"/>
  <c r="O29" i="8"/>
  <c r="Q29" i="8" s="1"/>
  <c r="O10" i="8"/>
  <c r="Q10" i="8" s="1"/>
  <c r="O30" i="8"/>
  <c r="Q30" i="8" s="1"/>
  <c r="O12" i="8"/>
  <c r="Q12" i="8" s="1"/>
  <c r="O20" i="8"/>
  <c r="Q20" i="8" s="1"/>
  <c r="O27" i="8"/>
  <c r="Q27" i="8" s="1"/>
  <c r="O34" i="8"/>
  <c r="Q34" i="8" s="1"/>
  <c r="O23" i="8"/>
  <c r="Q23" i="8" s="1"/>
  <c r="O43" i="8"/>
  <c r="Q43" i="8" s="1"/>
  <c r="O33" i="8"/>
  <c r="Q33" i="8" s="1"/>
  <c r="O24" i="8"/>
  <c r="Q24" i="8" s="1"/>
  <c r="O16" i="8"/>
  <c r="Q16" i="8" s="1"/>
  <c r="O15" i="8"/>
  <c r="Q15" i="8" s="1"/>
  <c r="O40" i="8"/>
  <c r="Q40" i="8" s="1"/>
  <c r="O11" i="8"/>
  <c r="Q11" i="8" s="1"/>
  <c r="O22" i="8"/>
  <c r="Q22" i="8" s="1"/>
  <c r="O23" i="51"/>
  <c r="Q23" i="51" s="1"/>
  <c r="O13" i="51"/>
  <c r="Q13" i="51" s="1"/>
  <c r="O17" i="51"/>
  <c r="Q17" i="51" s="1"/>
  <c r="O20" i="51"/>
  <c r="Q20" i="51" s="1"/>
  <c r="O9" i="51"/>
  <c r="Q9" i="51" s="1"/>
  <c r="O36" i="51"/>
  <c r="Q36" i="51" s="1"/>
  <c r="O12" i="51"/>
  <c r="Q12" i="51" s="1"/>
  <c r="O14" i="51"/>
  <c r="Q14" i="51" s="1"/>
  <c r="O34" i="51"/>
  <c r="Q34" i="51" s="1"/>
  <c r="O32" i="51"/>
  <c r="Q32" i="51" s="1"/>
  <c r="O43" i="51"/>
  <c r="Q43" i="51" s="1"/>
  <c r="O26" i="51"/>
  <c r="Q26" i="51" s="1"/>
  <c r="O11" i="51"/>
  <c r="Q11" i="51" s="1"/>
  <c r="O18" i="51"/>
  <c r="Q18" i="51" s="1"/>
  <c r="O40" i="51"/>
  <c r="Q40" i="51" s="1"/>
  <c r="O37" i="51"/>
  <c r="Q37" i="51" s="1"/>
  <c r="O15" i="51"/>
  <c r="Q15" i="51" s="1"/>
  <c r="O8" i="51"/>
  <c r="Q8" i="51" s="1"/>
  <c r="O41" i="51"/>
  <c r="Q41" i="51" s="1"/>
  <c r="O29" i="51"/>
  <c r="Q29" i="51" s="1"/>
  <c r="O38" i="51"/>
  <c r="Q38" i="51" s="1"/>
  <c r="O30" i="51"/>
  <c r="Q30" i="51" s="1"/>
  <c r="O24" i="51"/>
  <c r="Q24" i="51" s="1"/>
  <c r="O6" i="51"/>
  <c r="Q6" i="51" s="1"/>
  <c r="O19" i="51"/>
  <c r="Q19" i="51" s="1"/>
  <c r="O22" i="51"/>
  <c r="Q22" i="51" s="1"/>
  <c r="O7" i="51"/>
  <c r="Q7" i="51" s="1"/>
  <c r="O35" i="51"/>
  <c r="Q35" i="51" s="1"/>
  <c r="O10" i="51"/>
  <c r="Q10" i="51" s="1"/>
  <c r="O33" i="51"/>
  <c r="Q33" i="51" s="1"/>
  <c r="O39" i="51"/>
  <c r="Q39" i="51" s="1"/>
  <c r="O16" i="51"/>
  <c r="Q16" i="51" s="1"/>
  <c r="O31" i="51"/>
  <c r="Q31" i="51" s="1"/>
  <c r="O5" i="51"/>
  <c r="O21" i="51"/>
  <c r="Q21" i="51" s="1"/>
  <c r="O43" i="21"/>
  <c r="Q43" i="21" s="1"/>
  <c r="O28" i="21"/>
  <c r="Q28" i="21" s="1"/>
  <c r="O17" i="21"/>
  <c r="Q17" i="21" s="1"/>
  <c r="O27" i="21"/>
  <c r="Q27" i="21" s="1"/>
  <c r="O37" i="21"/>
  <c r="Q37" i="21" s="1"/>
  <c r="O30" i="21"/>
  <c r="Q30" i="21" s="1"/>
  <c r="O32" i="21"/>
  <c r="Q32" i="21" s="1"/>
  <c r="O35" i="21"/>
  <c r="Q35" i="21" s="1"/>
  <c r="O22" i="21"/>
  <c r="Q22" i="21" s="1"/>
  <c r="O20" i="21"/>
  <c r="Q20" i="21" s="1"/>
  <c r="O6" i="21"/>
  <c r="Q6" i="21" s="1"/>
  <c r="O10" i="21"/>
  <c r="Q10" i="21" s="1"/>
  <c r="O15" i="21"/>
  <c r="Q15" i="21" s="1"/>
  <c r="O39" i="21"/>
  <c r="Q39" i="21" s="1"/>
  <c r="O12" i="21"/>
  <c r="Q12" i="21" s="1"/>
  <c r="O40" i="21"/>
  <c r="Q40" i="21" s="1"/>
  <c r="O23" i="21"/>
  <c r="Q23" i="21" s="1"/>
  <c r="O9" i="21"/>
  <c r="Q9" i="21" s="1"/>
  <c r="O38" i="21"/>
  <c r="Q38" i="21" s="1"/>
  <c r="O31" i="21"/>
  <c r="Q31" i="21" s="1"/>
  <c r="O25" i="21"/>
  <c r="Q25" i="21" s="1"/>
  <c r="O36" i="21"/>
  <c r="Q36" i="21" s="1"/>
  <c r="O42" i="21"/>
  <c r="Q42" i="21" s="1"/>
  <c r="O41" i="21"/>
  <c r="Q41" i="21" s="1"/>
  <c r="O29" i="21"/>
  <c r="Q29" i="21" s="1"/>
  <c r="O7" i="21"/>
  <c r="Q7" i="21" s="1"/>
  <c r="O11" i="21"/>
  <c r="Q11" i="21" s="1"/>
  <c r="O18" i="21"/>
  <c r="Q18" i="21" s="1"/>
  <c r="O21" i="21"/>
  <c r="Q21" i="21" s="1"/>
  <c r="O33" i="21"/>
  <c r="Q33" i="21" s="1"/>
  <c r="O26" i="21"/>
  <c r="Q26" i="21" s="1"/>
  <c r="O24" i="21"/>
  <c r="Q24" i="21" s="1"/>
  <c r="O8" i="21"/>
  <c r="Q8" i="21" s="1"/>
  <c r="O13" i="21"/>
  <c r="Q13" i="21" s="1"/>
  <c r="O16" i="21"/>
  <c r="Q16" i="21" s="1"/>
  <c r="O14" i="21"/>
  <c r="Q14" i="21" s="1"/>
  <c r="O34" i="21"/>
  <c r="Q34" i="21" s="1"/>
  <c r="O19" i="21"/>
  <c r="Q19" i="21" s="1"/>
  <c r="O5" i="21"/>
  <c r="O40" i="38"/>
  <c r="Q40" i="38" s="1"/>
  <c r="O20" i="38"/>
  <c r="Q20" i="38" s="1"/>
  <c r="O23" i="38"/>
  <c r="Q23" i="38" s="1"/>
  <c r="O18" i="38"/>
  <c r="Q18" i="38" s="1"/>
  <c r="O36" i="38"/>
  <c r="Q36" i="38" s="1"/>
  <c r="O43" i="38"/>
  <c r="Q43" i="38" s="1"/>
  <c r="O28" i="38"/>
  <c r="Q28" i="38" s="1"/>
  <c r="O7" i="38"/>
  <c r="Q7" i="38" s="1"/>
  <c r="O33" i="38"/>
  <c r="Q33" i="38" s="1"/>
  <c r="O24" i="38"/>
  <c r="Q24" i="38" s="1"/>
  <c r="O15" i="38"/>
  <c r="Q15" i="38" s="1"/>
  <c r="O10" i="38"/>
  <c r="Q10" i="38" s="1"/>
  <c r="O35" i="38"/>
  <c r="Q35" i="38" s="1"/>
  <c r="O34" i="38"/>
  <c r="Q34" i="38" s="1"/>
  <c r="O16" i="38"/>
  <c r="Q16" i="38" s="1"/>
  <c r="O17" i="38"/>
  <c r="Q17" i="38" s="1"/>
  <c r="O13" i="38"/>
  <c r="Q13" i="38" s="1"/>
  <c r="O42" i="38"/>
  <c r="Q42" i="38" s="1"/>
  <c r="O8" i="38"/>
  <c r="Q8" i="38" s="1"/>
  <c r="O31" i="38"/>
  <c r="Q31" i="38" s="1"/>
  <c r="O22" i="38"/>
  <c r="Q22" i="38" s="1"/>
  <c r="O19" i="38"/>
  <c r="Q19" i="38" s="1"/>
  <c r="O39" i="38"/>
  <c r="Q39" i="38" s="1"/>
  <c r="O25" i="38"/>
  <c r="Q25" i="38" s="1"/>
  <c r="O6" i="38"/>
  <c r="Q6" i="38" s="1"/>
  <c r="O9" i="38"/>
  <c r="Q9" i="38" s="1"/>
  <c r="O27" i="38"/>
  <c r="Q27" i="38" s="1"/>
  <c r="O29" i="38"/>
  <c r="Q29" i="38" s="1"/>
  <c r="O14" i="38"/>
  <c r="Q14" i="38" s="1"/>
  <c r="O41" i="38"/>
  <c r="Q41" i="38" s="1"/>
  <c r="O11" i="38"/>
  <c r="Q11" i="38" s="1"/>
  <c r="O12" i="38"/>
  <c r="Q12" i="38" s="1"/>
  <c r="O5" i="38"/>
  <c r="O21" i="38"/>
  <c r="Q21" i="38" s="1"/>
  <c r="O26" i="38"/>
  <c r="Q26" i="38" s="1"/>
  <c r="O37" i="38"/>
  <c r="Q37" i="38" s="1"/>
  <c r="O32" i="38"/>
  <c r="Q32" i="38" s="1"/>
  <c r="O38" i="38"/>
  <c r="Q38" i="38" s="1"/>
  <c r="O30" i="38"/>
  <c r="Q30" i="38" s="1"/>
  <c r="O40" i="24"/>
  <c r="Q40" i="24" s="1"/>
  <c r="O29" i="24"/>
  <c r="Q29" i="24" s="1"/>
  <c r="O22" i="24"/>
  <c r="Q22" i="24" s="1"/>
  <c r="O34" i="24"/>
  <c r="Q34" i="24" s="1"/>
  <c r="O42" i="24"/>
  <c r="Q42" i="24" s="1"/>
  <c r="O41" i="24"/>
  <c r="Q41" i="24" s="1"/>
  <c r="O11" i="24"/>
  <c r="Q11" i="24" s="1"/>
  <c r="O18" i="24"/>
  <c r="Q18" i="24" s="1"/>
  <c r="O28" i="24"/>
  <c r="Q28" i="24" s="1"/>
  <c r="O39" i="24"/>
  <c r="Q39" i="24" s="1"/>
  <c r="O36" i="24"/>
  <c r="Q36" i="24" s="1"/>
  <c r="O12" i="24"/>
  <c r="Q12" i="24" s="1"/>
  <c r="O43" i="24"/>
  <c r="Q43" i="24" s="1"/>
  <c r="O20" i="24"/>
  <c r="Q20" i="24" s="1"/>
  <c r="O16" i="24"/>
  <c r="Q16" i="24" s="1"/>
  <c r="O26" i="24"/>
  <c r="Q26" i="24" s="1"/>
  <c r="O7" i="24"/>
  <c r="Q7" i="24" s="1"/>
  <c r="O33" i="24"/>
  <c r="Q33" i="24" s="1"/>
  <c r="O14" i="24"/>
  <c r="Q14" i="24" s="1"/>
  <c r="O15" i="24"/>
  <c r="Q15" i="24" s="1"/>
  <c r="O23" i="24"/>
  <c r="Q23" i="24" s="1"/>
  <c r="O38" i="24"/>
  <c r="Q38" i="24" s="1"/>
  <c r="O10" i="24"/>
  <c r="Q10" i="24" s="1"/>
  <c r="O37" i="24"/>
  <c r="Q37" i="24" s="1"/>
  <c r="O32" i="24"/>
  <c r="Q32" i="24" s="1"/>
  <c r="O30" i="24"/>
  <c r="Q30" i="24" s="1"/>
  <c r="O6" i="24"/>
  <c r="Q6" i="24" s="1"/>
  <c r="O9" i="24"/>
  <c r="Q9" i="24" s="1"/>
  <c r="O19" i="24"/>
  <c r="Q19" i="24" s="1"/>
  <c r="O27" i="24"/>
  <c r="Q27" i="24" s="1"/>
  <c r="O8" i="24"/>
  <c r="Q8" i="24" s="1"/>
  <c r="O35" i="24"/>
  <c r="Q35" i="24" s="1"/>
  <c r="O25" i="24"/>
  <c r="Q25" i="24" s="1"/>
  <c r="O31" i="24"/>
  <c r="Q31" i="24" s="1"/>
  <c r="O21" i="24"/>
  <c r="Q21" i="24" s="1"/>
  <c r="O24" i="24"/>
  <c r="Q24" i="24" s="1"/>
  <c r="O17" i="24"/>
  <c r="Q17" i="24" s="1"/>
  <c r="O13" i="24"/>
  <c r="Q13" i="24" s="1"/>
  <c r="O5" i="24"/>
  <c r="O15" i="37"/>
  <c r="Q15" i="37" s="1"/>
  <c r="O29" i="37"/>
  <c r="Q29" i="37" s="1"/>
  <c r="O40" i="37"/>
  <c r="Q40" i="37" s="1"/>
  <c r="O18" i="37"/>
  <c r="Q18" i="37" s="1"/>
  <c r="O13" i="37"/>
  <c r="Q13" i="37" s="1"/>
  <c r="O9" i="37"/>
  <c r="Q9" i="37" s="1"/>
  <c r="O39" i="37"/>
  <c r="Q39" i="37" s="1"/>
  <c r="O25" i="37"/>
  <c r="Q25" i="37" s="1"/>
  <c r="O12" i="37"/>
  <c r="Q12" i="37" s="1"/>
  <c r="O37" i="37"/>
  <c r="Q37" i="37" s="1"/>
  <c r="O6" i="37"/>
  <c r="Q6" i="37" s="1"/>
  <c r="O27" i="37"/>
  <c r="Q27" i="37" s="1"/>
  <c r="O26" i="37"/>
  <c r="Q26" i="37" s="1"/>
  <c r="O42" i="37"/>
  <c r="Q42" i="37" s="1"/>
  <c r="O24" i="37"/>
  <c r="Q24" i="37" s="1"/>
  <c r="O22" i="37"/>
  <c r="Q22" i="37" s="1"/>
  <c r="O16" i="37"/>
  <c r="Q16" i="37" s="1"/>
  <c r="O32" i="37"/>
  <c r="Q32" i="37" s="1"/>
  <c r="O35" i="37"/>
  <c r="Q35" i="37" s="1"/>
  <c r="O41" i="37"/>
  <c r="Q41" i="37" s="1"/>
  <c r="O14" i="37"/>
  <c r="Q14" i="37" s="1"/>
  <c r="O23" i="37"/>
  <c r="Q23" i="37" s="1"/>
  <c r="O8" i="37"/>
  <c r="Q8" i="37" s="1"/>
  <c r="O20" i="37"/>
  <c r="Q20" i="37" s="1"/>
  <c r="O31" i="37"/>
  <c r="Q31" i="37" s="1"/>
  <c r="O10" i="37"/>
  <c r="Q10" i="37" s="1"/>
  <c r="O36" i="37"/>
  <c r="Q36" i="37" s="1"/>
  <c r="O17" i="37"/>
  <c r="Q17" i="37" s="1"/>
  <c r="O19" i="37"/>
  <c r="Q19" i="37" s="1"/>
  <c r="O43" i="37"/>
  <c r="Q43" i="37" s="1"/>
  <c r="O28" i="37"/>
  <c r="Q28" i="37" s="1"/>
  <c r="O7" i="37"/>
  <c r="Q7" i="37" s="1"/>
  <c r="O34" i="37"/>
  <c r="Q34" i="37" s="1"/>
  <c r="O11" i="37"/>
  <c r="Q11" i="37" s="1"/>
  <c r="O21" i="37"/>
  <c r="Q21" i="37" s="1"/>
  <c r="O38" i="37"/>
  <c r="Q38" i="37" s="1"/>
  <c r="O33" i="37"/>
  <c r="Q33" i="37" s="1"/>
  <c r="O30" i="37"/>
  <c r="Q30" i="37" s="1"/>
  <c r="O5" i="37"/>
  <c r="O34" i="22"/>
  <c r="Q34" i="22" s="1"/>
  <c r="O26" i="22"/>
  <c r="Q26" i="22" s="1"/>
  <c r="O25" i="22"/>
  <c r="Q25" i="22" s="1"/>
  <c r="O24" i="22"/>
  <c r="Q24" i="22" s="1"/>
  <c r="O36" i="22"/>
  <c r="Q36" i="22" s="1"/>
  <c r="O29" i="22"/>
  <c r="Q29" i="22" s="1"/>
  <c r="O41" i="22"/>
  <c r="Q41" i="22" s="1"/>
  <c r="O21" i="22"/>
  <c r="Q21" i="22" s="1"/>
  <c r="O9" i="22"/>
  <c r="Q9" i="22" s="1"/>
  <c r="O6" i="22"/>
  <c r="Q6" i="22" s="1"/>
  <c r="O32" i="22"/>
  <c r="Q32" i="22" s="1"/>
  <c r="O30" i="22"/>
  <c r="Q30" i="22" s="1"/>
  <c r="O11" i="22"/>
  <c r="Q11" i="22" s="1"/>
  <c r="O35" i="22"/>
  <c r="Q35" i="22" s="1"/>
  <c r="O38" i="22"/>
  <c r="Q38" i="22" s="1"/>
  <c r="O43" i="22"/>
  <c r="Q43" i="22" s="1"/>
  <c r="O13" i="22"/>
  <c r="Q13" i="22" s="1"/>
  <c r="O16" i="22"/>
  <c r="Q16" i="22" s="1"/>
  <c r="O18" i="22"/>
  <c r="Q18" i="22" s="1"/>
  <c r="O40" i="22"/>
  <c r="Q40" i="22" s="1"/>
  <c r="O39" i="22"/>
  <c r="Q39" i="22" s="1"/>
  <c r="O27" i="22"/>
  <c r="Q27" i="22" s="1"/>
  <c r="O12" i="22"/>
  <c r="Q12" i="22" s="1"/>
  <c r="O28" i="22"/>
  <c r="Q28" i="22" s="1"/>
  <c r="O17" i="22"/>
  <c r="Q17" i="22" s="1"/>
  <c r="O20" i="22"/>
  <c r="Q20" i="22" s="1"/>
  <c r="O31" i="22"/>
  <c r="Q31" i="22" s="1"/>
  <c r="O37" i="22"/>
  <c r="Q37" i="22" s="1"/>
  <c r="O14" i="22"/>
  <c r="Q14" i="22" s="1"/>
  <c r="O15" i="22"/>
  <c r="Q15" i="22" s="1"/>
  <c r="O8" i="22"/>
  <c r="Q8" i="22" s="1"/>
  <c r="O42" i="22"/>
  <c r="Q42" i="22" s="1"/>
  <c r="O22" i="22"/>
  <c r="Q22" i="22" s="1"/>
  <c r="O33" i="22"/>
  <c r="Q33" i="22" s="1"/>
  <c r="O19" i="22"/>
  <c r="Q19" i="22" s="1"/>
  <c r="O10" i="22"/>
  <c r="Q10" i="22" s="1"/>
  <c r="O7" i="22"/>
  <c r="Q7" i="22" s="1"/>
  <c r="O23" i="22"/>
  <c r="Q23" i="22" s="1"/>
  <c r="O5" i="22"/>
  <c r="O34" i="12"/>
  <c r="Q34" i="12" s="1"/>
  <c r="O22" i="12"/>
  <c r="Q22" i="12" s="1"/>
  <c r="O26" i="12"/>
  <c r="Q26" i="12" s="1"/>
  <c r="O11" i="12"/>
  <c r="Q11" i="12" s="1"/>
  <c r="O27" i="12"/>
  <c r="Q27" i="12" s="1"/>
  <c r="O10" i="12"/>
  <c r="Q10" i="12" s="1"/>
  <c r="O23" i="12"/>
  <c r="Q23" i="12" s="1"/>
  <c r="O43" i="12"/>
  <c r="Q43" i="12" s="1"/>
  <c r="O21" i="12"/>
  <c r="Q21" i="12" s="1"/>
  <c r="O18" i="12"/>
  <c r="Q18" i="12" s="1"/>
  <c r="O17" i="12"/>
  <c r="Q17" i="12" s="1"/>
  <c r="O41" i="12"/>
  <c r="Q41" i="12" s="1"/>
  <c r="O40" i="12"/>
  <c r="Q40" i="12" s="1"/>
  <c r="O14" i="12"/>
  <c r="Q14" i="12" s="1"/>
  <c r="O16" i="12"/>
  <c r="Q16" i="12" s="1"/>
  <c r="O25" i="12"/>
  <c r="Q25" i="12" s="1"/>
  <c r="O8" i="12"/>
  <c r="Q8" i="12" s="1"/>
  <c r="O6" i="12"/>
  <c r="Q6" i="12" s="1"/>
  <c r="O24" i="12"/>
  <c r="Q24" i="12" s="1"/>
  <c r="O7" i="12"/>
  <c r="Q7" i="12" s="1"/>
  <c r="O13" i="12"/>
  <c r="Q13" i="12" s="1"/>
  <c r="O28" i="12"/>
  <c r="Q28" i="12" s="1"/>
  <c r="O15" i="12"/>
  <c r="Q15" i="12" s="1"/>
  <c r="O29" i="12"/>
  <c r="Q29" i="12" s="1"/>
  <c r="O38" i="12"/>
  <c r="Q38" i="12" s="1"/>
  <c r="O9" i="12"/>
  <c r="Q9" i="12" s="1"/>
  <c r="O42" i="12"/>
  <c r="Q42" i="12" s="1"/>
  <c r="O36" i="12"/>
  <c r="Q36" i="12" s="1"/>
  <c r="O31" i="12"/>
  <c r="Q31" i="12" s="1"/>
  <c r="O19" i="12"/>
  <c r="Q19" i="12" s="1"/>
  <c r="O44" i="12"/>
  <c r="O5" i="12"/>
  <c r="Q5" i="12" s="1"/>
  <c r="O12" i="12"/>
  <c r="Q12" i="12" s="1"/>
  <c r="O37" i="12"/>
  <c r="Q37" i="12" s="1"/>
  <c r="O32" i="12"/>
  <c r="Q32" i="12" s="1"/>
  <c r="O39" i="12"/>
  <c r="Q39" i="12" s="1"/>
  <c r="O33" i="12"/>
  <c r="Q33" i="12" s="1"/>
  <c r="O30" i="12"/>
  <c r="Q30" i="12" s="1"/>
  <c r="O20" i="12"/>
  <c r="Q20" i="12" s="1"/>
  <c r="O35" i="12"/>
  <c r="Q35" i="12" s="1"/>
  <c r="O40" i="30"/>
  <c r="Q40" i="30" s="1"/>
  <c r="O30" i="30"/>
  <c r="Q30" i="30" s="1"/>
  <c r="O28" i="30"/>
  <c r="Q28" i="30" s="1"/>
  <c r="O35" i="30"/>
  <c r="Q35" i="30" s="1"/>
  <c r="O16" i="30"/>
  <c r="Q16" i="30" s="1"/>
  <c r="O15" i="30"/>
  <c r="Q15" i="30" s="1"/>
  <c r="O14" i="30"/>
  <c r="Q14" i="30" s="1"/>
  <c r="O23" i="30"/>
  <c r="Q23" i="30" s="1"/>
  <c r="O19" i="30"/>
  <c r="Q19" i="30" s="1"/>
  <c r="O27" i="30"/>
  <c r="Q27" i="30" s="1"/>
  <c r="O26" i="30"/>
  <c r="Q26" i="30" s="1"/>
  <c r="O12" i="30"/>
  <c r="Q12" i="30" s="1"/>
  <c r="O37" i="30"/>
  <c r="Q37" i="30" s="1"/>
  <c r="O11" i="30"/>
  <c r="Q11" i="30" s="1"/>
  <c r="O7" i="30"/>
  <c r="Q7" i="30" s="1"/>
  <c r="O43" i="30"/>
  <c r="Q43" i="30" s="1"/>
  <c r="O29" i="30"/>
  <c r="Q29" i="30" s="1"/>
  <c r="O32" i="30"/>
  <c r="Q32" i="30" s="1"/>
  <c r="O9" i="30"/>
  <c r="Q9" i="30" s="1"/>
  <c r="O39" i="30"/>
  <c r="Q39" i="30" s="1"/>
  <c r="O13" i="30"/>
  <c r="Q13" i="30" s="1"/>
  <c r="O33" i="30"/>
  <c r="Q33" i="30" s="1"/>
  <c r="O42" i="30"/>
  <c r="Q42" i="30" s="1"/>
  <c r="O41" i="30"/>
  <c r="Q41" i="30" s="1"/>
  <c r="O8" i="30"/>
  <c r="Q8" i="30" s="1"/>
  <c r="O25" i="30"/>
  <c r="Q25" i="30" s="1"/>
  <c r="O34" i="30"/>
  <c r="Q34" i="30" s="1"/>
  <c r="O20" i="30"/>
  <c r="Q20" i="30" s="1"/>
  <c r="O21" i="30"/>
  <c r="Q21" i="30" s="1"/>
  <c r="O17" i="30"/>
  <c r="Q17" i="30" s="1"/>
  <c r="O18" i="30"/>
  <c r="Q18" i="30" s="1"/>
  <c r="O10" i="30"/>
  <c r="Q10" i="30" s="1"/>
  <c r="O24" i="30"/>
  <c r="Q24" i="30" s="1"/>
  <c r="O6" i="30"/>
  <c r="Q6" i="30" s="1"/>
  <c r="O38" i="30"/>
  <c r="Q38" i="30" s="1"/>
  <c r="O36" i="30"/>
  <c r="Q36" i="30" s="1"/>
  <c r="O22" i="30"/>
  <c r="Q22" i="30" s="1"/>
  <c r="O31" i="30"/>
  <c r="Q31" i="30" s="1"/>
  <c r="O5" i="30"/>
  <c r="O30" i="42"/>
  <c r="Q30" i="42" s="1"/>
  <c r="O26" i="42"/>
  <c r="Q26" i="42" s="1"/>
  <c r="O15" i="42"/>
  <c r="Q15" i="42" s="1"/>
  <c r="O40" i="42"/>
  <c r="Q40" i="42" s="1"/>
  <c r="O23" i="42"/>
  <c r="Q23" i="42" s="1"/>
  <c r="O34" i="42"/>
  <c r="Q34" i="42" s="1"/>
  <c r="O19" i="42"/>
  <c r="Q19" i="42" s="1"/>
  <c r="O29" i="42"/>
  <c r="Q29" i="42" s="1"/>
  <c r="O11" i="42"/>
  <c r="Q11" i="42" s="1"/>
  <c r="O14" i="42"/>
  <c r="Q14" i="42" s="1"/>
  <c r="O16" i="42"/>
  <c r="Q16" i="42" s="1"/>
  <c r="O31" i="42"/>
  <c r="Q31" i="42" s="1"/>
  <c r="O27" i="42"/>
  <c r="Q27" i="42" s="1"/>
  <c r="O25" i="42"/>
  <c r="Q25" i="42" s="1"/>
  <c r="O24" i="42"/>
  <c r="Q24" i="42" s="1"/>
  <c r="O41" i="42"/>
  <c r="Q41" i="42" s="1"/>
  <c r="O32" i="42"/>
  <c r="Q32" i="42" s="1"/>
  <c r="O17" i="42"/>
  <c r="Q17" i="42" s="1"/>
  <c r="O9" i="42"/>
  <c r="Q9" i="42" s="1"/>
  <c r="O35" i="42"/>
  <c r="Q35" i="42" s="1"/>
  <c r="O18" i="42"/>
  <c r="Q18" i="42" s="1"/>
  <c r="O6" i="42"/>
  <c r="Q6" i="42" s="1"/>
  <c r="O20" i="42"/>
  <c r="Q20" i="42" s="1"/>
  <c r="O28" i="42"/>
  <c r="Q28" i="42" s="1"/>
  <c r="O8" i="42"/>
  <c r="Q8" i="42" s="1"/>
  <c r="O42" i="42"/>
  <c r="Q42" i="42" s="1"/>
  <c r="O39" i="42"/>
  <c r="Q39" i="42" s="1"/>
  <c r="O7" i="42"/>
  <c r="Q7" i="42" s="1"/>
  <c r="O13" i="42"/>
  <c r="Q13" i="42" s="1"/>
  <c r="O12" i="42"/>
  <c r="Q12" i="42" s="1"/>
  <c r="O38" i="42"/>
  <c r="Q38" i="42" s="1"/>
  <c r="O37" i="42"/>
  <c r="Q37" i="42" s="1"/>
  <c r="O43" i="42"/>
  <c r="Q43" i="42" s="1"/>
  <c r="O22" i="42"/>
  <c r="Q22" i="42" s="1"/>
  <c r="O33" i="42"/>
  <c r="Q33" i="42" s="1"/>
  <c r="O10" i="42"/>
  <c r="Q10" i="42" s="1"/>
  <c r="O21" i="42"/>
  <c r="Q21" i="42" s="1"/>
  <c r="O36" i="42"/>
  <c r="Q36" i="42" s="1"/>
  <c r="O5" i="42"/>
  <c r="O36" i="36"/>
  <c r="Q36" i="36" s="1"/>
  <c r="O24" i="36"/>
  <c r="Q24" i="36" s="1"/>
  <c r="O42" i="36"/>
  <c r="Q42" i="36" s="1"/>
  <c r="O16" i="36"/>
  <c r="Q16" i="36" s="1"/>
  <c r="O25" i="36"/>
  <c r="Q25" i="36" s="1"/>
  <c r="O21" i="36"/>
  <c r="Q21" i="36" s="1"/>
  <c r="O34" i="36"/>
  <c r="Q34" i="36" s="1"/>
  <c r="O11" i="36"/>
  <c r="Q11" i="36" s="1"/>
  <c r="O26" i="36"/>
  <c r="Q26" i="36" s="1"/>
  <c r="O33" i="36"/>
  <c r="Q33" i="36" s="1"/>
  <c r="O8" i="36"/>
  <c r="Q8" i="36" s="1"/>
  <c r="O23" i="36"/>
  <c r="Q23" i="36" s="1"/>
  <c r="O12" i="36"/>
  <c r="Q12" i="36" s="1"/>
  <c r="O13" i="36"/>
  <c r="Q13" i="36" s="1"/>
  <c r="O15" i="36"/>
  <c r="Q15" i="36" s="1"/>
  <c r="O39" i="36"/>
  <c r="Q39" i="36" s="1"/>
  <c r="O5" i="36"/>
  <c r="O27" i="36"/>
  <c r="Q27" i="36" s="1"/>
  <c r="O6" i="36"/>
  <c r="Q6" i="36" s="1"/>
  <c r="O17" i="36"/>
  <c r="Q17" i="36" s="1"/>
  <c r="O35" i="36"/>
  <c r="Q35" i="36" s="1"/>
  <c r="O28" i="36"/>
  <c r="Q28" i="36" s="1"/>
  <c r="O38" i="36"/>
  <c r="Q38" i="36" s="1"/>
  <c r="O40" i="36"/>
  <c r="Q40" i="36" s="1"/>
  <c r="O14" i="36"/>
  <c r="Q14" i="36" s="1"/>
  <c r="O9" i="36"/>
  <c r="Q9" i="36" s="1"/>
  <c r="O19" i="36"/>
  <c r="Q19" i="36" s="1"/>
  <c r="O31" i="36"/>
  <c r="Q31" i="36" s="1"/>
  <c r="O10" i="36"/>
  <c r="Q10" i="36" s="1"/>
  <c r="O20" i="36"/>
  <c r="Q20" i="36" s="1"/>
  <c r="O29" i="36"/>
  <c r="Q29" i="36" s="1"/>
  <c r="O32" i="36"/>
  <c r="Q32" i="36" s="1"/>
  <c r="O37" i="36"/>
  <c r="Q37" i="36" s="1"/>
  <c r="O18" i="36"/>
  <c r="Q18" i="36" s="1"/>
  <c r="O22" i="36"/>
  <c r="Q22" i="36" s="1"/>
  <c r="O41" i="36"/>
  <c r="Q41" i="36" s="1"/>
  <c r="O43" i="36"/>
  <c r="Q43" i="36" s="1"/>
  <c r="O7" i="36"/>
  <c r="Q7" i="36" s="1"/>
  <c r="O30" i="36"/>
  <c r="Q30" i="36" s="1"/>
  <c r="O15" i="43"/>
  <c r="Q15" i="43" s="1"/>
  <c r="O21" i="43"/>
  <c r="Q21" i="43" s="1"/>
  <c r="O28" i="43"/>
  <c r="Q28" i="43" s="1"/>
  <c r="O25" i="43"/>
  <c r="Q25" i="43" s="1"/>
  <c r="O27" i="43"/>
  <c r="Q27" i="43" s="1"/>
  <c r="O23" i="43"/>
  <c r="Q23" i="43" s="1"/>
  <c r="O42" i="43"/>
  <c r="Q42" i="43" s="1"/>
  <c r="O11" i="43"/>
  <c r="Q11" i="43" s="1"/>
  <c r="O29" i="43"/>
  <c r="Q29" i="43" s="1"/>
  <c r="O8" i="43"/>
  <c r="Q8" i="43" s="1"/>
  <c r="O5" i="43"/>
  <c r="O38" i="43"/>
  <c r="Q38" i="43" s="1"/>
  <c r="O31" i="43"/>
  <c r="Q31" i="43" s="1"/>
  <c r="O10" i="43"/>
  <c r="Q10" i="43" s="1"/>
  <c r="O26" i="43"/>
  <c r="Q26" i="43" s="1"/>
  <c r="O33" i="43"/>
  <c r="Q33" i="43" s="1"/>
  <c r="O7" i="43"/>
  <c r="Q7" i="43" s="1"/>
  <c r="O12" i="43"/>
  <c r="Q12" i="43" s="1"/>
  <c r="O14" i="43"/>
  <c r="Q14" i="43" s="1"/>
  <c r="O37" i="43"/>
  <c r="Q37" i="43" s="1"/>
  <c r="O6" i="43"/>
  <c r="Q6" i="43" s="1"/>
  <c r="O20" i="43"/>
  <c r="Q20" i="43" s="1"/>
  <c r="O19" i="43"/>
  <c r="Q19" i="43" s="1"/>
  <c r="O13" i="43"/>
  <c r="Q13" i="43" s="1"/>
  <c r="O18" i="43"/>
  <c r="Q18" i="43" s="1"/>
  <c r="O34" i="43"/>
  <c r="Q34" i="43" s="1"/>
  <c r="O39" i="43"/>
  <c r="Q39" i="43" s="1"/>
  <c r="O30" i="43"/>
  <c r="Q30" i="43" s="1"/>
  <c r="O16" i="43"/>
  <c r="Q16" i="43" s="1"/>
  <c r="O32" i="43"/>
  <c r="Q32" i="43" s="1"/>
  <c r="O35" i="43"/>
  <c r="Q35" i="43" s="1"/>
  <c r="O9" i="43"/>
  <c r="Q9" i="43" s="1"/>
  <c r="O41" i="43"/>
  <c r="Q41" i="43" s="1"/>
  <c r="O24" i="43"/>
  <c r="Q24" i="43" s="1"/>
  <c r="O36" i="43"/>
  <c r="Q36" i="43" s="1"/>
  <c r="O22" i="43"/>
  <c r="Q22" i="43" s="1"/>
  <c r="O43" i="43"/>
  <c r="Q43" i="43" s="1"/>
  <c r="O40" i="43"/>
  <c r="Q40" i="43" s="1"/>
  <c r="O17" i="43"/>
  <c r="Q17" i="43" s="1"/>
  <c r="O34" i="20"/>
  <c r="Q34" i="20" s="1"/>
  <c r="O10" i="20"/>
  <c r="Q10" i="20" s="1"/>
  <c r="O20" i="20"/>
  <c r="Q20" i="20" s="1"/>
  <c r="O16" i="20"/>
  <c r="Q16" i="20" s="1"/>
  <c r="O19" i="20"/>
  <c r="Q19" i="20" s="1"/>
  <c r="O9" i="20"/>
  <c r="Q9" i="20" s="1"/>
  <c r="O22" i="20"/>
  <c r="Q22" i="20" s="1"/>
  <c r="O8" i="20"/>
  <c r="Q8" i="20" s="1"/>
  <c r="O21" i="20"/>
  <c r="Q21" i="20" s="1"/>
  <c r="O38" i="20"/>
  <c r="Q38" i="20" s="1"/>
  <c r="O32" i="20"/>
  <c r="Q32" i="20" s="1"/>
  <c r="O39" i="20"/>
  <c r="Q39" i="20" s="1"/>
  <c r="O14" i="20"/>
  <c r="Q14" i="20" s="1"/>
  <c r="O15" i="20"/>
  <c r="Q15" i="20" s="1"/>
  <c r="O35" i="20"/>
  <c r="Q35" i="20" s="1"/>
  <c r="O13" i="20"/>
  <c r="Q13" i="20" s="1"/>
  <c r="O25" i="20"/>
  <c r="Q25" i="20" s="1"/>
  <c r="O6" i="20"/>
  <c r="Q6" i="20" s="1"/>
  <c r="O30" i="20"/>
  <c r="Q30" i="20" s="1"/>
  <c r="O17" i="20"/>
  <c r="Q17" i="20" s="1"/>
  <c r="O37" i="20"/>
  <c r="Q37" i="20" s="1"/>
  <c r="O31" i="20"/>
  <c r="Q31" i="20" s="1"/>
  <c r="O7" i="20"/>
  <c r="Q7" i="20" s="1"/>
  <c r="O18" i="20"/>
  <c r="Q18" i="20" s="1"/>
  <c r="O41" i="20"/>
  <c r="Q41" i="20" s="1"/>
  <c r="O12" i="20"/>
  <c r="Q12" i="20" s="1"/>
  <c r="O24" i="20"/>
  <c r="Q24" i="20" s="1"/>
  <c r="O36" i="20"/>
  <c r="Q36" i="20" s="1"/>
  <c r="O42" i="20"/>
  <c r="Q42" i="20" s="1"/>
  <c r="O23" i="20"/>
  <c r="Q23" i="20" s="1"/>
  <c r="O29" i="20"/>
  <c r="Q29" i="20" s="1"/>
  <c r="O40" i="20"/>
  <c r="Q40" i="20" s="1"/>
  <c r="O43" i="20"/>
  <c r="Q43" i="20" s="1"/>
  <c r="O26" i="20"/>
  <c r="Q26" i="20" s="1"/>
  <c r="O11" i="20"/>
  <c r="Q11" i="20" s="1"/>
  <c r="O27" i="20"/>
  <c r="Q27" i="20" s="1"/>
  <c r="O28" i="20"/>
  <c r="Q28" i="20" s="1"/>
  <c r="O33" i="20"/>
  <c r="Q33" i="20" s="1"/>
  <c r="O5" i="20"/>
  <c r="I44" i="27"/>
  <c r="K5" i="27"/>
  <c r="K44" i="27" s="1"/>
  <c r="M44" i="27" s="1"/>
  <c r="O12" i="41"/>
  <c r="Q12" i="41" s="1"/>
  <c r="O37" i="41"/>
  <c r="Q37" i="41" s="1"/>
  <c r="O43" i="41"/>
  <c r="Q43" i="41" s="1"/>
  <c r="O14" i="41"/>
  <c r="Q14" i="41" s="1"/>
  <c r="O35" i="41"/>
  <c r="Q35" i="41" s="1"/>
  <c r="O13" i="41"/>
  <c r="Q13" i="41" s="1"/>
  <c r="O22" i="41"/>
  <c r="Q22" i="41" s="1"/>
  <c r="O38" i="41"/>
  <c r="Q38" i="41" s="1"/>
  <c r="O25" i="41"/>
  <c r="Q25" i="41" s="1"/>
  <c r="O5" i="41"/>
  <c r="O10" i="41"/>
  <c r="Q10" i="41" s="1"/>
  <c r="O16" i="41"/>
  <c r="Q16" i="41" s="1"/>
  <c r="O26" i="41"/>
  <c r="Q26" i="41" s="1"/>
  <c r="O36" i="41"/>
  <c r="Q36" i="41" s="1"/>
  <c r="O40" i="41"/>
  <c r="Q40" i="41" s="1"/>
  <c r="O21" i="41"/>
  <c r="Q21" i="41" s="1"/>
  <c r="O30" i="41"/>
  <c r="Q30" i="41" s="1"/>
  <c r="O29" i="41"/>
  <c r="Q29" i="41" s="1"/>
  <c r="O28" i="41"/>
  <c r="Q28" i="41" s="1"/>
  <c r="O15" i="41"/>
  <c r="Q15" i="41" s="1"/>
  <c r="O6" i="41"/>
  <c r="Q6" i="41" s="1"/>
  <c r="O11" i="41"/>
  <c r="Q11" i="41" s="1"/>
  <c r="O24" i="41"/>
  <c r="Q24" i="41" s="1"/>
  <c r="O33" i="41"/>
  <c r="Q33" i="41" s="1"/>
  <c r="O32" i="41"/>
  <c r="Q32" i="41" s="1"/>
  <c r="O7" i="41"/>
  <c r="Q7" i="41" s="1"/>
  <c r="O39" i="41"/>
  <c r="Q39" i="41" s="1"/>
  <c r="O27" i="41"/>
  <c r="Q27" i="41" s="1"/>
  <c r="O8" i="41"/>
  <c r="Q8" i="41" s="1"/>
  <c r="O17" i="41"/>
  <c r="Q17" i="41" s="1"/>
  <c r="O23" i="41"/>
  <c r="Q23" i="41" s="1"/>
  <c r="O20" i="41"/>
  <c r="Q20" i="41" s="1"/>
  <c r="O42" i="41"/>
  <c r="Q42" i="41" s="1"/>
  <c r="O41" i="41"/>
  <c r="Q41" i="41" s="1"/>
  <c r="O19" i="41"/>
  <c r="Q19" i="41" s="1"/>
  <c r="O9" i="41"/>
  <c r="Q9" i="41" s="1"/>
  <c r="O34" i="41"/>
  <c r="Q34" i="41" s="1"/>
  <c r="O18" i="41"/>
  <c r="Q18" i="41" s="1"/>
  <c r="O31" i="41"/>
  <c r="Q31" i="41" s="1"/>
  <c r="O16" i="35"/>
  <c r="Q16" i="35" s="1"/>
  <c r="O33" i="35"/>
  <c r="Q33" i="35" s="1"/>
  <c r="O26" i="35"/>
  <c r="Q26" i="35" s="1"/>
  <c r="O28" i="35"/>
  <c r="Q28" i="35" s="1"/>
  <c r="O36" i="35"/>
  <c r="Q36" i="35" s="1"/>
  <c r="O41" i="35"/>
  <c r="Q41" i="35" s="1"/>
  <c r="O39" i="35"/>
  <c r="Q39" i="35" s="1"/>
  <c r="O18" i="35"/>
  <c r="Q18" i="35" s="1"/>
  <c r="O30" i="35"/>
  <c r="Q30" i="35" s="1"/>
  <c r="O23" i="35"/>
  <c r="Q23" i="35" s="1"/>
  <c r="O10" i="35"/>
  <c r="Q10" i="35" s="1"/>
  <c r="O13" i="35"/>
  <c r="Q13" i="35" s="1"/>
  <c r="O22" i="35"/>
  <c r="Q22" i="35" s="1"/>
  <c r="O37" i="35"/>
  <c r="Q37" i="35" s="1"/>
  <c r="O42" i="35"/>
  <c r="Q42" i="35" s="1"/>
  <c r="O5" i="35"/>
  <c r="O40" i="35"/>
  <c r="Q40" i="35" s="1"/>
  <c r="O19" i="35"/>
  <c r="Q19" i="35" s="1"/>
  <c r="O9" i="35"/>
  <c r="Q9" i="35" s="1"/>
  <c r="O43" i="35"/>
  <c r="Q43" i="35" s="1"/>
  <c r="O29" i="35"/>
  <c r="Q29" i="35" s="1"/>
  <c r="O6" i="35"/>
  <c r="Q6" i="35" s="1"/>
  <c r="O34" i="35"/>
  <c r="Q34" i="35" s="1"/>
  <c r="O17" i="35"/>
  <c r="Q17" i="35" s="1"/>
  <c r="O11" i="35"/>
  <c r="Q11" i="35" s="1"/>
  <c r="O21" i="35"/>
  <c r="Q21" i="35" s="1"/>
  <c r="O38" i="35"/>
  <c r="Q38" i="35" s="1"/>
  <c r="O24" i="35"/>
  <c r="Q24" i="35" s="1"/>
  <c r="O25" i="35"/>
  <c r="Q25" i="35" s="1"/>
  <c r="O20" i="35"/>
  <c r="Q20" i="35" s="1"/>
  <c r="O31" i="35"/>
  <c r="Q31" i="35" s="1"/>
  <c r="O12" i="35"/>
  <c r="Q12" i="35" s="1"/>
  <c r="O8" i="35"/>
  <c r="Q8" i="35" s="1"/>
  <c r="O35" i="35"/>
  <c r="Q35" i="35" s="1"/>
  <c r="O7" i="35"/>
  <c r="Q7" i="35" s="1"/>
  <c r="O14" i="35"/>
  <c r="Q14" i="35" s="1"/>
  <c r="O32" i="35"/>
  <c r="Q32" i="35" s="1"/>
  <c r="O15" i="35"/>
  <c r="Q15" i="35" s="1"/>
  <c r="O27" i="35"/>
  <c r="Q27" i="35" s="1"/>
  <c r="O27" i="32"/>
  <c r="Q27" i="32" s="1"/>
  <c r="O23" i="32"/>
  <c r="Q23" i="32" s="1"/>
  <c r="O21" i="32"/>
  <c r="Q21" i="32" s="1"/>
  <c r="O20" i="32"/>
  <c r="Q20" i="32" s="1"/>
  <c r="O12" i="32"/>
  <c r="Q12" i="32" s="1"/>
  <c r="O7" i="32"/>
  <c r="Q7" i="32" s="1"/>
  <c r="O11" i="32"/>
  <c r="Q11" i="32" s="1"/>
  <c r="O42" i="32"/>
  <c r="Q42" i="32" s="1"/>
  <c r="O5" i="32"/>
  <c r="O29" i="32"/>
  <c r="Q29" i="32" s="1"/>
  <c r="O35" i="32"/>
  <c r="Q35" i="32" s="1"/>
  <c r="O43" i="32"/>
  <c r="Q43" i="32" s="1"/>
  <c r="O24" i="32"/>
  <c r="Q24" i="32" s="1"/>
  <c r="O16" i="32"/>
  <c r="Q16" i="32" s="1"/>
  <c r="O9" i="32"/>
  <c r="Q9" i="32" s="1"/>
  <c r="O19" i="32"/>
  <c r="Q19" i="32" s="1"/>
  <c r="O15" i="32"/>
  <c r="Q15" i="32" s="1"/>
  <c r="O13" i="32"/>
  <c r="Q13" i="32" s="1"/>
  <c r="O30" i="32"/>
  <c r="Q30" i="32" s="1"/>
  <c r="O34" i="32"/>
  <c r="Q34" i="32" s="1"/>
  <c r="O41" i="32"/>
  <c r="Q41" i="32" s="1"/>
  <c r="O17" i="32"/>
  <c r="Q17" i="32" s="1"/>
  <c r="O14" i="32"/>
  <c r="Q14" i="32" s="1"/>
  <c r="O28" i="32"/>
  <c r="Q28" i="32" s="1"/>
  <c r="O40" i="32"/>
  <c r="Q40" i="32" s="1"/>
  <c r="O18" i="32"/>
  <c r="Q18" i="32" s="1"/>
  <c r="O39" i="32"/>
  <c r="Q39" i="32" s="1"/>
  <c r="O8" i="32"/>
  <c r="Q8" i="32" s="1"/>
  <c r="O31" i="32"/>
  <c r="Q31" i="32" s="1"/>
  <c r="O36" i="32"/>
  <c r="Q36" i="32" s="1"/>
  <c r="O37" i="32"/>
  <c r="Q37" i="32" s="1"/>
  <c r="O33" i="32"/>
  <c r="Q33" i="32" s="1"/>
  <c r="O10" i="32"/>
  <c r="Q10" i="32" s="1"/>
  <c r="O22" i="32"/>
  <c r="Q22" i="32" s="1"/>
  <c r="O32" i="32"/>
  <c r="Q32" i="32" s="1"/>
  <c r="O38" i="32"/>
  <c r="Q38" i="32" s="1"/>
  <c r="O25" i="32"/>
  <c r="Q25" i="32" s="1"/>
  <c r="O26" i="32"/>
  <c r="Q26" i="32" s="1"/>
  <c r="O6" i="32"/>
  <c r="Q6" i="32" s="1"/>
  <c r="O43" i="28"/>
  <c r="Q43" i="28" s="1"/>
  <c r="O30" i="28"/>
  <c r="Q30" i="28" s="1"/>
  <c r="O14" i="28"/>
  <c r="Q14" i="28" s="1"/>
  <c r="O31" i="28"/>
  <c r="Q31" i="28" s="1"/>
  <c r="O26" i="28"/>
  <c r="Q26" i="28" s="1"/>
  <c r="O38" i="28"/>
  <c r="Q38" i="28" s="1"/>
  <c r="O19" i="28"/>
  <c r="Q19" i="28" s="1"/>
  <c r="O12" i="28"/>
  <c r="Q12" i="28" s="1"/>
  <c r="O22" i="28"/>
  <c r="Q22" i="28" s="1"/>
  <c r="O9" i="28"/>
  <c r="Q9" i="28" s="1"/>
  <c r="O23" i="28"/>
  <c r="Q23" i="28" s="1"/>
  <c r="O40" i="28"/>
  <c r="Q40" i="28" s="1"/>
  <c r="O8" i="28"/>
  <c r="Q8" i="28" s="1"/>
  <c r="O36" i="28"/>
  <c r="Q36" i="28" s="1"/>
  <c r="O17" i="28"/>
  <c r="Q17" i="28" s="1"/>
  <c r="O11" i="28"/>
  <c r="Q11" i="28" s="1"/>
  <c r="O21" i="28"/>
  <c r="Q21" i="28" s="1"/>
  <c r="O42" i="28"/>
  <c r="Q42" i="28" s="1"/>
  <c r="O10" i="28"/>
  <c r="Q10" i="28" s="1"/>
  <c r="O28" i="28"/>
  <c r="Q28" i="28" s="1"/>
  <c r="O29" i="28"/>
  <c r="Q29" i="28" s="1"/>
  <c r="O7" i="28"/>
  <c r="Q7" i="28" s="1"/>
  <c r="O13" i="28"/>
  <c r="Q13" i="28" s="1"/>
  <c r="O25" i="28"/>
  <c r="Q25" i="28" s="1"/>
  <c r="O27" i="28"/>
  <c r="Q27" i="28" s="1"/>
  <c r="O32" i="28"/>
  <c r="Q32" i="28" s="1"/>
  <c r="O34" i="28"/>
  <c r="Q34" i="28" s="1"/>
  <c r="O41" i="28"/>
  <c r="Q41" i="28" s="1"/>
  <c r="O24" i="28"/>
  <c r="Q24" i="28" s="1"/>
  <c r="O39" i="28"/>
  <c r="Q39" i="28" s="1"/>
  <c r="O18" i="28"/>
  <c r="Q18" i="28" s="1"/>
  <c r="O16" i="28"/>
  <c r="Q16" i="28" s="1"/>
  <c r="O33" i="28"/>
  <c r="Q33" i="28" s="1"/>
  <c r="O20" i="28"/>
  <c r="Q20" i="28" s="1"/>
  <c r="O37" i="28"/>
  <c r="Q37" i="28" s="1"/>
  <c r="O15" i="28"/>
  <c r="Q15" i="28" s="1"/>
  <c r="O6" i="28"/>
  <c r="Q6" i="28" s="1"/>
  <c r="O35" i="28"/>
  <c r="Q35" i="28" s="1"/>
  <c r="O5" i="28"/>
  <c r="O9" i="17"/>
  <c r="Q9" i="17" s="1"/>
  <c r="O33" i="17"/>
  <c r="Q33" i="17" s="1"/>
  <c r="O23" i="17"/>
  <c r="Q23" i="17" s="1"/>
  <c r="O34" i="17"/>
  <c r="Q34" i="17" s="1"/>
  <c r="O43" i="17"/>
  <c r="Q43" i="17" s="1"/>
  <c r="O22" i="17"/>
  <c r="Q22" i="17" s="1"/>
  <c r="O7" i="17"/>
  <c r="Q7" i="17" s="1"/>
  <c r="O27" i="17"/>
  <c r="Q27" i="17" s="1"/>
  <c r="O35" i="17"/>
  <c r="Q35" i="17" s="1"/>
  <c r="O42" i="17"/>
  <c r="Q42" i="17" s="1"/>
  <c r="O41" i="17"/>
  <c r="Q41" i="17" s="1"/>
  <c r="O15" i="17"/>
  <c r="Q15" i="17" s="1"/>
  <c r="O18" i="17"/>
  <c r="Q18" i="17" s="1"/>
  <c r="O39" i="17"/>
  <c r="Q39" i="17" s="1"/>
  <c r="O21" i="17"/>
  <c r="Q21" i="17" s="1"/>
  <c r="O6" i="17"/>
  <c r="Q6" i="17" s="1"/>
  <c r="O40" i="17"/>
  <c r="Q40" i="17" s="1"/>
  <c r="O37" i="17"/>
  <c r="Q37" i="17" s="1"/>
  <c r="O30" i="17"/>
  <c r="Q30" i="17" s="1"/>
  <c r="O25" i="17"/>
  <c r="Q25" i="17" s="1"/>
  <c r="O13" i="17"/>
  <c r="Q13" i="17" s="1"/>
  <c r="O14" i="17"/>
  <c r="Q14" i="17" s="1"/>
  <c r="O11" i="17"/>
  <c r="Q11" i="17" s="1"/>
  <c r="O19" i="17"/>
  <c r="Q19" i="17" s="1"/>
  <c r="O28" i="17"/>
  <c r="Q28" i="17" s="1"/>
  <c r="O20" i="17"/>
  <c r="Q20" i="17" s="1"/>
  <c r="O26" i="17"/>
  <c r="Q26" i="17" s="1"/>
  <c r="O29" i="17"/>
  <c r="Q29" i="17" s="1"/>
  <c r="O38" i="17"/>
  <c r="Q38" i="17" s="1"/>
  <c r="O17" i="17"/>
  <c r="Q17" i="17" s="1"/>
  <c r="O16" i="17"/>
  <c r="Q16" i="17" s="1"/>
  <c r="O32" i="17"/>
  <c r="Q32" i="17" s="1"/>
  <c r="O24" i="17"/>
  <c r="Q24" i="17" s="1"/>
  <c r="O8" i="17"/>
  <c r="Q8" i="17" s="1"/>
  <c r="O31" i="17"/>
  <c r="Q31" i="17" s="1"/>
  <c r="O36" i="17"/>
  <c r="Q36" i="17" s="1"/>
  <c r="O10" i="17"/>
  <c r="Q10" i="17" s="1"/>
  <c r="O12" i="17"/>
  <c r="Q12" i="17" s="1"/>
  <c r="O5" i="17"/>
  <c r="I44" i="49"/>
  <c r="K5" i="49"/>
  <c r="K44" i="49" s="1"/>
  <c r="M44" i="49" s="1"/>
  <c r="O41" i="52"/>
  <c r="Q41" i="52" s="1"/>
  <c r="O13" i="52"/>
  <c r="Q13" i="52" s="1"/>
  <c r="O9" i="52"/>
  <c r="Q9" i="52" s="1"/>
  <c r="O26" i="52"/>
  <c r="Q26" i="52" s="1"/>
  <c r="O28" i="52"/>
  <c r="Q28" i="52" s="1"/>
  <c r="O35" i="52"/>
  <c r="Q35" i="52" s="1"/>
  <c r="O17" i="52"/>
  <c r="Q17" i="52" s="1"/>
  <c r="O40" i="52"/>
  <c r="Q40" i="52" s="1"/>
  <c r="O19" i="52"/>
  <c r="Q19" i="52" s="1"/>
  <c r="O42" i="52"/>
  <c r="Q42" i="52" s="1"/>
  <c r="O16" i="52"/>
  <c r="Q16" i="52" s="1"/>
  <c r="O6" i="52"/>
  <c r="Q6" i="52" s="1"/>
  <c r="O32" i="52"/>
  <c r="Q32" i="52" s="1"/>
  <c r="O22" i="52"/>
  <c r="Q22" i="52" s="1"/>
  <c r="O31" i="52"/>
  <c r="Q31" i="52" s="1"/>
  <c r="O14" i="52"/>
  <c r="Q14" i="52" s="1"/>
  <c r="O7" i="52"/>
  <c r="Q7" i="52" s="1"/>
  <c r="O21" i="52"/>
  <c r="Q21" i="52" s="1"/>
  <c r="O29" i="52"/>
  <c r="Q29" i="52" s="1"/>
  <c r="O10" i="52"/>
  <c r="Q10" i="52" s="1"/>
  <c r="O8" i="52"/>
  <c r="Q8" i="52" s="1"/>
  <c r="O37" i="52"/>
  <c r="Q37" i="52" s="1"/>
  <c r="O27" i="52"/>
  <c r="Q27" i="52" s="1"/>
  <c r="O39" i="52"/>
  <c r="Q39" i="52" s="1"/>
  <c r="O12" i="52"/>
  <c r="Q12" i="52" s="1"/>
  <c r="O15" i="52"/>
  <c r="Q15" i="52" s="1"/>
  <c r="O11" i="52"/>
  <c r="Q11" i="52" s="1"/>
  <c r="O20" i="52"/>
  <c r="Q20" i="52" s="1"/>
  <c r="O5" i="52"/>
  <c r="O38" i="52"/>
  <c r="Q38" i="52" s="1"/>
  <c r="O18" i="52"/>
  <c r="Q18" i="52" s="1"/>
  <c r="O33" i="52"/>
  <c r="Q33" i="52" s="1"/>
  <c r="O36" i="52"/>
  <c r="Q36" i="52" s="1"/>
  <c r="O34" i="52"/>
  <c r="Q34" i="52" s="1"/>
  <c r="O43" i="52"/>
  <c r="Q43" i="52" s="1"/>
  <c r="O25" i="52"/>
  <c r="Q25" i="52" s="1"/>
  <c r="O30" i="52"/>
  <c r="Q30" i="52" s="1"/>
  <c r="O23" i="52"/>
  <c r="Q23" i="52" s="1"/>
  <c r="O24" i="52"/>
  <c r="Q24" i="52" s="1"/>
  <c r="O10" i="29"/>
  <c r="Q10" i="29" s="1"/>
  <c r="O7" i="29"/>
  <c r="Q7" i="29" s="1"/>
  <c r="O9" i="29"/>
  <c r="Q9" i="29" s="1"/>
  <c r="O24" i="29"/>
  <c r="Q24" i="29" s="1"/>
  <c r="O25" i="29"/>
  <c r="Q25" i="29" s="1"/>
  <c r="O6" i="29"/>
  <c r="Q6" i="29" s="1"/>
  <c r="O17" i="29"/>
  <c r="Q17" i="29" s="1"/>
  <c r="O30" i="29"/>
  <c r="Q30" i="29" s="1"/>
  <c r="O22" i="29"/>
  <c r="Q22" i="29" s="1"/>
  <c r="O34" i="29"/>
  <c r="Q34" i="29" s="1"/>
  <c r="O33" i="29"/>
  <c r="Q33" i="29" s="1"/>
  <c r="O13" i="29"/>
  <c r="Q13" i="29" s="1"/>
  <c r="O37" i="29"/>
  <c r="Q37" i="29" s="1"/>
  <c r="O40" i="29"/>
  <c r="Q40" i="29" s="1"/>
  <c r="O43" i="29"/>
  <c r="Q43" i="29" s="1"/>
  <c r="O20" i="29"/>
  <c r="Q20" i="29" s="1"/>
  <c r="O8" i="29"/>
  <c r="Q8" i="29" s="1"/>
  <c r="O42" i="29"/>
  <c r="Q42" i="29" s="1"/>
  <c r="O36" i="29"/>
  <c r="Q36" i="29" s="1"/>
  <c r="O31" i="29"/>
  <c r="Q31" i="29" s="1"/>
  <c r="O15" i="29"/>
  <c r="Q15" i="29" s="1"/>
  <c r="O18" i="29"/>
  <c r="Q18" i="29" s="1"/>
  <c r="O38" i="29"/>
  <c r="Q38" i="29" s="1"/>
  <c r="O19" i="29"/>
  <c r="Q19" i="29" s="1"/>
  <c r="O41" i="29"/>
  <c r="Q41" i="29" s="1"/>
  <c r="O28" i="29"/>
  <c r="Q28" i="29" s="1"/>
  <c r="O32" i="29"/>
  <c r="Q32" i="29" s="1"/>
  <c r="O11" i="29"/>
  <c r="Q11" i="29" s="1"/>
  <c r="O23" i="29"/>
  <c r="Q23" i="29" s="1"/>
  <c r="O26" i="29"/>
  <c r="Q26" i="29" s="1"/>
  <c r="O27" i="29"/>
  <c r="Q27" i="29" s="1"/>
  <c r="O12" i="29"/>
  <c r="Q12" i="29" s="1"/>
  <c r="O39" i="29"/>
  <c r="Q39" i="29" s="1"/>
  <c r="O14" i="29"/>
  <c r="Q14" i="29" s="1"/>
  <c r="O16" i="29"/>
  <c r="Q16" i="29" s="1"/>
  <c r="O21" i="29"/>
  <c r="Q21" i="29" s="1"/>
  <c r="O35" i="29"/>
  <c r="Q35" i="29" s="1"/>
  <c r="O29" i="29"/>
  <c r="Q29" i="29" s="1"/>
  <c r="O5" i="29"/>
  <c r="O27" i="26"/>
  <c r="Q27" i="26" s="1"/>
  <c r="O39" i="26"/>
  <c r="Q39" i="26" s="1"/>
  <c r="O6" i="26"/>
  <c r="Q6" i="26" s="1"/>
  <c r="O42" i="26"/>
  <c r="Q42" i="26" s="1"/>
  <c r="O43" i="26"/>
  <c r="Q43" i="26" s="1"/>
  <c r="O33" i="26"/>
  <c r="Q33" i="26" s="1"/>
  <c r="O11" i="26"/>
  <c r="Q11" i="26" s="1"/>
  <c r="O31" i="26"/>
  <c r="Q31" i="26" s="1"/>
  <c r="O24" i="26"/>
  <c r="Q24" i="26" s="1"/>
  <c r="O9" i="26"/>
  <c r="Q9" i="26" s="1"/>
  <c r="O8" i="26"/>
  <c r="Q8" i="26" s="1"/>
  <c r="O32" i="26"/>
  <c r="Q32" i="26" s="1"/>
  <c r="O13" i="26"/>
  <c r="Q13" i="26" s="1"/>
  <c r="O19" i="26"/>
  <c r="Q19" i="26" s="1"/>
  <c r="O10" i="26"/>
  <c r="Q10" i="26" s="1"/>
  <c r="O38" i="26"/>
  <c r="Q38" i="26" s="1"/>
  <c r="O20" i="26"/>
  <c r="Q20" i="26" s="1"/>
  <c r="O40" i="26"/>
  <c r="Q40" i="26" s="1"/>
  <c r="O37" i="26"/>
  <c r="Q37" i="26" s="1"/>
  <c r="O25" i="26"/>
  <c r="Q25" i="26" s="1"/>
  <c r="O21" i="26"/>
  <c r="Q21" i="26" s="1"/>
  <c r="O16" i="26"/>
  <c r="Q16" i="26" s="1"/>
  <c r="O22" i="26"/>
  <c r="Q22" i="26" s="1"/>
  <c r="O36" i="26"/>
  <c r="Q36" i="26" s="1"/>
  <c r="O7" i="26"/>
  <c r="Q7" i="26" s="1"/>
  <c r="O23" i="26"/>
  <c r="Q23" i="26" s="1"/>
  <c r="O18" i="26"/>
  <c r="Q18" i="26" s="1"/>
  <c r="O17" i="26"/>
  <c r="Q17" i="26" s="1"/>
  <c r="O26" i="26"/>
  <c r="Q26" i="26" s="1"/>
  <c r="O41" i="26"/>
  <c r="Q41" i="26" s="1"/>
  <c r="O14" i="26"/>
  <c r="Q14" i="26" s="1"/>
  <c r="O15" i="26"/>
  <c r="Q15" i="26" s="1"/>
  <c r="O12" i="26"/>
  <c r="Q12" i="26" s="1"/>
  <c r="O28" i="26"/>
  <c r="Q28" i="26" s="1"/>
  <c r="O35" i="26"/>
  <c r="Q35" i="26" s="1"/>
  <c r="O34" i="26"/>
  <c r="Q34" i="26" s="1"/>
  <c r="O29" i="26"/>
  <c r="Q29" i="26" s="1"/>
  <c r="O30" i="26"/>
  <c r="Q30" i="26" s="1"/>
  <c r="O5" i="26"/>
  <c r="O16" i="15"/>
  <c r="Q16" i="15" s="1"/>
  <c r="O28" i="15"/>
  <c r="Q28" i="15" s="1"/>
  <c r="O13" i="15"/>
  <c r="Q13" i="15" s="1"/>
  <c r="O40" i="15"/>
  <c r="Q40" i="15" s="1"/>
  <c r="O17" i="15"/>
  <c r="Q17" i="15" s="1"/>
  <c r="O9" i="15"/>
  <c r="Q9" i="15" s="1"/>
  <c r="O43" i="15"/>
  <c r="Q43" i="15" s="1"/>
  <c r="O12" i="15"/>
  <c r="Q12" i="15" s="1"/>
  <c r="O20" i="15"/>
  <c r="Q20" i="15" s="1"/>
  <c r="O23" i="15"/>
  <c r="Q23" i="15" s="1"/>
  <c r="O36" i="15"/>
  <c r="Q36" i="15" s="1"/>
  <c r="O10" i="15"/>
  <c r="Q10" i="15" s="1"/>
  <c r="O6" i="15"/>
  <c r="Q6" i="15" s="1"/>
  <c r="O37" i="15"/>
  <c r="Q37" i="15" s="1"/>
  <c r="O27" i="15"/>
  <c r="Q27" i="15" s="1"/>
  <c r="O33" i="15"/>
  <c r="Q33" i="15" s="1"/>
  <c r="O7" i="15"/>
  <c r="Q7" i="15" s="1"/>
  <c r="O18" i="15"/>
  <c r="Q18" i="15" s="1"/>
  <c r="O25" i="15"/>
  <c r="Q25" i="15" s="1"/>
  <c r="O30" i="15"/>
  <c r="Q30" i="15" s="1"/>
  <c r="O35" i="15"/>
  <c r="Q35" i="15" s="1"/>
  <c r="O41" i="15"/>
  <c r="Q41" i="15" s="1"/>
  <c r="O8" i="15"/>
  <c r="Q8" i="15" s="1"/>
  <c r="O5" i="15"/>
  <c r="O31" i="15"/>
  <c r="Q31" i="15" s="1"/>
  <c r="O19" i="15"/>
  <c r="Q19" i="15" s="1"/>
  <c r="O15" i="15"/>
  <c r="Q15" i="15" s="1"/>
  <c r="O39" i="15"/>
  <c r="Q39" i="15" s="1"/>
  <c r="O29" i="15"/>
  <c r="Q29" i="15" s="1"/>
  <c r="O22" i="15"/>
  <c r="Q22" i="15" s="1"/>
  <c r="O21" i="15"/>
  <c r="Q21" i="15" s="1"/>
  <c r="O26" i="15"/>
  <c r="Q26" i="15" s="1"/>
  <c r="O38" i="15"/>
  <c r="Q38" i="15" s="1"/>
  <c r="O32" i="15"/>
  <c r="Q32" i="15" s="1"/>
  <c r="O14" i="15"/>
  <c r="Q14" i="15" s="1"/>
  <c r="O34" i="15"/>
  <c r="Q34" i="15" s="1"/>
  <c r="O11" i="15"/>
  <c r="Q11" i="15" s="1"/>
  <c r="O24" i="15"/>
  <c r="Q24" i="15" s="1"/>
  <c r="O42" i="15"/>
  <c r="Q42" i="15" s="1"/>
  <c r="K5" i="16"/>
  <c r="K44" i="16" s="1"/>
  <c r="M44" i="16" s="1"/>
  <c r="I44" i="16"/>
  <c r="O33" i="40"/>
  <c r="Q33" i="40" s="1"/>
  <c r="O37" i="40"/>
  <c r="Q37" i="40" s="1"/>
  <c r="O14" i="40"/>
  <c r="Q14" i="40" s="1"/>
  <c r="O35" i="40"/>
  <c r="Q35" i="40" s="1"/>
  <c r="O24" i="40"/>
  <c r="Q24" i="40" s="1"/>
  <c r="O25" i="40"/>
  <c r="Q25" i="40" s="1"/>
  <c r="O38" i="40"/>
  <c r="Q38" i="40" s="1"/>
  <c r="O20" i="40"/>
  <c r="Q20" i="40" s="1"/>
  <c r="O6" i="40"/>
  <c r="Q6" i="40" s="1"/>
  <c r="O19" i="40"/>
  <c r="Q19" i="40" s="1"/>
  <c r="O8" i="40"/>
  <c r="Q8" i="40" s="1"/>
  <c r="O27" i="40"/>
  <c r="Q27" i="40" s="1"/>
  <c r="O26" i="40"/>
  <c r="Q26" i="40" s="1"/>
  <c r="O28" i="40"/>
  <c r="Q28" i="40" s="1"/>
  <c r="O36" i="40"/>
  <c r="Q36" i="40" s="1"/>
  <c r="O17" i="40"/>
  <c r="Q17" i="40" s="1"/>
  <c r="O18" i="40"/>
  <c r="Q18" i="40" s="1"/>
  <c r="O40" i="40"/>
  <c r="Q40" i="40" s="1"/>
  <c r="O34" i="40"/>
  <c r="Q34" i="40" s="1"/>
  <c r="O11" i="40"/>
  <c r="Q11" i="40" s="1"/>
  <c r="O31" i="40"/>
  <c r="Q31" i="40" s="1"/>
  <c r="O30" i="40"/>
  <c r="Q30" i="40" s="1"/>
  <c r="O32" i="40"/>
  <c r="Q32" i="40" s="1"/>
  <c r="O13" i="40"/>
  <c r="Q13" i="40" s="1"/>
  <c r="O10" i="40"/>
  <c r="Q10" i="40" s="1"/>
  <c r="O41" i="40"/>
  <c r="Q41" i="40" s="1"/>
  <c r="O9" i="40"/>
  <c r="Q9" i="40" s="1"/>
  <c r="O39" i="40"/>
  <c r="Q39" i="40" s="1"/>
  <c r="O29" i="40"/>
  <c r="Q29" i="40" s="1"/>
  <c r="O21" i="40"/>
  <c r="Q21" i="40" s="1"/>
  <c r="O43" i="40"/>
  <c r="Q43" i="40" s="1"/>
  <c r="O12" i="40"/>
  <c r="Q12" i="40" s="1"/>
  <c r="O7" i="40"/>
  <c r="Q7" i="40" s="1"/>
  <c r="O22" i="40"/>
  <c r="Q22" i="40" s="1"/>
  <c r="O42" i="40"/>
  <c r="Q42" i="40" s="1"/>
  <c r="O15" i="40"/>
  <c r="Q15" i="40" s="1"/>
  <c r="O16" i="40"/>
  <c r="Q16" i="40" s="1"/>
  <c r="O23" i="40"/>
  <c r="Q23" i="40" s="1"/>
  <c r="O5" i="40"/>
  <c r="I44" i="18"/>
  <c r="K5" i="18"/>
  <c r="K44" i="18" s="1"/>
  <c r="M44" i="18" s="1"/>
  <c r="O42" i="51" l="1"/>
  <c r="Q42" i="51" s="1"/>
  <c r="O27" i="51"/>
  <c r="Q27" i="51" s="1"/>
  <c r="O25" i="51"/>
  <c r="Q25" i="51" s="1"/>
  <c r="O44" i="44"/>
  <c r="O44" i="15"/>
  <c r="Q5" i="15"/>
  <c r="O44" i="26"/>
  <c r="Q5" i="26"/>
  <c r="O44" i="52"/>
  <c r="Q5" i="52"/>
  <c r="O25" i="49"/>
  <c r="Q25" i="49" s="1"/>
  <c r="O24" i="49"/>
  <c r="Q24" i="49" s="1"/>
  <c r="O40" i="49"/>
  <c r="Q40" i="49" s="1"/>
  <c r="O31" i="49"/>
  <c r="Q31" i="49" s="1"/>
  <c r="O39" i="49"/>
  <c r="Q39" i="49" s="1"/>
  <c r="O37" i="49"/>
  <c r="Q37" i="49" s="1"/>
  <c r="O8" i="49"/>
  <c r="Q8" i="49" s="1"/>
  <c r="O26" i="49"/>
  <c r="Q26" i="49" s="1"/>
  <c r="O34" i="49"/>
  <c r="Q34" i="49" s="1"/>
  <c r="O32" i="49"/>
  <c r="Q32" i="49" s="1"/>
  <c r="O35" i="49"/>
  <c r="Q35" i="49" s="1"/>
  <c r="O36" i="49"/>
  <c r="Q36" i="49" s="1"/>
  <c r="O11" i="49"/>
  <c r="Q11" i="49" s="1"/>
  <c r="O43" i="49"/>
  <c r="Q43" i="49" s="1"/>
  <c r="O41" i="49"/>
  <c r="Q41" i="49" s="1"/>
  <c r="O15" i="49"/>
  <c r="Q15" i="49" s="1"/>
  <c r="O18" i="49"/>
  <c r="Q18" i="49" s="1"/>
  <c r="O23" i="49"/>
  <c r="Q23" i="49" s="1"/>
  <c r="O27" i="49"/>
  <c r="Q27" i="49" s="1"/>
  <c r="O38" i="49"/>
  <c r="Q38" i="49" s="1"/>
  <c r="O29" i="49"/>
  <c r="Q29" i="49" s="1"/>
  <c r="O13" i="49"/>
  <c r="Q13" i="49" s="1"/>
  <c r="O28" i="49"/>
  <c r="Q28" i="49" s="1"/>
  <c r="O7" i="49"/>
  <c r="Q7" i="49" s="1"/>
  <c r="O12" i="49"/>
  <c r="Q12" i="49" s="1"/>
  <c r="O14" i="49"/>
  <c r="Q14" i="49" s="1"/>
  <c r="O42" i="49"/>
  <c r="Q42" i="49" s="1"/>
  <c r="O16" i="49"/>
  <c r="Q16" i="49" s="1"/>
  <c r="O22" i="49"/>
  <c r="Q22" i="49" s="1"/>
  <c r="O21" i="49"/>
  <c r="Q21" i="49" s="1"/>
  <c r="O9" i="49"/>
  <c r="Q9" i="49" s="1"/>
  <c r="O17" i="49"/>
  <c r="Q17" i="49" s="1"/>
  <c r="O6" i="49"/>
  <c r="Q6" i="49" s="1"/>
  <c r="O20" i="49"/>
  <c r="Q20" i="49" s="1"/>
  <c r="O19" i="49"/>
  <c r="Q19" i="49" s="1"/>
  <c r="O10" i="49"/>
  <c r="Q10" i="49" s="1"/>
  <c r="O30" i="49"/>
  <c r="Q30" i="49" s="1"/>
  <c r="O33" i="49"/>
  <c r="Q33" i="49" s="1"/>
  <c r="O5" i="49"/>
  <c r="O44" i="17"/>
  <c r="Q5" i="17"/>
  <c r="O44" i="32"/>
  <c r="Q5" i="32"/>
  <c r="O44" i="35"/>
  <c r="Q5" i="35"/>
  <c r="O10" i="27"/>
  <c r="Q10" i="27" s="1"/>
  <c r="O39" i="27"/>
  <c r="Q39" i="27" s="1"/>
  <c r="O9" i="27"/>
  <c r="Q9" i="27" s="1"/>
  <c r="O30" i="27"/>
  <c r="Q30" i="27" s="1"/>
  <c r="O11" i="27"/>
  <c r="Q11" i="27" s="1"/>
  <c r="O12" i="27"/>
  <c r="Q12" i="27" s="1"/>
  <c r="O21" i="27"/>
  <c r="Q21" i="27" s="1"/>
  <c r="O32" i="27"/>
  <c r="Q32" i="27" s="1"/>
  <c r="O28" i="27"/>
  <c r="Q28" i="27" s="1"/>
  <c r="O38" i="27"/>
  <c r="Q38" i="27" s="1"/>
  <c r="O36" i="27"/>
  <c r="Q36" i="27" s="1"/>
  <c r="O25" i="27"/>
  <c r="Q25" i="27" s="1"/>
  <c r="O29" i="27"/>
  <c r="Q29" i="27" s="1"/>
  <c r="O33" i="27"/>
  <c r="Q33" i="27" s="1"/>
  <c r="O5" i="27"/>
  <c r="O34" i="27"/>
  <c r="Q34" i="27" s="1"/>
  <c r="O24" i="27"/>
  <c r="Q24" i="27" s="1"/>
  <c r="O17" i="27"/>
  <c r="Q17" i="27" s="1"/>
  <c r="O27" i="27"/>
  <c r="Q27" i="27" s="1"/>
  <c r="O7" i="27"/>
  <c r="Q7" i="27" s="1"/>
  <c r="O15" i="27"/>
  <c r="Q15" i="27" s="1"/>
  <c r="O31" i="27"/>
  <c r="Q31" i="27" s="1"/>
  <c r="O19" i="27"/>
  <c r="Q19" i="27" s="1"/>
  <c r="O18" i="27"/>
  <c r="Q18" i="27" s="1"/>
  <c r="O16" i="27"/>
  <c r="Q16" i="27" s="1"/>
  <c r="O20" i="27"/>
  <c r="Q20" i="27" s="1"/>
  <c r="O6" i="27"/>
  <c r="Q6" i="27" s="1"/>
  <c r="O14" i="27"/>
  <c r="Q14" i="27" s="1"/>
  <c r="O13" i="27"/>
  <c r="Q13" i="27" s="1"/>
  <c r="O22" i="27"/>
  <c r="Q22" i="27" s="1"/>
  <c r="O8" i="27"/>
  <c r="Q8" i="27" s="1"/>
  <c r="O40" i="27"/>
  <c r="Q40" i="27" s="1"/>
  <c r="O43" i="27"/>
  <c r="Q43" i="27" s="1"/>
  <c r="O26" i="27"/>
  <c r="Q26" i="27" s="1"/>
  <c r="O41" i="27"/>
  <c r="Q41" i="27" s="1"/>
  <c r="O23" i="27"/>
  <c r="Q23" i="27" s="1"/>
  <c r="O35" i="27"/>
  <c r="Q35" i="27" s="1"/>
  <c r="O42" i="27"/>
  <c r="Q42" i="27" s="1"/>
  <c r="O37" i="27"/>
  <c r="Q37" i="27" s="1"/>
  <c r="Q5" i="20"/>
  <c r="O44" i="20"/>
  <c r="O44" i="36"/>
  <c r="Q5" i="36"/>
  <c r="Q5" i="30"/>
  <c r="O44" i="30"/>
  <c r="Q5" i="37"/>
  <c r="O44" i="37"/>
  <c r="Q5" i="38"/>
  <c r="O44" i="38"/>
  <c r="O44" i="8"/>
  <c r="Q5" i="8"/>
  <c r="Q5" i="39"/>
  <c r="O44" i="39"/>
  <c r="O42" i="48"/>
  <c r="Q42" i="48" s="1"/>
  <c r="O43" i="48"/>
  <c r="Q43" i="48" s="1"/>
  <c r="O34" i="48"/>
  <c r="Q34" i="48" s="1"/>
  <c r="O10" i="48"/>
  <c r="Q10" i="48" s="1"/>
  <c r="O11" i="48"/>
  <c r="Q11" i="48" s="1"/>
  <c r="O16" i="48"/>
  <c r="Q16" i="48" s="1"/>
  <c r="O18" i="48"/>
  <c r="Q18" i="48" s="1"/>
  <c r="O31" i="48"/>
  <c r="Q31" i="48" s="1"/>
  <c r="O26" i="48"/>
  <c r="Q26" i="48" s="1"/>
  <c r="O9" i="48"/>
  <c r="Q9" i="48" s="1"/>
  <c r="O15" i="48"/>
  <c r="Q15" i="48" s="1"/>
  <c r="O39" i="48"/>
  <c r="Q39" i="48" s="1"/>
  <c r="O28" i="48"/>
  <c r="Q28" i="48" s="1"/>
  <c r="O41" i="48"/>
  <c r="Q41" i="48" s="1"/>
  <c r="O23" i="48"/>
  <c r="Q23" i="48" s="1"/>
  <c r="O19" i="48"/>
  <c r="Q19" i="48" s="1"/>
  <c r="O20" i="48"/>
  <c r="Q20" i="48" s="1"/>
  <c r="O33" i="48"/>
  <c r="Q33" i="48" s="1"/>
  <c r="O8" i="48"/>
  <c r="Q8" i="48" s="1"/>
  <c r="O25" i="48"/>
  <c r="Q25" i="48" s="1"/>
  <c r="O13" i="48"/>
  <c r="Q13" i="48" s="1"/>
  <c r="O38" i="48"/>
  <c r="Q38" i="48" s="1"/>
  <c r="O40" i="48"/>
  <c r="Q40" i="48" s="1"/>
  <c r="O37" i="48"/>
  <c r="Q37" i="48" s="1"/>
  <c r="O22" i="48"/>
  <c r="Q22" i="48" s="1"/>
  <c r="O17" i="48"/>
  <c r="Q17" i="48" s="1"/>
  <c r="O27" i="48"/>
  <c r="Q27" i="48" s="1"/>
  <c r="O30" i="48"/>
  <c r="Q30" i="48" s="1"/>
  <c r="O29" i="48"/>
  <c r="Q29" i="48" s="1"/>
  <c r="O14" i="48"/>
  <c r="Q14" i="48" s="1"/>
  <c r="O32" i="48"/>
  <c r="Q32" i="48" s="1"/>
  <c r="O12" i="48"/>
  <c r="Q12" i="48" s="1"/>
  <c r="O35" i="48"/>
  <c r="Q35" i="48" s="1"/>
  <c r="O5" i="48"/>
  <c r="O24" i="48"/>
  <c r="Q24" i="48" s="1"/>
  <c r="O36" i="48"/>
  <c r="Q36" i="48" s="1"/>
  <c r="O21" i="48"/>
  <c r="Q21" i="48" s="1"/>
  <c r="O6" i="48"/>
  <c r="Q6" i="48" s="1"/>
  <c r="O7" i="48"/>
  <c r="Q7" i="48" s="1"/>
  <c r="Q5" i="50"/>
  <c r="O44" i="50"/>
  <c r="O44" i="23"/>
  <c r="Q5" i="23"/>
  <c r="O11" i="13"/>
  <c r="Q11" i="13" s="1"/>
  <c r="O21" i="13"/>
  <c r="Q21" i="13" s="1"/>
  <c r="O36" i="13"/>
  <c r="Q36" i="13" s="1"/>
  <c r="O5" i="13"/>
  <c r="O25" i="13"/>
  <c r="Q25" i="13" s="1"/>
  <c r="O40" i="13"/>
  <c r="Q40" i="13" s="1"/>
  <c r="O39" i="13"/>
  <c r="Q39" i="13" s="1"/>
  <c r="O43" i="13"/>
  <c r="Q43" i="13" s="1"/>
  <c r="O16" i="13"/>
  <c r="Q16" i="13" s="1"/>
  <c r="O42" i="13"/>
  <c r="Q42" i="13" s="1"/>
  <c r="O35" i="13"/>
  <c r="Q35" i="13" s="1"/>
  <c r="O24" i="13"/>
  <c r="Q24" i="13" s="1"/>
  <c r="O7" i="13"/>
  <c r="Q7" i="13" s="1"/>
  <c r="O41" i="13"/>
  <c r="Q41" i="13" s="1"/>
  <c r="O18" i="13"/>
  <c r="Q18" i="13" s="1"/>
  <c r="O34" i="13"/>
  <c r="Q34" i="13" s="1"/>
  <c r="O30" i="13"/>
  <c r="Q30" i="13" s="1"/>
  <c r="O14" i="13"/>
  <c r="Q14" i="13" s="1"/>
  <c r="O20" i="13"/>
  <c r="Q20" i="13" s="1"/>
  <c r="O29" i="13"/>
  <c r="Q29" i="13" s="1"/>
  <c r="O13" i="13"/>
  <c r="Q13" i="13" s="1"/>
  <c r="O23" i="13"/>
  <c r="Q23" i="13" s="1"/>
  <c r="O26" i="13"/>
  <c r="Q26" i="13" s="1"/>
  <c r="O8" i="13"/>
  <c r="Q8" i="13" s="1"/>
  <c r="O15" i="13"/>
  <c r="Q15" i="13" s="1"/>
  <c r="O27" i="13"/>
  <c r="Q27" i="13" s="1"/>
  <c r="O37" i="13"/>
  <c r="Q37" i="13" s="1"/>
  <c r="O6" i="13"/>
  <c r="Q6" i="13" s="1"/>
  <c r="O38" i="13"/>
  <c r="Q38" i="13" s="1"/>
  <c r="O22" i="13"/>
  <c r="Q22" i="13" s="1"/>
  <c r="O9" i="13"/>
  <c r="Q9" i="13" s="1"/>
  <c r="O32" i="13"/>
  <c r="Q32" i="13" s="1"/>
  <c r="O33" i="13"/>
  <c r="Q33" i="13" s="1"/>
  <c r="O28" i="13"/>
  <c r="Q28" i="13" s="1"/>
  <c r="O31" i="13"/>
  <c r="Q31" i="13" s="1"/>
  <c r="O12" i="13"/>
  <c r="Q12" i="13" s="1"/>
  <c r="O17" i="13"/>
  <c r="Q17" i="13" s="1"/>
  <c r="O19" i="13"/>
  <c r="Q19" i="13" s="1"/>
  <c r="O10" i="13"/>
  <c r="Q10" i="13" s="1"/>
  <c r="O8" i="16"/>
  <c r="Q8" i="16" s="1"/>
  <c r="O24" i="16"/>
  <c r="Q24" i="16" s="1"/>
  <c r="O7" i="16"/>
  <c r="Q7" i="16" s="1"/>
  <c r="O25" i="16"/>
  <c r="Q25" i="16" s="1"/>
  <c r="O30" i="16"/>
  <c r="Q30" i="16" s="1"/>
  <c r="O36" i="16"/>
  <c r="Q36" i="16" s="1"/>
  <c r="O40" i="16"/>
  <c r="Q40" i="16" s="1"/>
  <c r="O29" i="16"/>
  <c r="Q29" i="16" s="1"/>
  <c r="O41" i="16"/>
  <c r="Q41" i="16" s="1"/>
  <c r="O27" i="16"/>
  <c r="Q27" i="16" s="1"/>
  <c r="O43" i="16"/>
  <c r="Q43" i="16" s="1"/>
  <c r="O17" i="16"/>
  <c r="Q17" i="16" s="1"/>
  <c r="O28" i="16"/>
  <c r="Q28" i="16" s="1"/>
  <c r="O11" i="16"/>
  <c r="Q11" i="16" s="1"/>
  <c r="O12" i="16"/>
  <c r="Q12" i="16" s="1"/>
  <c r="O35" i="16"/>
  <c r="Q35" i="16" s="1"/>
  <c r="O26" i="16"/>
  <c r="Q26" i="16" s="1"/>
  <c r="O21" i="16"/>
  <c r="Q21" i="16" s="1"/>
  <c r="O6" i="16"/>
  <c r="Q6" i="16" s="1"/>
  <c r="O39" i="16"/>
  <c r="Q39" i="16" s="1"/>
  <c r="O18" i="16"/>
  <c r="Q18" i="16" s="1"/>
  <c r="O10" i="16"/>
  <c r="Q10" i="16" s="1"/>
  <c r="O33" i="16"/>
  <c r="Q33" i="16" s="1"/>
  <c r="O14" i="16"/>
  <c r="Q14" i="16" s="1"/>
  <c r="O32" i="16"/>
  <c r="Q32" i="16" s="1"/>
  <c r="O34" i="16"/>
  <c r="Q34" i="16" s="1"/>
  <c r="O38" i="16"/>
  <c r="Q38" i="16" s="1"/>
  <c r="O31" i="16"/>
  <c r="Q31" i="16" s="1"/>
  <c r="O42" i="16"/>
  <c r="Q42" i="16" s="1"/>
  <c r="O16" i="16"/>
  <c r="Q16" i="16" s="1"/>
  <c r="O22" i="16"/>
  <c r="Q22" i="16" s="1"/>
  <c r="O15" i="16"/>
  <c r="Q15" i="16" s="1"/>
  <c r="O23" i="16"/>
  <c r="Q23" i="16" s="1"/>
  <c r="O20" i="16"/>
  <c r="Q20" i="16" s="1"/>
  <c r="O37" i="16"/>
  <c r="Q37" i="16" s="1"/>
  <c r="O19" i="16"/>
  <c r="Q19" i="16" s="1"/>
  <c r="O13" i="16"/>
  <c r="Q13" i="16" s="1"/>
  <c r="O9" i="16"/>
  <c r="Q9" i="16" s="1"/>
  <c r="O5" i="16"/>
  <c r="O20" i="18"/>
  <c r="Q20" i="18" s="1"/>
  <c r="O10" i="18"/>
  <c r="Q10" i="18" s="1"/>
  <c r="O33" i="18"/>
  <c r="Q33" i="18" s="1"/>
  <c r="O23" i="18"/>
  <c r="Q23" i="18" s="1"/>
  <c r="O16" i="18"/>
  <c r="Q16" i="18" s="1"/>
  <c r="O6" i="18"/>
  <c r="Q6" i="18" s="1"/>
  <c r="O7" i="18"/>
  <c r="Q7" i="18" s="1"/>
  <c r="O12" i="18"/>
  <c r="Q12" i="18" s="1"/>
  <c r="O8" i="18"/>
  <c r="Q8" i="18" s="1"/>
  <c r="O19" i="18"/>
  <c r="Q19" i="18" s="1"/>
  <c r="O26" i="18"/>
  <c r="Q26" i="18" s="1"/>
  <c r="O17" i="18"/>
  <c r="Q17" i="18" s="1"/>
  <c r="O32" i="18"/>
  <c r="Q32" i="18" s="1"/>
  <c r="O24" i="18"/>
  <c r="Q24" i="18" s="1"/>
  <c r="O11" i="18"/>
  <c r="Q11" i="18" s="1"/>
  <c r="O34" i="18"/>
  <c r="Q34" i="18" s="1"/>
  <c r="O31" i="18"/>
  <c r="Q31" i="18" s="1"/>
  <c r="O42" i="18"/>
  <c r="Q42" i="18" s="1"/>
  <c r="O30" i="18"/>
  <c r="Q30" i="18" s="1"/>
  <c r="O29" i="18"/>
  <c r="Q29" i="18" s="1"/>
  <c r="O9" i="18"/>
  <c r="Q9" i="18" s="1"/>
  <c r="O15" i="18"/>
  <c r="Q15" i="18" s="1"/>
  <c r="O18" i="18"/>
  <c r="Q18" i="18" s="1"/>
  <c r="O27" i="18"/>
  <c r="Q27" i="18" s="1"/>
  <c r="O41" i="18"/>
  <c r="Q41" i="18" s="1"/>
  <c r="O39" i="18"/>
  <c r="Q39" i="18" s="1"/>
  <c r="O37" i="18"/>
  <c r="Q37" i="18" s="1"/>
  <c r="O28" i="18"/>
  <c r="Q28" i="18" s="1"/>
  <c r="O35" i="18"/>
  <c r="Q35" i="18" s="1"/>
  <c r="O5" i="18"/>
  <c r="O43" i="18"/>
  <c r="Q43" i="18" s="1"/>
  <c r="O36" i="18"/>
  <c r="Q36" i="18" s="1"/>
  <c r="O38" i="18"/>
  <c r="Q38" i="18" s="1"/>
  <c r="O13" i="18"/>
  <c r="Q13" i="18" s="1"/>
  <c r="O25" i="18"/>
  <c r="Q25" i="18" s="1"/>
  <c r="O21" i="18"/>
  <c r="Q21" i="18" s="1"/>
  <c r="O22" i="18"/>
  <c r="Q22" i="18" s="1"/>
  <c r="O14" i="18"/>
  <c r="Q14" i="18" s="1"/>
  <c r="O40" i="18"/>
  <c r="Q40" i="18" s="1"/>
  <c r="R5" i="44" a="1"/>
  <c r="Q44" i="44"/>
  <c r="Q5" i="40"/>
  <c r="O44" i="40"/>
  <c r="O44" i="29"/>
  <c r="Q5" i="29"/>
  <c r="O44" i="28"/>
  <c r="Q5" i="28"/>
  <c r="Q5" i="41"/>
  <c r="O44" i="41"/>
  <c r="Q5" i="43"/>
  <c r="O44" i="43"/>
  <c r="O44" i="42"/>
  <c r="Q5" i="42"/>
  <c r="Q44" i="12"/>
  <c r="R5" i="12" a="1"/>
  <c r="O44" i="22"/>
  <c r="Q5" i="22"/>
  <c r="O44" i="24"/>
  <c r="Q5" i="24"/>
  <c r="Q5" i="21"/>
  <c r="O44" i="21"/>
  <c r="Q5" i="51"/>
  <c r="O44" i="34"/>
  <c r="Q5" i="34"/>
  <c r="Q5" i="19"/>
  <c r="O44" i="19"/>
  <c r="O23" i="14"/>
  <c r="Q23" i="14" s="1"/>
  <c r="O27" i="14"/>
  <c r="Q27" i="14" s="1"/>
  <c r="O42" i="14"/>
  <c r="Q42" i="14" s="1"/>
  <c r="O11" i="14"/>
  <c r="Q11" i="14" s="1"/>
  <c r="O38" i="14"/>
  <c r="Q38" i="14" s="1"/>
  <c r="O15" i="14"/>
  <c r="Q15" i="14" s="1"/>
  <c r="O18" i="14"/>
  <c r="Q18" i="14" s="1"/>
  <c r="O7" i="14"/>
  <c r="Q7" i="14" s="1"/>
  <c r="O20" i="14"/>
  <c r="Q20" i="14" s="1"/>
  <c r="O31" i="14"/>
  <c r="Q31" i="14" s="1"/>
  <c r="O29" i="14"/>
  <c r="Q29" i="14" s="1"/>
  <c r="O35" i="14"/>
  <c r="Q35" i="14" s="1"/>
  <c r="O8" i="14"/>
  <c r="Q8" i="14" s="1"/>
  <c r="O13" i="14"/>
  <c r="Q13" i="14" s="1"/>
  <c r="O41" i="14"/>
  <c r="Q41" i="14" s="1"/>
  <c r="O14" i="14"/>
  <c r="Q14" i="14" s="1"/>
  <c r="O37" i="14"/>
  <c r="Q37" i="14" s="1"/>
  <c r="O24" i="14"/>
  <c r="Q24" i="14" s="1"/>
  <c r="O6" i="14"/>
  <c r="Q6" i="14" s="1"/>
  <c r="O25" i="14"/>
  <c r="Q25" i="14" s="1"/>
  <c r="O28" i="14"/>
  <c r="Q28" i="14" s="1"/>
  <c r="O40" i="14"/>
  <c r="Q40" i="14" s="1"/>
  <c r="O17" i="14"/>
  <c r="Q17" i="14" s="1"/>
  <c r="O43" i="14"/>
  <c r="Q43" i="14" s="1"/>
  <c r="O32" i="14"/>
  <c r="Q32" i="14" s="1"/>
  <c r="O10" i="14"/>
  <c r="Q10" i="14" s="1"/>
  <c r="O9" i="14"/>
  <c r="Q9" i="14" s="1"/>
  <c r="O26" i="14"/>
  <c r="Q26" i="14" s="1"/>
  <c r="O21" i="14"/>
  <c r="Q21" i="14" s="1"/>
  <c r="O12" i="14"/>
  <c r="Q12" i="14" s="1"/>
  <c r="O33" i="14"/>
  <c r="Q33" i="14" s="1"/>
  <c r="O22" i="14"/>
  <c r="Q22" i="14" s="1"/>
  <c r="O34" i="14"/>
  <c r="Q34" i="14" s="1"/>
  <c r="O19" i="14"/>
  <c r="Q19" i="14" s="1"/>
  <c r="O30" i="14"/>
  <c r="Q30" i="14" s="1"/>
  <c r="O39" i="14"/>
  <c r="Q39" i="14" s="1"/>
  <c r="O36" i="14"/>
  <c r="Q36" i="14" s="1"/>
  <c r="O16" i="14"/>
  <c r="Q16" i="14" s="1"/>
  <c r="O5" i="14"/>
  <c r="Q5" i="31"/>
  <c r="O44" i="31"/>
  <c r="O44" i="33"/>
  <c r="Q5" i="33"/>
  <c r="O44" i="25"/>
  <c r="Q5" i="25"/>
  <c r="O44" i="51" l="1"/>
  <c r="R5" i="31" a="1"/>
  <c r="Q44" i="31"/>
  <c r="R5" i="34" a="1"/>
  <c r="Q44" i="34"/>
  <c r="Q44" i="51"/>
  <c r="R5" i="51" a="1"/>
  <c r="R5" i="24" a="1"/>
  <c r="Q44" i="24"/>
  <c r="Q44" i="22"/>
  <c r="R5" i="22" a="1"/>
  <c r="R10" i="12"/>
  <c r="S10" i="12" s="1"/>
  <c r="R18" i="12"/>
  <c r="S18" i="12" s="1"/>
  <c r="R26" i="12"/>
  <c r="S26" i="12" s="1"/>
  <c r="R34" i="12"/>
  <c r="S34" i="12" s="1"/>
  <c r="R42" i="12"/>
  <c r="S42" i="12" s="1"/>
  <c r="R6" i="12"/>
  <c r="S6" i="12" s="1"/>
  <c r="R14" i="12"/>
  <c r="S14" i="12" s="1"/>
  <c r="R22" i="12"/>
  <c r="S22" i="12" s="1"/>
  <c r="R30" i="12"/>
  <c r="S30" i="12" s="1"/>
  <c r="R38" i="12"/>
  <c r="S38" i="12" s="1"/>
  <c r="R12" i="12"/>
  <c r="S12" i="12" s="1"/>
  <c r="R28" i="12"/>
  <c r="S28" i="12" s="1"/>
  <c r="R5" i="12"/>
  <c r="R20" i="12"/>
  <c r="S20" i="12" s="1"/>
  <c r="R36" i="12"/>
  <c r="S36" i="12" s="1"/>
  <c r="R16" i="12"/>
  <c r="S16" i="12" s="1"/>
  <c r="R24" i="12"/>
  <c r="S24" i="12" s="1"/>
  <c r="R40" i="12"/>
  <c r="S40" i="12" s="1"/>
  <c r="R8" i="12"/>
  <c r="S8" i="12" s="1"/>
  <c r="R32" i="12"/>
  <c r="S32" i="12" s="1"/>
  <c r="R43" i="12"/>
  <c r="S43" i="12" s="1"/>
  <c r="R35" i="12"/>
  <c r="S35" i="12" s="1"/>
  <c r="R27" i="12"/>
  <c r="S27" i="12" s="1"/>
  <c r="R19" i="12"/>
  <c r="S19" i="12" s="1"/>
  <c r="R11" i="12"/>
  <c r="S11" i="12" s="1"/>
  <c r="R33" i="12"/>
  <c r="S33" i="12" s="1"/>
  <c r="R23" i="12"/>
  <c r="S23" i="12" s="1"/>
  <c r="R13" i="12"/>
  <c r="S13" i="12" s="1"/>
  <c r="R39" i="12"/>
  <c r="S39" i="12" s="1"/>
  <c r="R29" i="12"/>
  <c r="S29" i="12" s="1"/>
  <c r="R17" i="12"/>
  <c r="S17" i="12" s="1"/>
  <c r="R41" i="12"/>
  <c r="S41" i="12" s="1"/>
  <c r="R21" i="12"/>
  <c r="S21" i="12" s="1"/>
  <c r="R37" i="12"/>
  <c r="S37" i="12" s="1"/>
  <c r="R15" i="12"/>
  <c r="S15" i="12" s="1"/>
  <c r="R31" i="12"/>
  <c r="S31" i="12" s="1"/>
  <c r="R9" i="12"/>
  <c r="S9" i="12" s="1"/>
  <c r="R25" i="12"/>
  <c r="S25" i="12" s="1"/>
  <c r="R7" i="12"/>
  <c r="S7" i="12" s="1"/>
  <c r="R5" i="42" a="1"/>
  <c r="Q44" i="42"/>
  <c r="Q44" i="28"/>
  <c r="R5" i="28" a="1"/>
  <c r="R5" i="29" a="1"/>
  <c r="Q44" i="29"/>
  <c r="R5" i="50" a="1"/>
  <c r="Q44" i="50"/>
  <c r="O44" i="48"/>
  <c r="Q5" i="48"/>
  <c r="R5" i="8" a="1"/>
  <c r="Q44" i="8"/>
  <c r="Q44" i="36"/>
  <c r="R5" i="36" a="1"/>
  <c r="Q5" i="27"/>
  <c r="O44" i="27"/>
  <c r="Q44" i="52"/>
  <c r="R5" i="52" a="1"/>
  <c r="R5" i="26" a="1"/>
  <c r="Q44" i="26"/>
  <c r="Q44" i="15"/>
  <c r="R5" i="15" a="1"/>
  <c r="R5" i="25" a="1"/>
  <c r="Q44" i="25"/>
  <c r="Q44" i="33"/>
  <c r="R5" i="33" a="1"/>
  <c r="O44" i="14"/>
  <c r="Q5" i="14"/>
  <c r="R5" i="19" a="1"/>
  <c r="Q44" i="19"/>
  <c r="R5" i="21" a="1"/>
  <c r="Q44" i="21"/>
  <c r="R5" i="43" a="1"/>
  <c r="Q44" i="43"/>
  <c r="R5" i="41" a="1"/>
  <c r="Q44" i="41"/>
  <c r="R5" i="40" a="1"/>
  <c r="Q44" i="40"/>
  <c r="R41" i="44"/>
  <c r="S41" i="44" s="1"/>
  <c r="R33" i="44"/>
  <c r="S33" i="44" s="1"/>
  <c r="R25" i="44"/>
  <c r="S25" i="44" s="1"/>
  <c r="R17" i="44"/>
  <c r="S17" i="44" s="1"/>
  <c r="R9" i="44"/>
  <c r="S9" i="44" s="1"/>
  <c r="R40" i="44"/>
  <c r="S40" i="44" s="1"/>
  <c r="R32" i="44"/>
  <c r="S32" i="44" s="1"/>
  <c r="R24" i="44"/>
  <c r="S24" i="44" s="1"/>
  <c r="R16" i="44"/>
  <c r="S16" i="44" s="1"/>
  <c r="R8" i="44"/>
  <c r="S8" i="44" s="1"/>
  <c r="R6" i="44"/>
  <c r="S6" i="44" s="1"/>
  <c r="R39" i="44"/>
  <c r="S39" i="44" s="1"/>
  <c r="R29" i="44"/>
  <c r="S29" i="44" s="1"/>
  <c r="R19" i="44"/>
  <c r="S19" i="44" s="1"/>
  <c r="R7" i="44"/>
  <c r="S7" i="44" s="1"/>
  <c r="R36" i="44"/>
  <c r="S36" i="44" s="1"/>
  <c r="R26" i="44"/>
  <c r="S26" i="44" s="1"/>
  <c r="R14" i="44"/>
  <c r="S14" i="44" s="1"/>
  <c r="R43" i="44"/>
  <c r="S43" i="44" s="1"/>
  <c r="R27" i="44"/>
  <c r="S27" i="44" s="1"/>
  <c r="R13" i="44"/>
  <c r="S13" i="44" s="1"/>
  <c r="R38" i="44"/>
  <c r="S38" i="44" s="1"/>
  <c r="R22" i="44"/>
  <c r="S22" i="44" s="1"/>
  <c r="R10" i="44"/>
  <c r="S10" i="44" s="1"/>
  <c r="R35" i="44"/>
  <c r="S35" i="44" s="1"/>
  <c r="R21" i="44"/>
  <c r="S21" i="44" s="1"/>
  <c r="R5" i="44"/>
  <c r="R30" i="44"/>
  <c r="S30" i="44" s="1"/>
  <c r="R18" i="44"/>
  <c r="S18" i="44" s="1"/>
  <c r="R15" i="44"/>
  <c r="S15" i="44" s="1"/>
  <c r="R28" i="44"/>
  <c r="S28" i="44" s="1"/>
  <c r="R31" i="44"/>
  <c r="S31" i="44" s="1"/>
  <c r="R42" i="44"/>
  <c r="S42" i="44" s="1"/>
  <c r="R12" i="44"/>
  <c r="S12" i="44" s="1"/>
  <c r="R37" i="44"/>
  <c r="S37" i="44" s="1"/>
  <c r="R20" i="44"/>
  <c r="S20" i="44" s="1"/>
  <c r="R11" i="44"/>
  <c r="S11" i="44" s="1"/>
  <c r="R23" i="44"/>
  <c r="S23" i="44" s="1"/>
  <c r="R34" i="44"/>
  <c r="S34" i="44" s="1"/>
  <c r="Q5" i="18"/>
  <c r="O44" i="18"/>
  <c r="O44" i="16"/>
  <c r="Q5" i="16"/>
  <c r="O44" i="13"/>
  <c r="Q5" i="13"/>
  <c r="Q44" i="23"/>
  <c r="R5" i="23" a="1"/>
  <c r="R5" i="39" a="1"/>
  <c r="Q44" i="39"/>
  <c r="Q44" i="38"/>
  <c r="R5" i="38" a="1"/>
  <c r="R5" i="37" a="1"/>
  <c r="Q44" i="37"/>
  <c r="R5" i="30" a="1"/>
  <c r="Q44" i="30"/>
  <c r="R5" i="20" a="1"/>
  <c r="Q44" i="20"/>
  <c r="R5" i="35" a="1"/>
  <c r="Q44" i="35"/>
  <c r="R5" i="32" a="1"/>
  <c r="Q44" i="32"/>
  <c r="R5" i="17" a="1"/>
  <c r="Q44" i="17"/>
  <c r="O44" i="49"/>
  <c r="Q5" i="49"/>
  <c r="Q44" i="49" l="1"/>
  <c r="R5" i="49" a="1"/>
  <c r="R37" i="38"/>
  <c r="S37" i="38" s="1"/>
  <c r="R29" i="38"/>
  <c r="S29" i="38" s="1"/>
  <c r="R21" i="38"/>
  <c r="S21" i="38" s="1"/>
  <c r="R13" i="38"/>
  <c r="S13" i="38" s="1"/>
  <c r="R5" i="38"/>
  <c r="R36" i="38"/>
  <c r="S36" i="38" s="1"/>
  <c r="R28" i="38"/>
  <c r="S28" i="38" s="1"/>
  <c r="R20" i="38"/>
  <c r="S20" i="38" s="1"/>
  <c r="R12" i="38"/>
  <c r="S12" i="38" s="1"/>
  <c r="R41" i="38"/>
  <c r="S41" i="38" s="1"/>
  <c r="R31" i="38"/>
  <c r="S31" i="38" s="1"/>
  <c r="R19" i="38"/>
  <c r="S19" i="38" s="1"/>
  <c r="R9" i="38"/>
  <c r="S9" i="38" s="1"/>
  <c r="R38" i="38"/>
  <c r="S38" i="38" s="1"/>
  <c r="R26" i="38"/>
  <c r="S26" i="38" s="1"/>
  <c r="R16" i="38"/>
  <c r="S16" i="38" s="1"/>
  <c r="R6" i="38"/>
  <c r="S6" i="38" s="1"/>
  <c r="R33" i="38"/>
  <c r="S33" i="38" s="1"/>
  <c r="R17" i="38"/>
  <c r="S17" i="38" s="1"/>
  <c r="R42" i="38"/>
  <c r="S42" i="38" s="1"/>
  <c r="R30" i="38"/>
  <c r="S30" i="38" s="1"/>
  <c r="R14" i="38"/>
  <c r="S14" i="38" s="1"/>
  <c r="R35" i="38"/>
  <c r="S35" i="38" s="1"/>
  <c r="R15" i="38"/>
  <c r="S15" i="38" s="1"/>
  <c r="R34" i="38"/>
  <c r="S34" i="38" s="1"/>
  <c r="R18" i="38"/>
  <c r="S18" i="38" s="1"/>
  <c r="R43" i="38"/>
  <c r="S43" i="38" s="1"/>
  <c r="R25" i="38"/>
  <c r="S25" i="38" s="1"/>
  <c r="R7" i="38"/>
  <c r="S7" i="38" s="1"/>
  <c r="R24" i="38"/>
  <c r="S24" i="38" s="1"/>
  <c r="R8" i="38"/>
  <c r="S8" i="38" s="1"/>
  <c r="R11" i="38"/>
  <c r="S11" i="38" s="1"/>
  <c r="R10" i="38"/>
  <c r="S10" i="38" s="1"/>
  <c r="R27" i="38"/>
  <c r="S27" i="38" s="1"/>
  <c r="R32" i="38"/>
  <c r="S32" i="38" s="1"/>
  <c r="R39" i="38"/>
  <c r="S39" i="38" s="1"/>
  <c r="R40" i="38"/>
  <c r="S40" i="38" s="1"/>
  <c r="R22" i="38"/>
  <c r="S22" i="38" s="1"/>
  <c r="R23" i="38"/>
  <c r="S23" i="38" s="1"/>
  <c r="R18" i="23"/>
  <c r="S18" i="23" s="1"/>
  <c r="R34" i="23"/>
  <c r="S34" i="23" s="1"/>
  <c r="R16" i="23"/>
  <c r="S16" i="23" s="1"/>
  <c r="R28" i="23"/>
  <c r="S28" i="23" s="1"/>
  <c r="R24" i="23"/>
  <c r="S24" i="23" s="1"/>
  <c r="R36" i="23"/>
  <c r="S36" i="23" s="1"/>
  <c r="R8" i="23"/>
  <c r="S8" i="23" s="1"/>
  <c r="R39" i="23"/>
  <c r="S39" i="23" s="1"/>
  <c r="R31" i="23"/>
  <c r="S31" i="23" s="1"/>
  <c r="R23" i="23"/>
  <c r="S23" i="23" s="1"/>
  <c r="R15" i="23"/>
  <c r="S15" i="23" s="1"/>
  <c r="R35" i="23"/>
  <c r="S35" i="23" s="1"/>
  <c r="R25" i="23"/>
  <c r="S25" i="23" s="1"/>
  <c r="R13" i="23"/>
  <c r="S13" i="23" s="1"/>
  <c r="R41" i="23"/>
  <c r="S41" i="23" s="1"/>
  <c r="R29" i="23"/>
  <c r="S29" i="23" s="1"/>
  <c r="R19" i="23"/>
  <c r="S19" i="23" s="1"/>
  <c r="R9" i="23"/>
  <c r="S9" i="23" s="1"/>
  <c r="R33" i="23"/>
  <c r="S33" i="23" s="1"/>
  <c r="R11" i="23"/>
  <c r="S11" i="23" s="1"/>
  <c r="R27" i="23"/>
  <c r="S27" i="23" s="1"/>
  <c r="R7" i="23"/>
  <c r="S7" i="23" s="1"/>
  <c r="R43" i="23"/>
  <c r="S43" i="23" s="1"/>
  <c r="R21" i="23"/>
  <c r="S21" i="23" s="1"/>
  <c r="R37" i="23"/>
  <c r="S37" i="23" s="1"/>
  <c r="R17" i="23"/>
  <c r="S17" i="23" s="1"/>
  <c r="R14" i="23"/>
  <c r="S14" i="23" s="1"/>
  <c r="R30" i="23"/>
  <c r="S30" i="23" s="1"/>
  <c r="R10" i="23"/>
  <c r="S10" i="23" s="1"/>
  <c r="R32" i="23"/>
  <c r="S32" i="23" s="1"/>
  <c r="R12" i="23"/>
  <c r="S12" i="23" s="1"/>
  <c r="R40" i="23"/>
  <c r="S40" i="23" s="1"/>
  <c r="R6" i="23"/>
  <c r="S6" i="23" s="1"/>
  <c r="R22" i="23"/>
  <c r="S22" i="23" s="1"/>
  <c r="R38" i="23"/>
  <c r="S38" i="23" s="1"/>
  <c r="R20" i="23"/>
  <c r="S20" i="23" s="1"/>
  <c r="R42" i="23"/>
  <c r="S42" i="23" s="1"/>
  <c r="R26" i="23"/>
  <c r="S26" i="23" s="1"/>
  <c r="R5" i="23"/>
  <c r="Q44" i="13"/>
  <c r="R5" i="13" a="1"/>
  <c r="R5" i="16" a="1"/>
  <c r="Q44" i="16"/>
  <c r="W34" i="44"/>
  <c r="U34" i="44"/>
  <c r="Y34" i="44"/>
  <c r="W11" i="44"/>
  <c r="Y11" i="44"/>
  <c r="U11" i="44"/>
  <c r="Y37" i="44"/>
  <c r="U37" i="44"/>
  <c r="W37" i="44"/>
  <c r="W42" i="44"/>
  <c r="Y42" i="44"/>
  <c r="U42" i="44"/>
  <c r="Y28" i="44"/>
  <c r="U28" i="44"/>
  <c r="W28" i="44"/>
  <c r="W18" i="44"/>
  <c r="Y18" i="44"/>
  <c r="U18" i="44"/>
  <c r="R44" i="44"/>
  <c r="S5" i="44"/>
  <c r="Y35" i="44"/>
  <c r="U35" i="44"/>
  <c r="W35" i="44"/>
  <c r="U22" i="44"/>
  <c r="Y22" i="44"/>
  <c r="W22" i="44"/>
  <c r="W13" i="44"/>
  <c r="U13" i="44"/>
  <c r="Y13" i="44"/>
  <c r="Y43" i="44"/>
  <c r="U43" i="44"/>
  <c r="W43" i="44"/>
  <c r="W26" i="44"/>
  <c r="Y26" i="44"/>
  <c r="U26" i="44"/>
  <c r="Y7" i="44"/>
  <c r="W7" i="44"/>
  <c r="U7" i="44"/>
  <c r="Y29" i="44"/>
  <c r="U29" i="44"/>
  <c r="W29" i="44"/>
  <c r="W6" i="44"/>
  <c r="Y6" i="44"/>
  <c r="U6" i="44"/>
  <c r="W16" i="44"/>
  <c r="Y16" i="44"/>
  <c r="U16" i="44"/>
  <c r="Y32" i="44"/>
  <c r="U32" i="44"/>
  <c r="W32" i="44"/>
  <c r="W9" i="44"/>
  <c r="U9" i="44"/>
  <c r="Y9" i="44"/>
  <c r="W25" i="44"/>
  <c r="Y25" i="44"/>
  <c r="U25" i="44"/>
  <c r="W41" i="44"/>
  <c r="Y41" i="44"/>
  <c r="U41" i="44"/>
  <c r="R36" i="40"/>
  <c r="S36" i="40" s="1"/>
  <c r="R28" i="40"/>
  <c r="S28" i="40" s="1"/>
  <c r="R20" i="40"/>
  <c r="S20" i="40" s="1"/>
  <c r="R12" i="40"/>
  <c r="S12" i="40" s="1"/>
  <c r="R35" i="40"/>
  <c r="S35" i="40" s="1"/>
  <c r="R25" i="40"/>
  <c r="S25" i="40" s="1"/>
  <c r="R15" i="40"/>
  <c r="S15" i="40" s="1"/>
  <c r="R42" i="40"/>
  <c r="S42" i="40" s="1"/>
  <c r="R32" i="40"/>
  <c r="S32" i="40" s="1"/>
  <c r="R22" i="40"/>
  <c r="S22" i="40" s="1"/>
  <c r="R10" i="40"/>
  <c r="S10" i="40" s="1"/>
  <c r="R39" i="40"/>
  <c r="S39" i="40" s="1"/>
  <c r="R23" i="40"/>
  <c r="S23" i="40" s="1"/>
  <c r="R9" i="40"/>
  <c r="S9" i="40" s="1"/>
  <c r="R34" i="40"/>
  <c r="S34" i="40" s="1"/>
  <c r="R18" i="40"/>
  <c r="S18" i="40" s="1"/>
  <c r="R43" i="40"/>
  <c r="S43" i="40" s="1"/>
  <c r="R31" i="40"/>
  <c r="S31" i="40" s="1"/>
  <c r="R17" i="40"/>
  <c r="S17" i="40" s="1"/>
  <c r="R40" i="40"/>
  <c r="S40" i="40" s="1"/>
  <c r="R26" i="40"/>
  <c r="S26" i="40" s="1"/>
  <c r="R14" i="40"/>
  <c r="S14" i="40" s="1"/>
  <c r="R27" i="40"/>
  <c r="S27" i="40" s="1"/>
  <c r="R38" i="40"/>
  <c r="S38" i="40" s="1"/>
  <c r="R8" i="40"/>
  <c r="S8" i="40" s="1"/>
  <c r="R41" i="40"/>
  <c r="S41" i="40" s="1"/>
  <c r="R11" i="40"/>
  <c r="S11" i="40" s="1"/>
  <c r="R24" i="40"/>
  <c r="S24" i="40" s="1"/>
  <c r="R19" i="40"/>
  <c r="S19" i="40" s="1"/>
  <c r="R30" i="40"/>
  <c r="S30" i="40" s="1"/>
  <c r="R7" i="40"/>
  <c r="S7" i="40" s="1"/>
  <c r="R16" i="40"/>
  <c r="S16" i="40" s="1"/>
  <c r="R33" i="40"/>
  <c r="S33" i="40" s="1"/>
  <c r="R37" i="40"/>
  <c r="S37" i="40" s="1"/>
  <c r="R21" i="40"/>
  <c r="S21" i="40" s="1"/>
  <c r="R5" i="40"/>
  <c r="R6" i="40"/>
  <c r="S6" i="40" s="1"/>
  <c r="R29" i="40"/>
  <c r="S29" i="40" s="1"/>
  <c r="R13" i="40"/>
  <c r="S13" i="40" s="1"/>
  <c r="R6" i="41"/>
  <c r="S6" i="41" s="1"/>
  <c r="R37" i="41"/>
  <c r="S37" i="41" s="1"/>
  <c r="R29" i="41"/>
  <c r="S29" i="41" s="1"/>
  <c r="R21" i="41"/>
  <c r="S21" i="41" s="1"/>
  <c r="R13" i="41"/>
  <c r="S13" i="41" s="1"/>
  <c r="R5" i="41"/>
  <c r="R36" i="41"/>
  <c r="S36" i="41" s="1"/>
  <c r="R28" i="41"/>
  <c r="S28" i="41" s="1"/>
  <c r="R20" i="41"/>
  <c r="S20" i="41" s="1"/>
  <c r="R12" i="41"/>
  <c r="S12" i="41" s="1"/>
  <c r="R43" i="41"/>
  <c r="S43" i="41" s="1"/>
  <c r="R33" i="41"/>
  <c r="S33" i="41" s="1"/>
  <c r="R23" i="41"/>
  <c r="S23" i="41" s="1"/>
  <c r="R11" i="41"/>
  <c r="S11" i="41" s="1"/>
  <c r="R40" i="41"/>
  <c r="S40" i="41" s="1"/>
  <c r="R30" i="41"/>
  <c r="S30" i="41" s="1"/>
  <c r="R18" i="41"/>
  <c r="S18" i="41" s="1"/>
  <c r="R8" i="41"/>
  <c r="S8" i="41" s="1"/>
  <c r="R41" i="41"/>
  <c r="S41" i="41" s="1"/>
  <c r="R27" i="41"/>
  <c r="S27" i="41" s="1"/>
  <c r="R15" i="41"/>
  <c r="S15" i="41" s="1"/>
  <c r="R38" i="41"/>
  <c r="S38" i="41" s="1"/>
  <c r="R24" i="41"/>
  <c r="S24" i="41" s="1"/>
  <c r="R10" i="41"/>
  <c r="S10" i="41" s="1"/>
  <c r="R35" i="41"/>
  <c r="S35" i="41" s="1"/>
  <c r="R19" i="41"/>
  <c r="S19" i="41" s="1"/>
  <c r="R7" i="41"/>
  <c r="S7" i="41" s="1"/>
  <c r="R32" i="41"/>
  <c r="S32" i="41" s="1"/>
  <c r="R16" i="41"/>
  <c r="S16" i="41" s="1"/>
  <c r="R17" i="41"/>
  <c r="S17" i="41" s="1"/>
  <c r="R26" i="41"/>
  <c r="S26" i="41" s="1"/>
  <c r="R31" i="41"/>
  <c r="S31" i="41" s="1"/>
  <c r="R42" i="41"/>
  <c r="S42" i="41" s="1"/>
  <c r="R14" i="41"/>
  <c r="S14" i="41" s="1"/>
  <c r="R39" i="41"/>
  <c r="S39" i="41" s="1"/>
  <c r="R22" i="41"/>
  <c r="S22" i="41" s="1"/>
  <c r="R9" i="41"/>
  <c r="S9" i="41" s="1"/>
  <c r="R25" i="41"/>
  <c r="S25" i="41" s="1"/>
  <c r="R34" i="41"/>
  <c r="S34" i="41" s="1"/>
  <c r="R25" i="43"/>
  <c r="S25" i="43" s="1"/>
  <c r="R36" i="43"/>
  <c r="S36" i="43" s="1"/>
  <c r="R14" i="43"/>
  <c r="S14" i="43" s="1"/>
  <c r="R6" i="43"/>
  <c r="S6" i="43" s="1"/>
  <c r="R39" i="43"/>
  <c r="S39" i="43" s="1"/>
  <c r="R13" i="43"/>
  <c r="S13" i="43" s="1"/>
  <c r="R24" i="43"/>
  <c r="S24" i="43" s="1"/>
  <c r="R8" i="43"/>
  <c r="S8" i="43" s="1"/>
  <c r="R40" i="43"/>
  <c r="S40" i="43" s="1"/>
  <c r="R29" i="43"/>
  <c r="S29" i="43" s="1"/>
  <c r="R22" i="43"/>
  <c r="S22" i="43" s="1"/>
  <c r="R30" i="43"/>
  <c r="S30" i="43" s="1"/>
  <c r="R15" i="43"/>
  <c r="S15" i="43" s="1"/>
  <c r="R12" i="43"/>
  <c r="S12" i="43" s="1"/>
  <c r="R43" i="43"/>
  <c r="S43" i="43" s="1"/>
  <c r="R27" i="43"/>
  <c r="S27" i="43" s="1"/>
  <c r="R11" i="43"/>
  <c r="S11" i="43" s="1"/>
  <c r="R34" i="43"/>
  <c r="S34" i="43" s="1"/>
  <c r="R18" i="43"/>
  <c r="S18" i="43" s="1"/>
  <c r="R41" i="43"/>
  <c r="S41" i="43" s="1"/>
  <c r="R21" i="43"/>
  <c r="S21" i="43" s="1"/>
  <c r="R38" i="43"/>
  <c r="S38" i="43" s="1"/>
  <c r="R16" i="43"/>
  <c r="S16" i="43" s="1"/>
  <c r="R23" i="43"/>
  <c r="S23" i="43" s="1"/>
  <c r="R32" i="43"/>
  <c r="S32" i="43" s="1"/>
  <c r="R33" i="43"/>
  <c r="S33" i="43" s="1"/>
  <c r="R5" i="43"/>
  <c r="R35" i="43"/>
  <c r="S35" i="43" s="1"/>
  <c r="R19" i="43"/>
  <c r="S19" i="43" s="1"/>
  <c r="R42" i="43"/>
  <c r="S42" i="43" s="1"/>
  <c r="R26" i="43"/>
  <c r="S26" i="43" s="1"/>
  <c r="R10" i="43"/>
  <c r="S10" i="43" s="1"/>
  <c r="R31" i="43"/>
  <c r="S31" i="43" s="1"/>
  <c r="R9" i="43"/>
  <c r="S9" i="43" s="1"/>
  <c r="R28" i="43"/>
  <c r="S28" i="43" s="1"/>
  <c r="R37" i="43"/>
  <c r="S37" i="43" s="1"/>
  <c r="R7" i="43"/>
  <c r="S7" i="43" s="1"/>
  <c r="R20" i="43"/>
  <c r="S20" i="43" s="1"/>
  <c r="R17" i="43"/>
  <c r="S17" i="43" s="1"/>
  <c r="R12" i="21"/>
  <c r="S12" i="21" s="1"/>
  <c r="R20" i="21"/>
  <c r="S20" i="21" s="1"/>
  <c r="R28" i="21"/>
  <c r="S28" i="21" s="1"/>
  <c r="R36" i="21"/>
  <c r="S36" i="21" s="1"/>
  <c r="R18" i="21"/>
  <c r="S18" i="21" s="1"/>
  <c r="R34" i="21"/>
  <c r="S34" i="21" s="1"/>
  <c r="R10" i="21"/>
  <c r="S10" i="21" s="1"/>
  <c r="R26" i="21"/>
  <c r="S26" i="21" s="1"/>
  <c r="R42" i="21"/>
  <c r="S42" i="21" s="1"/>
  <c r="R22" i="21"/>
  <c r="S22" i="21" s="1"/>
  <c r="R30" i="21"/>
  <c r="S30" i="21" s="1"/>
  <c r="R14" i="21"/>
  <c r="S14" i="21" s="1"/>
  <c r="R6" i="21"/>
  <c r="S6" i="21" s="1"/>
  <c r="R35" i="21"/>
  <c r="S35" i="21" s="1"/>
  <c r="R29" i="21"/>
  <c r="S29" i="21" s="1"/>
  <c r="R19" i="21"/>
  <c r="S19" i="21" s="1"/>
  <c r="R13" i="21"/>
  <c r="S13" i="21" s="1"/>
  <c r="R43" i="21"/>
  <c r="S43" i="21" s="1"/>
  <c r="R37" i="21"/>
  <c r="S37" i="21" s="1"/>
  <c r="R27" i="21"/>
  <c r="S27" i="21" s="1"/>
  <c r="R21" i="21"/>
  <c r="S21" i="21" s="1"/>
  <c r="R11" i="21"/>
  <c r="S11" i="21" s="1"/>
  <c r="R39" i="21"/>
  <c r="S39" i="21" s="1"/>
  <c r="R17" i="21"/>
  <c r="S17" i="21" s="1"/>
  <c r="R7" i="21"/>
  <c r="S7" i="21" s="1"/>
  <c r="R25" i="21"/>
  <c r="S25" i="21" s="1"/>
  <c r="R15" i="21"/>
  <c r="S15" i="21" s="1"/>
  <c r="R33" i="21"/>
  <c r="S33" i="21" s="1"/>
  <c r="R23" i="21"/>
  <c r="S23" i="21" s="1"/>
  <c r="R31" i="21"/>
  <c r="S31" i="21" s="1"/>
  <c r="R38" i="21"/>
  <c r="S38" i="21" s="1"/>
  <c r="R9" i="21"/>
  <c r="S9" i="21" s="1"/>
  <c r="R41" i="21"/>
  <c r="S41" i="21" s="1"/>
  <c r="R8" i="21"/>
  <c r="S8" i="21" s="1"/>
  <c r="R16" i="21"/>
  <c r="S16" i="21" s="1"/>
  <c r="R24" i="21"/>
  <c r="S24" i="21" s="1"/>
  <c r="R32" i="21"/>
  <c r="S32" i="21" s="1"/>
  <c r="R40" i="21"/>
  <c r="S40" i="21" s="1"/>
  <c r="R5" i="21"/>
  <c r="R20" i="19"/>
  <c r="S20" i="19" s="1"/>
  <c r="R36" i="19"/>
  <c r="S36" i="19" s="1"/>
  <c r="R12" i="19"/>
  <c r="S12" i="19" s="1"/>
  <c r="R28" i="19"/>
  <c r="S28" i="19" s="1"/>
  <c r="R8" i="19"/>
  <c r="S8" i="19" s="1"/>
  <c r="R40" i="19"/>
  <c r="S40" i="19" s="1"/>
  <c r="R16" i="19"/>
  <c r="S16" i="19" s="1"/>
  <c r="R32" i="19"/>
  <c r="S32" i="19" s="1"/>
  <c r="R24" i="19"/>
  <c r="S24" i="19" s="1"/>
  <c r="R37" i="19"/>
  <c r="S37" i="19" s="1"/>
  <c r="R29" i="19"/>
  <c r="S29" i="19" s="1"/>
  <c r="R21" i="19"/>
  <c r="S21" i="19" s="1"/>
  <c r="R13" i="19"/>
  <c r="S13" i="19" s="1"/>
  <c r="R7" i="19"/>
  <c r="S7" i="19" s="1"/>
  <c r="R39" i="19"/>
  <c r="S39" i="19" s="1"/>
  <c r="R27" i="19"/>
  <c r="S27" i="19" s="1"/>
  <c r="R17" i="19"/>
  <c r="S17" i="19" s="1"/>
  <c r="R43" i="19"/>
  <c r="S43" i="19" s="1"/>
  <c r="R33" i="19"/>
  <c r="S33" i="19" s="1"/>
  <c r="R23" i="19"/>
  <c r="S23" i="19" s="1"/>
  <c r="R11" i="19"/>
  <c r="S11" i="19" s="1"/>
  <c r="R35" i="19"/>
  <c r="S35" i="19" s="1"/>
  <c r="R15" i="19"/>
  <c r="S15" i="19" s="1"/>
  <c r="R31" i="19"/>
  <c r="S31" i="19" s="1"/>
  <c r="R9" i="19"/>
  <c r="S9" i="19" s="1"/>
  <c r="R25" i="19"/>
  <c r="S25" i="19" s="1"/>
  <c r="R41" i="19"/>
  <c r="S41" i="19" s="1"/>
  <c r="R19" i="19"/>
  <c r="S19" i="19" s="1"/>
  <c r="R10" i="19"/>
  <c r="S10" i="19" s="1"/>
  <c r="R18" i="19"/>
  <c r="S18" i="19" s="1"/>
  <c r="R26" i="19"/>
  <c r="S26" i="19" s="1"/>
  <c r="R34" i="19"/>
  <c r="S34" i="19" s="1"/>
  <c r="R42" i="19"/>
  <c r="S42" i="19" s="1"/>
  <c r="R6" i="19"/>
  <c r="S6" i="19" s="1"/>
  <c r="R14" i="19"/>
  <c r="S14" i="19" s="1"/>
  <c r="R22" i="19"/>
  <c r="S22" i="19" s="1"/>
  <c r="R30" i="19"/>
  <c r="S30" i="19" s="1"/>
  <c r="R38" i="19"/>
  <c r="S38" i="19" s="1"/>
  <c r="R5" i="19"/>
  <c r="R43" i="25"/>
  <c r="S43" i="25" s="1"/>
  <c r="R35" i="25"/>
  <c r="S35" i="25" s="1"/>
  <c r="R27" i="25"/>
  <c r="S27" i="25" s="1"/>
  <c r="R19" i="25"/>
  <c r="S19" i="25" s="1"/>
  <c r="R11" i="25"/>
  <c r="S11" i="25" s="1"/>
  <c r="R39" i="25"/>
  <c r="S39" i="25" s="1"/>
  <c r="R29" i="25"/>
  <c r="S29" i="25" s="1"/>
  <c r="R17" i="25"/>
  <c r="S17" i="25" s="1"/>
  <c r="R33" i="25"/>
  <c r="S33" i="25" s="1"/>
  <c r="R23" i="25"/>
  <c r="S23" i="25" s="1"/>
  <c r="R13" i="25"/>
  <c r="S13" i="25" s="1"/>
  <c r="R37" i="25"/>
  <c r="S37" i="25" s="1"/>
  <c r="R15" i="25"/>
  <c r="S15" i="25" s="1"/>
  <c r="R31" i="25"/>
  <c r="S31" i="25" s="1"/>
  <c r="R9" i="25"/>
  <c r="S9" i="25" s="1"/>
  <c r="R25" i="25"/>
  <c r="S25" i="25" s="1"/>
  <c r="R7" i="25"/>
  <c r="S7" i="25" s="1"/>
  <c r="R41" i="25"/>
  <c r="S41" i="25" s="1"/>
  <c r="R21" i="25"/>
  <c r="S21" i="25" s="1"/>
  <c r="R6" i="25"/>
  <c r="S6" i="25" s="1"/>
  <c r="R14" i="25"/>
  <c r="S14" i="25" s="1"/>
  <c r="R22" i="25"/>
  <c r="S22" i="25" s="1"/>
  <c r="R30" i="25"/>
  <c r="S30" i="25" s="1"/>
  <c r="R38" i="25"/>
  <c r="S38" i="25" s="1"/>
  <c r="R8" i="25"/>
  <c r="S8" i="25" s="1"/>
  <c r="R18" i="25"/>
  <c r="S18" i="25" s="1"/>
  <c r="R28" i="25"/>
  <c r="S28" i="25" s="1"/>
  <c r="R40" i="25"/>
  <c r="S40" i="25" s="1"/>
  <c r="R10" i="25"/>
  <c r="S10" i="25" s="1"/>
  <c r="R24" i="25"/>
  <c r="S24" i="25" s="1"/>
  <c r="R36" i="25"/>
  <c r="S36" i="25" s="1"/>
  <c r="R16" i="25"/>
  <c r="S16" i="25" s="1"/>
  <c r="R32" i="25"/>
  <c r="S32" i="25" s="1"/>
  <c r="R12" i="25"/>
  <c r="S12" i="25" s="1"/>
  <c r="R42" i="25"/>
  <c r="S42" i="25" s="1"/>
  <c r="R26" i="25"/>
  <c r="S26" i="25" s="1"/>
  <c r="R20" i="25"/>
  <c r="S20" i="25" s="1"/>
  <c r="R34" i="25"/>
  <c r="S34" i="25" s="1"/>
  <c r="R5" i="25"/>
  <c r="R10" i="26"/>
  <c r="S10" i="26" s="1"/>
  <c r="R18" i="26"/>
  <c r="S18" i="26" s="1"/>
  <c r="R26" i="26"/>
  <c r="S26" i="26" s="1"/>
  <c r="R34" i="26"/>
  <c r="S34" i="26" s="1"/>
  <c r="R42" i="26"/>
  <c r="S42" i="26" s="1"/>
  <c r="R12" i="26"/>
  <c r="S12" i="26" s="1"/>
  <c r="R22" i="26"/>
  <c r="S22" i="26" s="1"/>
  <c r="R32" i="26"/>
  <c r="S32" i="26" s="1"/>
  <c r="R6" i="26"/>
  <c r="S6" i="26" s="1"/>
  <c r="R16" i="26"/>
  <c r="S16" i="26" s="1"/>
  <c r="R28" i="26"/>
  <c r="S28" i="26" s="1"/>
  <c r="R38" i="26"/>
  <c r="S38" i="26" s="1"/>
  <c r="R5" i="26"/>
  <c r="R24" i="26"/>
  <c r="S24" i="26" s="1"/>
  <c r="R14" i="26"/>
  <c r="S14" i="26" s="1"/>
  <c r="R36" i="26"/>
  <c r="S36" i="26" s="1"/>
  <c r="R30" i="26"/>
  <c r="S30" i="26" s="1"/>
  <c r="R8" i="26"/>
  <c r="S8" i="26" s="1"/>
  <c r="R40" i="26"/>
  <c r="S40" i="26" s="1"/>
  <c r="R20" i="26"/>
  <c r="S20" i="26" s="1"/>
  <c r="R43" i="26"/>
  <c r="S43" i="26" s="1"/>
  <c r="R35" i="26"/>
  <c r="S35" i="26" s="1"/>
  <c r="R27" i="26"/>
  <c r="S27" i="26" s="1"/>
  <c r="R19" i="26"/>
  <c r="S19" i="26" s="1"/>
  <c r="R11" i="26"/>
  <c r="S11" i="26" s="1"/>
  <c r="R33" i="26"/>
  <c r="S33" i="26" s="1"/>
  <c r="R23" i="26"/>
  <c r="S23" i="26" s="1"/>
  <c r="R13" i="26"/>
  <c r="S13" i="26" s="1"/>
  <c r="R39" i="26"/>
  <c r="S39" i="26" s="1"/>
  <c r="R29" i="26"/>
  <c r="S29" i="26" s="1"/>
  <c r="R17" i="26"/>
  <c r="S17" i="26" s="1"/>
  <c r="R41" i="26"/>
  <c r="S41" i="26" s="1"/>
  <c r="R21" i="26"/>
  <c r="S21" i="26" s="1"/>
  <c r="R37" i="26"/>
  <c r="S37" i="26" s="1"/>
  <c r="R15" i="26"/>
  <c r="S15" i="26" s="1"/>
  <c r="R31" i="26"/>
  <c r="S31" i="26" s="1"/>
  <c r="R9" i="26"/>
  <c r="S9" i="26" s="1"/>
  <c r="R7" i="26"/>
  <c r="S7" i="26" s="1"/>
  <c r="R25" i="26"/>
  <c r="S25" i="26" s="1"/>
  <c r="R5" i="27" a="1"/>
  <c r="Q44" i="27"/>
  <c r="R7" i="8"/>
  <c r="S7" i="8" s="1"/>
  <c r="R6" i="8"/>
  <c r="S6" i="8" s="1"/>
  <c r="R9" i="8"/>
  <c r="S9" i="8" s="1"/>
  <c r="R12" i="8"/>
  <c r="S12" i="8" s="1"/>
  <c r="R14" i="8"/>
  <c r="S14" i="8" s="1"/>
  <c r="R17" i="8"/>
  <c r="S17" i="8" s="1"/>
  <c r="R20" i="8"/>
  <c r="S20" i="8" s="1"/>
  <c r="R22" i="8"/>
  <c r="S22" i="8" s="1"/>
  <c r="R25" i="8"/>
  <c r="S25" i="8" s="1"/>
  <c r="R28" i="8"/>
  <c r="S28" i="8" s="1"/>
  <c r="R30" i="8"/>
  <c r="S30" i="8" s="1"/>
  <c r="R33" i="8"/>
  <c r="S33" i="8" s="1"/>
  <c r="R36" i="8"/>
  <c r="S36" i="8" s="1"/>
  <c r="R38" i="8"/>
  <c r="S38" i="8" s="1"/>
  <c r="R41" i="8"/>
  <c r="S41" i="8" s="1"/>
  <c r="R5" i="8"/>
  <c r="R8" i="8"/>
  <c r="S8" i="8" s="1"/>
  <c r="R10" i="8"/>
  <c r="S10" i="8" s="1"/>
  <c r="R13" i="8"/>
  <c r="S13" i="8" s="1"/>
  <c r="R16" i="8"/>
  <c r="S16" i="8" s="1"/>
  <c r="R18" i="8"/>
  <c r="S18" i="8" s="1"/>
  <c r="R21" i="8"/>
  <c r="S21" i="8" s="1"/>
  <c r="R24" i="8"/>
  <c r="S24" i="8" s="1"/>
  <c r="R26" i="8"/>
  <c r="S26" i="8" s="1"/>
  <c r="R29" i="8"/>
  <c r="S29" i="8" s="1"/>
  <c r="R32" i="8"/>
  <c r="S32" i="8" s="1"/>
  <c r="R34" i="8"/>
  <c r="S34" i="8" s="1"/>
  <c r="R37" i="8"/>
  <c r="S37" i="8" s="1"/>
  <c r="R40" i="8"/>
  <c r="S40" i="8" s="1"/>
  <c r="R42" i="8"/>
  <c r="S42" i="8" s="1"/>
  <c r="R39" i="8"/>
  <c r="S39" i="8" s="1"/>
  <c r="R31" i="8"/>
  <c r="S31" i="8" s="1"/>
  <c r="R23" i="8"/>
  <c r="S23" i="8" s="1"/>
  <c r="R15" i="8"/>
  <c r="S15" i="8" s="1"/>
  <c r="R43" i="8"/>
  <c r="S43" i="8" s="1"/>
  <c r="R35" i="8"/>
  <c r="S35" i="8" s="1"/>
  <c r="R27" i="8"/>
  <c r="S27" i="8" s="1"/>
  <c r="R19" i="8"/>
  <c r="S19" i="8" s="1"/>
  <c r="R11" i="8"/>
  <c r="S11" i="8" s="1"/>
  <c r="R43" i="50"/>
  <c r="S43" i="50" s="1"/>
  <c r="R35" i="50"/>
  <c r="S35" i="50" s="1"/>
  <c r="R27" i="50"/>
  <c r="S27" i="50" s="1"/>
  <c r="R19" i="50"/>
  <c r="S19" i="50" s="1"/>
  <c r="R11" i="50"/>
  <c r="S11" i="50" s="1"/>
  <c r="R42" i="50"/>
  <c r="S42" i="50" s="1"/>
  <c r="R34" i="50"/>
  <c r="S34" i="50" s="1"/>
  <c r="R26" i="50"/>
  <c r="S26" i="50" s="1"/>
  <c r="R18" i="50"/>
  <c r="S18" i="50" s="1"/>
  <c r="R10" i="50"/>
  <c r="S10" i="50" s="1"/>
  <c r="R6" i="50"/>
  <c r="S6" i="50" s="1"/>
  <c r="R33" i="50"/>
  <c r="S33" i="50" s="1"/>
  <c r="R23" i="50"/>
  <c r="S23" i="50" s="1"/>
  <c r="R13" i="50"/>
  <c r="S13" i="50" s="1"/>
  <c r="R40" i="50"/>
  <c r="S40" i="50" s="1"/>
  <c r="R30" i="50"/>
  <c r="S30" i="50" s="1"/>
  <c r="R20" i="50"/>
  <c r="S20" i="50" s="1"/>
  <c r="R8" i="50"/>
  <c r="S8" i="50" s="1"/>
  <c r="R37" i="50"/>
  <c r="S37" i="50" s="1"/>
  <c r="R21" i="50"/>
  <c r="S21" i="50" s="1"/>
  <c r="R7" i="50"/>
  <c r="S7" i="50" s="1"/>
  <c r="R32" i="50"/>
  <c r="S32" i="50" s="1"/>
  <c r="R16" i="50"/>
  <c r="S16" i="50" s="1"/>
  <c r="R31" i="50"/>
  <c r="S31" i="50" s="1"/>
  <c r="R17" i="50"/>
  <c r="S17" i="50" s="1"/>
  <c r="R5" i="50"/>
  <c r="R28" i="50"/>
  <c r="S28" i="50" s="1"/>
  <c r="R25" i="50"/>
  <c r="S25" i="50" s="1"/>
  <c r="R39" i="50"/>
  <c r="S39" i="50" s="1"/>
  <c r="R22" i="50"/>
  <c r="S22" i="50" s="1"/>
  <c r="R29" i="50"/>
  <c r="S29" i="50" s="1"/>
  <c r="R41" i="50"/>
  <c r="S41" i="50" s="1"/>
  <c r="R15" i="50"/>
  <c r="S15" i="50" s="1"/>
  <c r="R14" i="50"/>
  <c r="S14" i="50" s="1"/>
  <c r="R36" i="50"/>
  <c r="S36" i="50" s="1"/>
  <c r="R9" i="50"/>
  <c r="S9" i="50" s="1"/>
  <c r="R38" i="50"/>
  <c r="S38" i="50" s="1"/>
  <c r="R12" i="50"/>
  <c r="S12" i="50" s="1"/>
  <c r="R24" i="50"/>
  <c r="S24" i="50" s="1"/>
  <c r="R36" i="29"/>
  <c r="S36" i="29" s="1"/>
  <c r="R16" i="29"/>
  <c r="S16" i="29" s="1"/>
  <c r="R41" i="29"/>
  <c r="S41" i="29" s="1"/>
  <c r="R33" i="29"/>
  <c r="S33" i="29" s="1"/>
  <c r="R25" i="29"/>
  <c r="S25" i="29" s="1"/>
  <c r="R17" i="29"/>
  <c r="S17" i="29" s="1"/>
  <c r="R9" i="29"/>
  <c r="S9" i="29" s="1"/>
  <c r="R39" i="29"/>
  <c r="S39" i="29" s="1"/>
  <c r="R29" i="29"/>
  <c r="S29" i="29" s="1"/>
  <c r="R19" i="29"/>
  <c r="S19" i="29" s="1"/>
  <c r="R35" i="29"/>
  <c r="S35" i="29" s="1"/>
  <c r="R23" i="29"/>
  <c r="S23" i="29" s="1"/>
  <c r="R13" i="29"/>
  <c r="S13" i="29" s="1"/>
  <c r="R37" i="29"/>
  <c r="S37" i="29" s="1"/>
  <c r="R15" i="29"/>
  <c r="S15" i="29" s="1"/>
  <c r="R31" i="29"/>
  <c r="S31" i="29" s="1"/>
  <c r="R11" i="29"/>
  <c r="S11" i="29" s="1"/>
  <c r="R27" i="29"/>
  <c r="S27" i="29" s="1"/>
  <c r="R7" i="29"/>
  <c r="S7" i="29" s="1"/>
  <c r="R43" i="29"/>
  <c r="S43" i="29" s="1"/>
  <c r="R21" i="29"/>
  <c r="S21" i="29" s="1"/>
  <c r="R6" i="29"/>
  <c r="S6" i="29" s="1"/>
  <c r="R14" i="29"/>
  <c r="S14" i="29" s="1"/>
  <c r="R22" i="29"/>
  <c r="S22" i="29" s="1"/>
  <c r="R30" i="29"/>
  <c r="S30" i="29" s="1"/>
  <c r="R38" i="29"/>
  <c r="S38" i="29" s="1"/>
  <c r="R8" i="29"/>
  <c r="S8" i="29" s="1"/>
  <c r="R18" i="29"/>
  <c r="S18" i="29" s="1"/>
  <c r="R28" i="29"/>
  <c r="S28" i="29" s="1"/>
  <c r="R40" i="29"/>
  <c r="S40" i="29" s="1"/>
  <c r="R12" i="29"/>
  <c r="S12" i="29" s="1"/>
  <c r="R24" i="29"/>
  <c r="S24" i="29" s="1"/>
  <c r="R34" i="29"/>
  <c r="S34" i="29" s="1"/>
  <c r="R20" i="29"/>
  <c r="S20" i="29" s="1"/>
  <c r="R42" i="29"/>
  <c r="S42" i="29" s="1"/>
  <c r="R10" i="29"/>
  <c r="S10" i="29" s="1"/>
  <c r="R32" i="29"/>
  <c r="S32" i="29" s="1"/>
  <c r="R26" i="29"/>
  <c r="S26" i="29" s="1"/>
  <c r="R5" i="29"/>
  <c r="R7" i="42"/>
  <c r="S7" i="42" s="1"/>
  <c r="R11" i="42"/>
  <c r="S11" i="42" s="1"/>
  <c r="R15" i="42"/>
  <c r="S15" i="42" s="1"/>
  <c r="R19" i="42"/>
  <c r="S19" i="42" s="1"/>
  <c r="R23" i="42"/>
  <c r="S23" i="42" s="1"/>
  <c r="R27" i="42"/>
  <c r="S27" i="42" s="1"/>
  <c r="R31" i="42"/>
  <c r="S31" i="42" s="1"/>
  <c r="R35" i="42"/>
  <c r="S35" i="42" s="1"/>
  <c r="R39" i="42"/>
  <c r="S39" i="42" s="1"/>
  <c r="R43" i="42"/>
  <c r="S43" i="42" s="1"/>
  <c r="R9" i="42"/>
  <c r="S9" i="42" s="1"/>
  <c r="R14" i="42"/>
  <c r="S14" i="42" s="1"/>
  <c r="R20" i="42"/>
  <c r="S20" i="42" s="1"/>
  <c r="R25" i="42"/>
  <c r="S25" i="42" s="1"/>
  <c r="R30" i="42"/>
  <c r="S30" i="42" s="1"/>
  <c r="R36" i="42"/>
  <c r="S36" i="42" s="1"/>
  <c r="R41" i="42"/>
  <c r="S41" i="42" s="1"/>
  <c r="R6" i="42"/>
  <c r="S6" i="42" s="1"/>
  <c r="R13" i="42"/>
  <c r="S13" i="42" s="1"/>
  <c r="R21" i="42"/>
  <c r="S21" i="42" s="1"/>
  <c r="R28" i="42"/>
  <c r="S28" i="42" s="1"/>
  <c r="R34" i="42"/>
  <c r="S34" i="42" s="1"/>
  <c r="R42" i="42"/>
  <c r="S42" i="42" s="1"/>
  <c r="R10" i="42"/>
  <c r="S10" i="42" s="1"/>
  <c r="R18" i="42"/>
  <c r="S18" i="42" s="1"/>
  <c r="R29" i="42"/>
  <c r="S29" i="42" s="1"/>
  <c r="R38" i="42"/>
  <c r="S38" i="42" s="1"/>
  <c r="R12" i="42"/>
  <c r="S12" i="42" s="1"/>
  <c r="R22" i="42"/>
  <c r="S22" i="42" s="1"/>
  <c r="R32" i="42"/>
  <c r="S32" i="42" s="1"/>
  <c r="R40" i="42"/>
  <c r="S40" i="42" s="1"/>
  <c r="R8" i="42"/>
  <c r="S8" i="42" s="1"/>
  <c r="R26" i="42"/>
  <c r="S26" i="42" s="1"/>
  <c r="R17" i="42"/>
  <c r="S17" i="42" s="1"/>
  <c r="R37" i="42"/>
  <c r="S37" i="42" s="1"/>
  <c r="R24" i="42"/>
  <c r="S24" i="42" s="1"/>
  <c r="R5" i="42"/>
  <c r="R33" i="42"/>
  <c r="S33" i="42" s="1"/>
  <c r="R16" i="42"/>
  <c r="S16" i="42" s="1"/>
  <c r="Y25" i="12"/>
  <c r="W25" i="12"/>
  <c r="U25" i="12"/>
  <c r="U31" i="12"/>
  <c r="W31" i="12"/>
  <c r="Y31" i="12"/>
  <c r="Y37" i="12"/>
  <c r="U37" i="12"/>
  <c r="W37" i="12"/>
  <c r="Y41" i="12"/>
  <c r="U41" i="12"/>
  <c r="W41" i="12"/>
  <c r="U29" i="12"/>
  <c r="W29" i="12"/>
  <c r="Y29" i="12"/>
  <c r="Y13" i="12"/>
  <c r="U13" i="12"/>
  <c r="W13" i="12"/>
  <c r="Y33" i="12"/>
  <c r="U33" i="12"/>
  <c r="W33" i="12"/>
  <c r="Y19" i="12"/>
  <c r="W19" i="12"/>
  <c r="U19" i="12"/>
  <c r="W35" i="12"/>
  <c r="Y35" i="12"/>
  <c r="U35" i="12"/>
  <c r="Y32" i="12"/>
  <c r="W32" i="12"/>
  <c r="U32" i="12"/>
  <c r="W40" i="12"/>
  <c r="U40" i="12"/>
  <c r="Y40" i="12"/>
  <c r="Y16" i="12"/>
  <c r="U16" i="12"/>
  <c r="W16" i="12"/>
  <c r="Y20" i="12"/>
  <c r="W20" i="12"/>
  <c r="U20" i="12"/>
  <c r="Y28" i="12"/>
  <c r="W28" i="12"/>
  <c r="U28" i="12"/>
  <c r="W38" i="12"/>
  <c r="U38" i="12"/>
  <c r="Y38" i="12"/>
  <c r="W22" i="12"/>
  <c r="U22" i="12"/>
  <c r="Y22" i="12"/>
  <c r="W6" i="12"/>
  <c r="Y6" i="12"/>
  <c r="U6" i="12"/>
  <c r="W34" i="12"/>
  <c r="Y34" i="12"/>
  <c r="U34" i="12"/>
  <c r="W18" i="12"/>
  <c r="U18" i="12"/>
  <c r="Y18" i="12"/>
  <c r="R10" i="22"/>
  <c r="S10" i="22" s="1"/>
  <c r="R18" i="22"/>
  <c r="S18" i="22" s="1"/>
  <c r="R26" i="22"/>
  <c r="S26" i="22" s="1"/>
  <c r="R34" i="22"/>
  <c r="S34" i="22" s="1"/>
  <c r="R42" i="22"/>
  <c r="S42" i="22" s="1"/>
  <c r="R12" i="22"/>
  <c r="S12" i="22" s="1"/>
  <c r="R22" i="22"/>
  <c r="S22" i="22" s="1"/>
  <c r="R32" i="22"/>
  <c r="S32" i="22" s="1"/>
  <c r="R6" i="22"/>
  <c r="S6" i="22" s="1"/>
  <c r="R16" i="22"/>
  <c r="S16" i="22" s="1"/>
  <c r="R28" i="22"/>
  <c r="S28" i="22" s="1"/>
  <c r="R38" i="22"/>
  <c r="S38" i="22" s="1"/>
  <c r="R14" i="22"/>
  <c r="S14" i="22" s="1"/>
  <c r="R36" i="22"/>
  <c r="S36" i="22" s="1"/>
  <c r="R5" i="22"/>
  <c r="R24" i="22"/>
  <c r="S24" i="22" s="1"/>
  <c r="R8" i="22"/>
  <c r="S8" i="22" s="1"/>
  <c r="R20" i="22"/>
  <c r="S20" i="22" s="1"/>
  <c r="R31" i="22"/>
  <c r="S31" i="22" s="1"/>
  <c r="R15" i="22"/>
  <c r="S15" i="22" s="1"/>
  <c r="R25" i="22"/>
  <c r="S25" i="22" s="1"/>
  <c r="R41" i="22"/>
  <c r="S41" i="22" s="1"/>
  <c r="R19" i="22"/>
  <c r="S19" i="22" s="1"/>
  <c r="R43" i="22"/>
  <c r="S43" i="22" s="1"/>
  <c r="R37" i="22"/>
  <c r="S37" i="22" s="1"/>
  <c r="R33" i="22"/>
  <c r="S33" i="22" s="1"/>
  <c r="R27" i="22"/>
  <c r="S27" i="22" s="1"/>
  <c r="R40" i="22"/>
  <c r="S40" i="22" s="1"/>
  <c r="R30" i="22"/>
  <c r="S30" i="22" s="1"/>
  <c r="R39" i="22"/>
  <c r="S39" i="22" s="1"/>
  <c r="R23" i="22"/>
  <c r="S23" i="22" s="1"/>
  <c r="R35" i="22"/>
  <c r="S35" i="22" s="1"/>
  <c r="R13" i="22"/>
  <c r="S13" i="22" s="1"/>
  <c r="R29" i="22"/>
  <c r="S29" i="22" s="1"/>
  <c r="R9" i="22"/>
  <c r="S9" i="22" s="1"/>
  <c r="R21" i="22"/>
  <c r="S21" i="22" s="1"/>
  <c r="R17" i="22"/>
  <c r="S17" i="22" s="1"/>
  <c r="R11" i="22"/>
  <c r="S11" i="22" s="1"/>
  <c r="R7" i="22"/>
  <c r="S7" i="22" s="1"/>
  <c r="R42" i="51"/>
  <c r="S42" i="51" s="1"/>
  <c r="R34" i="51"/>
  <c r="S34" i="51" s="1"/>
  <c r="R26" i="51"/>
  <c r="S26" i="51" s="1"/>
  <c r="R18" i="51"/>
  <c r="S18" i="51" s="1"/>
  <c r="R10" i="51"/>
  <c r="S10" i="51" s="1"/>
  <c r="R41" i="51"/>
  <c r="S41" i="51" s="1"/>
  <c r="R33" i="51"/>
  <c r="S33" i="51" s="1"/>
  <c r="R25" i="51"/>
  <c r="S25" i="51" s="1"/>
  <c r="R17" i="51"/>
  <c r="S17" i="51" s="1"/>
  <c r="R9" i="51"/>
  <c r="S9" i="51" s="1"/>
  <c r="R36" i="51"/>
  <c r="S36" i="51" s="1"/>
  <c r="R24" i="51"/>
  <c r="S24" i="51" s="1"/>
  <c r="R14" i="51"/>
  <c r="S14" i="51" s="1"/>
  <c r="R43" i="51"/>
  <c r="S43" i="51" s="1"/>
  <c r="R31" i="51"/>
  <c r="S31" i="51" s="1"/>
  <c r="R21" i="51"/>
  <c r="S21" i="51" s="1"/>
  <c r="R11" i="51"/>
  <c r="S11" i="51" s="1"/>
  <c r="R30" i="51"/>
  <c r="S30" i="51" s="1"/>
  <c r="R16" i="51"/>
  <c r="S16" i="51" s="1"/>
  <c r="R39" i="51"/>
  <c r="S39" i="51" s="1"/>
  <c r="R27" i="51"/>
  <c r="S27" i="51" s="1"/>
  <c r="R13" i="51"/>
  <c r="S13" i="51" s="1"/>
  <c r="R40" i="51"/>
  <c r="S40" i="51" s="1"/>
  <c r="R28" i="51"/>
  <c r="S28" i="51" s="1"/>
  <c r="R12" i="51"/>
  <c r="S12" i="51" s="1"/>
  <c r="R37" i="51"/>
  <c r="S37" i="51" s="1"/>
  <c r="R23" i="51"/>
  <c r="S23" i="51" s="1"/>
  <c r="R7" i="51"/>
  <c r="S7" i="51" s="1"/>
  <c r="R5" i="51"/>
  <c r="R32" i="51"/>
  <c r="S32" i="51" s="1"/>
  <c r="R15" i="51"/>
  <c r="S15" i="51" s="1"/>
  <c r="R29" i="51"/>
  <c r="S29" i="51" s="1"/>
  <c r="R19" i="51"/>
  <c r="S19" i="51" s="1"/>
  <c r="R22" i="51"/>
  <c r="S22" i="51" s="1"/>
  <c r="R6" i="51"/>
  <c r="S6" i="51" s="1"/>
  <c r="R20" i="51"/>
  <c r="S20" i="51" s="1"/>
  <c r="R38" i="51"/>
  <c r="S38" i="51" s="1"/>
  <c r="R8" i="51"/>
  <c r="S8" i="51" s="1"/>
  <c r="R35" i="51"/>
  <c r="S35" i="51" s="1"/>
  <c r="R20" i="17"/>
  <c r="S20" i="17" s="1"/>
  <c r="R36" i="17"/>
  <c r="S36" i="17" s="1"/>
  <c r="R32" i="17"/>
  <c r="S32" i="17" s="1"/>
  <c r="R8" i="17"/>
  <c r="S8" i="17" s="1"/>
  <c r="R40" i="17"/>
  <c r="S40" i="17" s="1"/>
  <c r="R24" i="17"/>
  <c r="S24" i="17" s="1"/>
  <c r="R16" i="17"/>
  <c r="S16" i="17" s="1"/>
  <c r="R43" i="17"/>
  <c r="S43" i="17" s="1"/>
  <c r="R35" i="17"/>
  <c r="S35" i="17" s="1"/>
  <c r="R27" i="17"/>
  <c r="S27" i="17" s="1"/>
  <c r="R19" i="17"/>
  <c r="S19" i="17" s="1"/>
  <c r="R11" i="17"/>
  <c r="S11" i="17" s="1"/>
  <c r="R41" i="17"/>
  <c r="S41" i="17" s="1"/>
  <c r="R31" i="17"/>
  <c r="S31" i="17" s="1"/>
  <c r="R21" i="17"/>
  <c r="S21" i="17" s="1"/>
  <c r="R9" i="17"/>
  <c r="S9" i="17" s="1"/>
  <c r="R37" i="17"/>
  <c r="S37" i="17" s="1"/>
  <c r="R25" i="17"/>
  <c r="S25" i="17" s="1"/>
  <c r="R15" i="17"/>
  <c r="S15" i="17" s="1"/>
  <c r="R7" i="17"/>
  <c r="S7" i="17" s="1"/>
  <c r="R39" i="17"/>
  <c r="S39" i="17" s="1"/>
  <c r="R17" i="17"/>
  <c r="S17" i="17" s="1"/>
  <c r="R33" i="17"/>
  <c r="S33" i="17" s="1"/>
  <c r="R13" i="17"/>
  <c r="S13" i="17" s="1"/>
  <c r="R29" i="17"/>
  <c r="S29" i="17" s="1"/>
  <c r="R23" i="17"/>
  <c r="S23" i="17" s="1"/>
  <c r="R18" i="17"/>
  <c r="S18" i="17" s="1"/>
  <c r="R34" i="17"/>
  <c r="S34" i="17" s="1"/>
  <c r="R6" i="17"/>
  <c r="S6" i="17" s="1"/>
  <c r="R22" i="17"/>
  <c r="S22" i="17" s="1"/>
  <c r="R38" i="17"/>
  <c r="S38" i="17" s="1"/>
  <c r="R28" i="17"/>
  <c r="S28" i="17" s="1"/>
  <c r="R10" i="17"/>
  <c r="S10" i="17" s="1"/>
  <c r="R26" i="17"/>
  <c r="S26" i="17" s="1"/>
  <c r="R42" i="17"/>
  <c r="S42" i="17" s="1"/>
  <c r="R14" i="17"/>
  <c r="S14" i="17" s="1"/>
  <c r="R30" i="17"/>
  <c r="S30" i="17" s="1"/>
  <c r="R12" i="17"/>
  <c r="S12" i="17" s="1"/>
  <c r="R5" i="17"/>
  <c r="R5" i="32"/>
  <c r="R12" i="32"/>
  <c r="S12" i="32" s="1"/>
  <c r="R20" i="32"/>
  <c r="S20" i="32" s="1"/>
  <c r="R28" i="32"/>
  <c r="S28" i="32" s="1"/>
  <c r="R36" i="32"/>
  <c r="S36" i="32" s="1"/>
  <c r="R10" i="32"/>
  <c r="S10" i="32" s="1"/>
  <c r="R22" i="32"/>
  <c r="S22" i="32" s="1"/>
  <c r="R32" i="32"/>
  <c r="S32" i="32" s="1"/>
  <c r="R42" i="32"/>
  <c r="S42" i="32" s="1"/>
  <c r="R16" i="32"/>
  <c r="S16" i="32" s="1"/>
  <c r="R30" i="32"/>
  <c r="S30" i="32" s="1"/>
  <c r="R6" i="32"/>
  <c r="S6" i="32" s="1"/>
  <c r="R24" i="32"/>
  <c r="S24" i="32" s="1"/>
  <c r="R40" i="32"/>
  <c r="S40" i="32" s="1"/>
  <c r="R14" i="32"/>
  <c r="S14" i="32" s="1"/>
  <c r="R34" i="32"/>
  <c r="S34" i="32" s="1"/>
  <c r="R8" i="32"/>
  <c r="S8" i="32" s="1"/>
  <c r="R26" i="32"/>
  <c r="S26" i="32" s="1"/>
  <c r="R18" i="32"/>
  <c r="S18" i="32" s="1"/>
  <c r="R38" i="32"/>
  <c r="S38" i="32" s="1"/>
  <c r="R39" i="32"/>
  <c r="S39" i="32" s="1"/>
  <c r="R31" i="32"/>
  <c r="S31" i="32" s="1"/>
  <c r="R23" i="32"/>
  <c r="S23" i="32" s="1"/>
  <c r="R15" i="32"/>
  <c r="S15" i="32" s="1"/>
  <c r="R41" i="32"/>
  <c r="S41" i="32" s="1"/>
  <c r="R29" i="32"/>
  <c r="S29" i="32" s="1"/>
  <c r="R19" i="32"/>
  <c r="S19" i="32" s="1"/>
  <c r="R9" i="32"/>
  <c r="S9" i="32" s="1"/>
  <c r="R35" i="32"/>
  <c r="S35" i="32" s="1"/>
  <c r="R25" i="32"/>
  <c r="S25" i="32" s="1"/>
  <c r="R13" i="32"/>
  <c r="S13" i="32" s="1"/>
  <c r="R27" i="32"/>
  <c r="S27" i="32" s="1"/>
  <c r="R7" i="32"/>
  <c r="S7" i="32" s="1"/>
  <c r="R43" i="32"/>
  <c r="S43" i="32" s="1"/>
  <c r="R21" i="32"/>
  <c r="S21" i="32" s="1"/>
  <c r="R37" i="32"/>
  <c r="S37" i="32" s="1"/>
  <c r="R17" i="32"/>
  <c r="S17" i="32" s="1"/>
  <c r="R11" i="32"/>
  <c r="S11" i="32" s="1"/>
  <c r="R33" i="32"/>
  <c r="S33" i="32" s="1"/>
  <c r="R41" i="35"/>
  <c r="S41" i="35" s="1"/>
  <c r="R33" i="35"/>
  <c r="S33" i="35" s="1"/>
  <c r="R25" i="35"/>
  <c r="S25" i="35" s="1"/>
  <c r="R17" i="35"/>
  <c r="S17" i="35" s="1"/>
  <c r="R9" i="35"/>
  <c r="S9" i="35" s="1"/>
  <c r="R37" i="35"/>
  <c r="S37" i="35" s="1"/>
  <c r="R29" i="35"/>
  <c r="S29" i="35" s="1"/>
  <c r="R21" i="35"/>
  <c r="S21" i="35" s="1"/>
  <c r="R13" i="35"/>
  <c r="S13" i="35" s="1"/>
  <c r="R7" i="35"/>
  <c r="S7" i="35" s="1"/>
  <c r="R43" i="35"/>
  <c r="S43" i="35" s="1"/>
  <c r="R27" i="35"/>
  <c r="S27" i="35" s="1"/>
  <c r="R11" i="35"/>
  <c r="S11" i="35" s="1"/>
  <c r="R22" i="35"/>
  <c r="S22" i="35" s="1"/>
  <c r="R35" i="35"/>
  <c r="S35" i="35" s="1"/>
  <c r="R19" i="35"/>
  <c r="S19" i="35" s="1"/>
  <c r="R23" i="35"/>
  <c r="S23" i="35" s="1"/>
  <c r="R15" i="35"/>
  <c r="S15" i="35" s="1"/>
  <c r="R39" i="35"/>
  <c r="S39" i="35" s="1"/>
  <c r="R31" i="35"/>
  <c r="S31" i="35" s="1"/>
  <c r="R8" i="35"/>
  <c r="S8" i="35" s="1"/>
  <c r="R16" i="35"/>
  <c r="S16" i="35" s="1"/>
  <c r="R24" i="35"/>
  <c r="S24" i="35" s="1"/>
  <c r="R32" i="35"/>
  <c r="S32" i="35" s="1"/>
  <c r="R40" i="35"/>
  <c r="S40" i="35" s="1"/>
  <c r="R6" i="35"/>
  <c r="S6" i="35" s="1"/>
  <c r="R18" i="35"/>
  <c r="S18" i="35" s="1"/>
  <c r="R28" i="35"/>
  <c r="S28" i="35" s="1"/>
  <c r="R38" i="35"/>
  <c r="S38" i="35" s="1"/>
  <c r="R12" i="35"/>
  <c r="S12" i="35" s="1"/>
  <c r="R26" i="35"/>
  <c r="S26" i="35" s="1"/>
  <c r="R42" i="35"/>
  <c r="S42" i="35" s="1"/>
  <c r="R10" i="35"/>
  <c r="S10" i="35" s="1"/>
  <c r="R30" i="35"/>
  <c r="S30" i="35" s="1"/>
  <c r="R20" i="35"/>
  <c r="S20" i="35" s="1"/>
  <c r="R36" i="35"/>
  <c r="S36" i="35" s="1"/>
  <c r="R34" i="35"/>
  <c r="S34" i="35" s="1"/>
  <c r="R14" i="35"/>
  <c r="S14" i="35" s="1"/>
  <c r="R5" i="35"/>
  <c r="R36" i="20"/>
  <c r="S36" i="20" s="1"/>
  <c r="R20" i="20"/>
  <c r="S20" i="20" s="1"/>
  <c r="R12" i="20"/>
  <c r="S12" i="20" s="1"/>
  <c r="R37" i="20"/>
  <c r="S37" i="20" s="1"/>
  <c r="R29" i="20"/>
  <c r="S29" i="20" s="1"/>
  <c r="R21" i="20"/>
  <c r="S21" i="20" s="1"/>
  <c r="R13" i="20"/>
  <c r="S13" i="20" s="1"/>
  <c r="R7" i="20"/>
  <c r="S7" i="20" s="1"/>
  <c r="R39" i="20"/>
  <c r="S39" i="20" s="1"/>
  <c r="R27" i="20"/>
  <c r="S27" i="20" s="1"/>
  <c r="R17" i="20"/>
  <c r="S17" i="20" s="1"/>
  <c r="R43" i="20"/>
  <c r="S43" i="20" s="1"/>
  <c r="R33" i="20"/>
  <c r="S33" i="20" s="1"/>
  <c r="R23" i="20"/>
  <c r="S23" i="20" s="1"/>
  <c r="R11" i="20"/>
  <c r="S11" i="20" s="1"/>
  <c r="R25" i="20"/>
  <c r="S25" i="20" s="1"/>
  <c r="R41" i="20"/>
  <c r="S41" i="20" s="1"/>
  <c r="R19" i="20"/>
  <c r="S19" i="20" s="1"/>
  <c r="R35" i="20"/>
  <c r="S35" i="20" s="1"/>
  <c r="R15" i="20"/>
  <c r="S15" i="20" s="1"/>
  <c r="R9" i="20"/>
  <c r="S9" i="20" s="1"/>
  <c r="R31" i="20"/>
  <c r="S31" i="20" s="1"/>
  <c r="R6" i="20"/>
  <c r="S6" i="20" s="1"/>
  <c r="R14" i="20"/>
  <c r="S14" i="20" s="1"/>
  <c r="R22" i="20"/>
  <c r="S22" i="20" s="1"/>
  <c r="R30" i="20"/>
  <c r="S30" i="20" s="1"/>
  <c r="R38" i="20"/>
  <c r="S38" i="20" s="1"/>
  <c r="R10" i="20"/>
  <c r="S10" i="20" s="1"/>
  <c r="R18" i="20"/>
  <c r="S18" i="20" s="1"/>
  <c r="R26" i="20"/>
  <c r="S26" i="20" s="1"/>
  <c r="R34" i="20"/>
  <c r="S34" i="20" s="1"/>
  <c r="R42" i="20"/>
  <c r="S42" i="20" s="1"/>
  <c r="R8" i="20"/>
  <c r="S8" i="20" s="1"/>
  <c r="R24" i="20"/>
  <c r="S24" i="20" s="1"/>
  <c r="R40" i="20"/>
  <c r="S40" i="20" s="1"/>
  <c r="R16" i="20"/>
  <c r="S16" i="20" s="1"/>
  <c r="R32" i="20"/>
  <c r="S32" i="20" s="1"/>
  <c r="R28" i="20"/>
  <c r="S28" i="20" s="1"/>
  <c r="R5" i="20"/>
  <c r="R5" i="30"/>
  <c r="S5" i="30" s="1"/>
  <c r="R12" i="30"/>
  <c r="S12" i="30" s="1"/>
  <c r="R20" i="30"/>
  <c r="S20" i="30" s="1"/>
  <c r="R28" i="30"/>
  <c r="S28" i="30" s="1"/>
  <c r="R36" i="30"/>
  <c r="S36" i="30" s="1"/>
  <c r="R6" i="30"/>
  <c r="S6" i="30" s="1"/>
  <c r="R16" i="30"/>
  <c r="S16" i="30" s="1"/>
  <c r="R26" i="30"/>
  <c r="S26" i="30" s="1"/>
  <c r="R38" i="30"/>
  <c r="S38" i="30" s="1"/>
  <c r="R8" i="30"/>
  <c r="S8" i="30" s="1"/>
  <c r="R22" i="30"/>
  <c r="S22" i="30" s="1"/>
  <c r="R34" i="30"/>
  <c r="S34" i="30" s="1"/>
  <c r="R14" i="30"/>
  <c r="S14" i="30" s="1"/>
  <c r="R30" i="30"/>
  <c r="S30" i="30" s="1"/>
  <c r="R42" i="30"/>
  <c r="S42" i="30" s="1"/>
  <c r="R24" i="30"/>
  <c r="S24" i="30" s="1"/>
  <c r="R10" i="30"/>
  <c r="S10" i="30" s="1"/>
  <c r="R40" i="30"/>
  <c r="S40" i="30" s="1"/>
  <c r="R32" i="30"/>
  <c r="S32" i="30" s="1"/>
  <c r="R18" i="30"/>
  <c r="S18" i="30" s="1"/>
  <c r="R41" i="30"/>
  <c r="S41" i="30" s="1"/>
  <c r="R33" i="30"/>
  <c r="S33" i="30" s="1"/>
  <c r="R25" i="30"/>
  <c r="S25" i="30" s="1"/>
  <c r="R17" i="30"/>
  <c r="S17" i="30" s="1"/>
  <c r="R9" i="30"/>
  <c r="S9" i="30" s="1"/>
  <c r="R39" i="30"/>
  <c r="S39" i="30" s="1"/>
  <c r="R29" i="30"/>
  <c r="S29" i="30" s="1"/>
  <c r="R19" i="30"/>
  <c r="S19" i="30" s="1"/>
  <c r="R7" i="30"/>
  <c r="R35" i="30"/>
  <c r="S35" i="30" s="1"/>
  <c r="R13" i="30"/>
  <c r="S13" i="30" s="1"/>
  <c r="R43" i="30"/>
  <c r="S43" i="30" s="1"/>
  <c r="R37" i="30"/>
  <c r="S37" i="30" s="1"/>
  <c r="R31" i="30"/>
  <c r="S31" i="30" s="1"/>
  <c r="R23" i="30"/>
  <c r="S23" i="30" s="1"/>
  <c r="R27" i="30"/>
  <c r="S27" i="30" s="1"/>
  <c r="R21" i="30"/>
  <c r="S21" i="30" s="1"/>
  <c r="R15" i="30"/>
  <c r="S15" i="30" s="1"/>
  <c r="R11" i="30"/>
  <c r="S11" i="30" s="1"/>
  <c r="R36" i="37"/>
  <c r="S36" i="37" s="1"/>
  <c r="R28" i="37"/>
  <c r="S28" i="37" s="1"/>
  <c r="R20" i="37"/>
  <c r="S20" i="37" s="1"/>
  <c r="R12" i="37"/>
  <c r="S12" i="37" s="1"/>
  <c r="R43" i="37"/>
  <c r="S43" i="37" s="1"/>
  <c r="R35" i="37"/>
  <c r="S35" i="37" s="1"/>
  <c r="R27" i="37"/>
  <c r="S27" i="37" s="1"/>
  <c r="R19" i="37"/>
  <c r="S19" i="37" s="1"/>
  <c r="R11" i="37"/>
  <c r="S11" i="37" s="1"/>
  <c r="R42" i="37"/>
  <c r="S42" i="37" s="1"/>
  <c r="R32" i="37"/>
  <c r="S32" i="37" s="1"/>
  <c r="R22" i="37"/>
  <c r="S22" i="37" s="1"/>
  <c r="R10" i="37"/>
  <c r="S10" i="37" s="1"/>
  <c r="R39" i="37"/>
  <c r="S39" i="37" s="1"/>
  <c r="R29" i="37"/>
  <c r="S29" i="37" s="1"/>
  <c r="R17" i="37"/>
  <c r="S17" i="37" s="1"/>
  <c r="R7" i="37"/>
  <c r="S7" i="37" s="1"/>
  <c r="R40" i="37"/>
  <c r="S40" i="37" s="1"/>
  <c r="R26" i="37"/>
  <c r="S26" i="37" s="1"/>
  <c r="R14" i="37"/>
  <c r="S14" i="37" s="1"/>
  <c r="R37" i="37"/>
  <c r="S37" i="37" s="1"/>
  <c r="R23" i="37"/>
  <c r="S23" i="37" s="1"/>
  <c r="R9" i="37"/>
  <c r="S9" i="37" s="1"/>
  <c r="R34" i="37"/>
  <c r="S34" i="37" s="1"/>
  <c r="R16" i="37"/>
  <c r="S16" i="37" s="1"/>
  <c r="R33" i="37"/>
  <c r="S33" i="37" s="1"/>
  <c r="R15" i="37"/>
  <c r="S15" i="37" s="1"/>
  <c r="R24" i="37"/>
  <c r="S24" i="37" s="1"/>
  <c r="R6" i="37"/>
  <c r="S6" i="37" s="1"/>
  <c r="R25" i="37"/>
  <c r="S25" i="37" s="1"/>
  <c r="R8" i="37"/>
  <c r="S8" i="37" s="1"/>
  <c r="R13" i="37"/>
  <c r="S13" i="37" s="1"/>
  <c r="R30" i="37"/>
  <c r="S30" i="37" s="1"/>
  <c r="R31" i="37"/>
  <c r="S31" i="37" s="1"/>
  <c r="R38" i="37"/>
  <c r="S38" i="37" s="1"/>
  <c r="R41" i="37"/>
  <c r="S41" i="37" s="1"/>
  <c r="R5" i="37"/>
  <c r="R21" i="37"/>
  <c r="S21" i="37" s="1"/>
  <c r="R18" i="37"/>
  <c r="S18" i="37" s="1"/>
  <c r="R37" i="39"/>
  <c r="S37" i="39" s="1"/>
  <c r="R29" i="39"/>
  <c r="S29" i="39" s="1"/>
  <c r="R21" i="39"/>
  <c r="S21" i="39" s="1"/>
  <c r="R13" i="39"/>
  <c r="S13" i="39" s="1"/>
  <c r="R5" i="39"/>
  <c r="R36" i="39"/>
  <c r="S36" i="39" s="1"/>
  <c r="R28" i="39"/>
  <c r="S28" i="39" s="1"/>
  <c r="R20" i="39"/>
  <c r="S20" i="39" s="1"/>
  <c r="R12" i="39"/>
  <c r="S12" i="39" s="1"/>
  <c r="R39" i="39"/>
  <c r="S39" i="39" s="1"/>
  <c r="R27" i="39"/>
  <c r="S27" i="39" s="1"/>
  <c r="R17" i="39"/>
  <c r="S17" i="39" s="1"/>
  <c r="R7" i="39"/>
  <c r="S7" i="39" s="1"/>
  <c r="R34" i="39"/>
  <c r="S34" i="39" s="1"/>
  <c r="R24" i="39"/>
  <c r="S24" i="39" s="1"/>
  <c r="R14" i="39"/>
  <c r="S14" i="39" s="1"/>
  <c r="R35" i="39"/>
  <c r="S35" i="39" s="1"/>
  <c r="R23" i="39"/>
  <c r="S23" i="39" s="1"/>
  <c r="R9" i="39"/>
  <c r="S9" i="39" s="1"/>
  <c r="R32" i="39"/>
  <c r="S32" i="39" s="1"/>
  <c r="R18" i="39"/>
  <c r="S18" i="39" s="1"/>
  <c r="R6" i="39"/>
  <c r="S6" i="39" s="1"/>
  <c r="R33" i="39"/>
  <c r="S33" i="39" s="1"/>
  <c r="R15" i="39"/>
  <c r="S15" i="39" s="1"/>
  <c r="R38" i="39"/>
  <c r="S38" i="39" s="1"/>
  <c r="R16" i="39"/>
  <c r="S16" i="39" s="1"/>
  <c r="R43" i="39"/>
  <c r="S43" i="39" s="1"/>
  <c r="R25" i="39"/>
  <c r="S25" i="39" s="1"/>
  <c r="R42" i="39"/>
  <c r="S42" i="39" s="1"/>
  <c r="R26" i="39"/>
  <c r="S26" i="39" s="1"/>
  <c r="R8" i="39"/>
  <c r="S8" i="39" s="1"/>
  <c r="R11" i="39"/>
  <c r="S11" i="39" s="1"/>
  <c r="R10" i="39"/>
  <c r="S10" i="39" s="1"/>
  <c r="R31" i="39"/>
  <c r="S31" i="39" s="1"/>
  <c r="R30" i="39"/>
  <c r="S30" i="39" s="1"/>
  <c r="R41" i="39"/>
  <c r="S41" i="39" s="1"/>
  <c r="R40" i="39"/>
  <c r="S40" i="39" s="1"/>
  <c r="R22" i="39"/>
  <c r="S22" i="39" s="1"/>
  <c r="R19" i="39"/>
  <c r="S19" i="39" s="1"/>
  <c r="R5" i="18" a="1"/>
  <c r="Q44" i="18"/>
  <c r="W23" i="44"/>
  <c r="U23" i="44"/>
  <c r="Y23" i="44"/>
  <c r="Y20" i="44"/>
  <c r="W20" i="44"/>
  <c r="U20" i="44"/>
  <c r="Y12" i="44"/>
  <c r="U12" i="44"/>
  <c r="W12" i="44"/>
  <c r="W31" i="44"/>
  <c r="U31" i="44"/>
  <c r="Y31" i="44"/>
  <c r="W15" i="44"/>
  <c r="Y15" i="44"/>
  <c r="U15" i="44"/>
  <c r="Y30" i="44"/>
  <c r="U30" i="44"/>
  <c r="W30" i="44"/>
  <c r="W21" i="44"/>
  <c r="U21" i="44"/>
  <c r="Y21" i="44"/>
  <c r="Y10" i="44"/>
  <c r="U10" i="44"/>
  <c r="W10" i="44"/>
  <c r="W38" i="44"/>
  <c r="U38" i="44"/>
  <c r="Y38" i="44"/>
  <c r="Y27" i="44"/>
  <c r="W27" i="44"/>
  <c r="U27" i="44"/>
  <c r="W14" i="44"/>
  <c r="U14" i="44"/>
  <c r="Y14" i="44"/>
  <c r="W36" i="44"/>
  <c r="U36" i="44"/>
  <c r="Y36" i="44"/>
  <c r="W19" i="44"/>
  <c r="Y19" i="44"/>
  <c r="U19" i="44"/>
  <c r="W39" i="44"/>
  <c r="U39" i="44"/>
  <c r="Y39" i="44"/>
  <c r="Y8" i="44"/>
  <c r="W8" i="44"/>
  <c r="U8" i="44"/>
  <c r="Y24" i="44"/>
  <c r="U24" i="44"/>
  <c r="W24" i="44"/>
  <c r="U40" i="44"/>
  <c r="W40" i="44"/>
  <c r="Y40" i="44"/>
  <c r="W17" i="44"/>
  <c r="Y17" i="44"/>
  <c r="U17" i="44"/>
  <c r="Y33" i="44"/>
  <c r="U33" i="44"/>
  <c r="W33" i="44"/>
  <c r="Q44" i="14"/>
  <c r="R5" i="14" a="1"/>
  <c r="R8" i="33"/>
  <c r="S8" i="33" s="1"/>
  <c r="R16" i="33"/>
  <c r="S16" i="33" s="1"/>
  <c r="R24" i="33"/>
  <c r="S24" i="33" s="1"/>
  <c r="R32" i="33"/>
  <c r="S32" i="33" s="1"/>
  <c r="R40" i="33"/>
  <c r="S40" i="33" s="1"/>
  <c r="R10" i="33"/>
  <c r="S10" i="33" s="1"/>
  <c r="R20" i="33"/>
  <c r="S20" i="33" s="1"/>
  <c r="R30" i="33"/>
  <c r="S30" i="33" s="1"/>
  <c r="R42" i="33"/>
  <c r="S42" i="33" s="1"/>
  <c r="R14" i="33"/>
  <c r="S14" i="33" s="1"/>
  <c r="R28" i="33"/>
  <c r="S28" i="33" s="1"/>
  <c r="R12" i="33"/>
  <c r="S12" i="33" s="1"/>
  <c r="R34" i="33"/>
  <c r="S34" i="33" s="1"/>
  <c r="R5" i="33"/>
  <c r="R22" i="33"/>
  <c r="S22" i="33" s="1"/>
  <c r="R38" i="33"/>
  <c r="S38" i="33" s="1"/>
  <c r="R18" i="33"/>
  <c r="S18" i="33" s="1"/>
  <c r="R36" i="33"/>
  <c r="S36" i="33" s="1"/>
  <c r="R26" i="33"/>
  <c r="S26" i="33" s="1"/>
  <c r="R6" i="33"/>
  <c r="S6" i="33" s="1"/>
  <c r="R39" i="33"/>
  <c r="S39" i="33" s="1"/>
  <c r="R31" i="33"/>
  <c r="S31" i="33" s="1"/>
  <c r="R23" i="33"/>
  <c r="S23" i="33" s="1"/>
  <c r="R15" i="33"/>
  <c r="S15" i="33" s="1"/>
  <c r="R7" i="33"/>
  <c r="S7" i="33" s="1"/>
  <c r="R41" i="33"/>
  <c r="S41" i="33" s="1"/>
  <c r="R29" i="33"/>
  <c r="S29" i="33" s="1"/>
  <c r="R19" i="33"/>
  <c r="S19" i="33" s="1"/>
  <c r="R9" i="33"/>
  <c r="S9" i="33" s="1"/>
  <c r="R35" i="33"/>
  <c r="S35" i="33" s="1"/>
  <c r="R25" i="33"/>
  <c r="S25" i="33" s="1"/>
  <c r="R13" i="33"/>
  <c r="S13" i="33" s="1"/>
  <c r="R37" i="33"/>
  <c r="S37" i="33" s="1"/>
  <c r="R17" i="33"/>
  <c r="S17" i="33" s="1"/>
  <c r="R33" i="33"/>
  <c r="S33" i="33" s="1"/>
  <c r="R11" i="33"/>
  <c r="S11" i="33" s="1"/>
  <c r="R27" i="33"/>
  <c r="S27" i="33" s="1"/>
  <c r="R21" i="33"/>
  <c r="S21" i="33" s="1"/>
  <c r="R43" i="33"/>
  <c r="S43" i="33" s="1"/>
  <c r="R10" i="15"/>
  <c r="S10" i="15" s="1"/>
  <c r="R18" i="15"/>
  <c r="S18" i="15" s="1"/>
  <c r="R26" i="15"/>
  <c r="S26" i="15" s="1"/>
  <c r="R34" i="15"/>
  <c r="S34" i="15" s="1"/>
  <c r="R42" i="15"/>
  <c r="S42" i="15" s="1"/>
  <c r="R6" i="15"/>
  <c r="S6" i="15" s="1"/>
  <c r="R14" i="15"/>
  <c r="S14" i="15" s="1"/>
  <c r="R22" i="15"/>
  <c r="S22" i="15" s="1"/>
  <c r="R30" i="15"/>
  <c r="S30" i="15" s="1"/>
  <c r="R38" i="15"/>
  <c r="S38" i="15" s="1"/>
  <c r="R5" i="15"/>
  <c r="R20" i="15"/>
  <c r="S20" i="15" s="1"/>
  <c r="R36" i="15"/>
  <c r="S36" i="15" s="1"/>
  <c r="R12" i="15"/>
  <c r="S12" i="15" s="1"/>
  <c r="R28" i="15"/>
  <c r="S28" i="15" s="1"/>
  <c r="R24" i="15"/>
  <c r="S24" i="15" s="1"/>
  <c r="R32" i="15"/>
  <c r="S32" i="15" s="1"/>
  <c r="R16" i="15"/>
  <c r="S16" i="15" s="1"/>
  <c r="R40" i="15"/>
  <c r="S40" i="15" s="1"/>
  <c r="R39" i="15"/>
  <c r="S39" i="15" s="1"/>
  <c r="R31" i="15"/>
  <c r="S31" i="15" s="1"/>
  <c r="R23" i="15"/>
  <c r="S23" i="15" s="1"/>
  <c r="R15" i="15"/>
  <c r="S15" i="15" s="1"/>
  <c r="R37" i="15"/>
  <c r="S37" i="15" s="1"/>
  <c r="R27" i="15"/>
  <c r="S27" i="15" s="1"/>
  <c r="R17" i="15"/>
  <c r="S17" i="15" s="1"/>
  <c r="R7" i="15"/>
  <c r="S7" i="15" s="1"/>
  <c r="R43" i="15"/>
  <c r="S43" i="15" s="1"/>
  <c r="R33" i="15"/>
  <c r="S33" i="15" s="1"/>
  <c r="R21" i="15"/>
  <c r="S21" i="15" s="1"/>
  <c r="R11" i="15"/>
  <c r="S11" i="15" s="1"/>
  <c r="R8" i="15"/>
  <c r="S8" i="15" s="1"/>
  <c r="R35" i="15"/>
  <c r="S35" i="15" s="1"/>
  <c r="R13" i="15"/>
  <c r="S13" i="15" s="1"/>
  <c r="R29" i="15"/>
  <c r="S29" i="15" s="1"/>
  <c r="R9" i="15"/>
  <c r="S9" i="15" s="1"/>
  <c r="R25" i="15"/>
  <c r="S25" i="15" s="1"/>
  <c r="R19" i="15"/>
  <c r="S19" i="15" s="1"/>
  <c r="R41" i="15"/>
  <c r="S41" i="15" s="1"/>
  <c r="R6" i="52"/>
  <c r="S6" i="52" s="1"/>
  <c r="R43" i="52"/>
  <c r="S43" i="52" s="1"/>
  <c r="R35" i="52"/>
  <c r="S35" i="52" s="1"/>
  <c r="R27" i="52"/>
  <c r="S27" i="52" s="1"/>
  <c r="R19" i="52"/>
  <c r="S19" i="52" s="1"/>
  <c r="R11" i="52"/>
  <c r="S11" i="52" s="1"/>
  <c r="R42" i="52"/>
  <c r="S42" i="52" s="1"/>
  <c r="R34" i="52"/>
  <c r="S34" i="52" s="1"/>
  <c r="R26" i="52"/>
  <c r="S26" i="52" s="1"/>
  <c r="R18" i="52"/>
  <c r="S18" i="52" s="1"/>
  <c r="R10" i="52"/>
  <c r="S10" i="52" s="1"/>
  <c r="R39" i="52"/>
  <c r="S39" i="52" s="1"/>
  <c r="R29" i="52"/>
  <c r="S29" i="52" s="1"/>
  <c r="R17" i="52"/>
  <c r="S17" i="52" s="1"/>
  <c r="R7" i="52"/>
  <c r="S7" i="52" s="1"/>
  <c r="R36" i="52"/>
  <c r="S36" i="52" s="1"/>
  <c r="R24" i="52"/>
  <c r="S24" i="52" s="1"/>
  <c r="R14" i="52"/>
  <c r="S14" i="52" s="1"/>
  <c r="R41" i="52"/>
  <c r="S41" i="52" s="1"/>
  <c r="R25" i="52"/>
  <c r="S25" i="52" s="1"/>
  <c r="R13" i="52"/>
  <c r="S13" i="52" s="1"/>
  <c r="R38" i="52"/>
  <c r="S38" i="52" s="1"/>
  <c r="R22" i="52"/>
  <c r="S22" i="52" s="1"/>
  <c r="R8" i="52"/>
  <c r="S8" i="52" s="1"/>
  <c r="R37" i="52"/>
  <c r="S37" i="52" s="1"/>
  <c r="R23" i="52"/>
  <c r="S23" i="52" s="1"/>
  <c r="R9" i="52"/>
  <c r="S9" i="52" s="1"/>
  <c r="R32" i="52"/>
  <c r="S32" i="52" s="1"/>
  <c r="R20" i="52"/>
  <c r="S20" i="52" s="1"/>
  <c r="R15" i="52"/>
  <c r="S15" i="52" s="1"/>
  <c r="R28" i="52"/>
  <c r="S28" i="52" s="1"/>
  <c r="R31" i="52"/>
  <c r="S31" i="52" s="1"/>
  <c r="R40" i="52"/>
  <c r="S40" i="52" s="1"/>
  <c r="R12" i="52"/>
  <c r="S12" i="52" s="1"/>
  <c r="R21" i="52"/>
  <c r="S21" i="52" s="1"/>
  <c r="R30" i="52"/>
  <c r="S30" i="52" s="1"/>
  <c r="R5" i="52"/>
  <c r="R33" i="52"/>
  <c r="S33" i="52" s="1"/>
  <c r="R16" i="52"/>
  <c r="S16" i="52" s="1"/>
  <c r="R34" i="36"/>
  <c r="S34" i="36" s="1"/>
  <c r="R24" i="36"/>
  <c r="S24" i="36" s="1"/>
  <c r="R14" i="36"/>
  <c r="S14" i="36" s="1"/>
  <c r="R41" i="36"/>
  <c r="S41" i="36" s="1"/>
  <c r="R31" i="36"/>
  <c r="S31" i="36" s="1"/>
  <c r="R21" i="36"/>
  <c r="S21" i="36" s="1"/>
  <c r="R9" i="36"/>
  <c r="S9" i="36" s="1"/>
  <c r="R38" i="36"/>
  <c r="S38" i="36" s="1"/>
  <c r="R22" i="36"/>
  <c r="S22" i="36" s="1"/>
  <c r="R8" i="36"/>
  <c r="S8" i="36" s="1"/>
  <c r="R33" i="36"/>
  <c r="S33" i="36" s="1"/>
  <c r="R17" i="36"/>
  <c r="S17" i="36" s="1"/>
  <c r="R32" i="36"/>
  <c r="S32" i="36" s="1"/>
  <c r="R16" i="36"/>
  <c r="S16" i="36" s="1"/>
  <c r="R37" i="36"/>
  <c r="S37" i="36" s="1"/>
  <c r="R15" i="36"/>
  <c r="S15" i="36" s="1"/>
  <c r="R42" i="36"/>
  <c r="S42" i="36" s="1"/>
  <c r="R26" i="36"/>
  <c r="S26" i="36" s="1"/>
  <c r="R6" i="36"/>
  <c r="S6" i="36" s="1"/>
  <c r="R25" i="36"/>
  <c r="S25" i="36" s="1"/>
  <c r="R7" i="36"/>
  <c r="S7" i="36" s="1"/>
  <c r="R10" i="36"/>
  <c r="S10" i="36" s="1"/>
  <c r="R13" i="36"/>
  <c r="S13" i="36" s="1"/>
  <c r="R30" i="36"/>
  <c r="S30" i="36" s="1"/>
  <c r="R29" i="36"/>
  <c r="S29" i="36" s="1"/>
  <c r="R40" i="36"/>
  <c r="S40" i="36" s="1"/>
  <c r="R39" i="36"/>
  <c r="S39" i="36" s="1"/>
  <c r="R23" i="36"/>
  <c r="S23" i="36" s="1"/>
  <c r="R18" i="36"/>
  <c r="S18" i="36" s="1"/>
  <c r="R36" i="36"/>
  <c r="S36" i="36" s="1"/>
  <c r="R20" i="36"/>
  <c r="S20" i="36" s="1"/>
  <c r="R43" i="36"/>
  <c r="S43" i="36" s="1"/>
  <c r="R27" i="36"/>
  <c r="S27" i="36" s="1"/>
  <c r="R11" i="36"/>
  <c r="S11" i="36" s="1"/>
  <c r="R28" i="36"/>
  <c r="S28" i="36" s="1"/>
  <c r="R12" i="36"/>
  <c r="S12" i="36" s="1"/>
  <c r="R35" i="36"/>
  <c r="S35" i="36" s="1"/>
  <c r="R19" i="36"/>
  <c r="S19" i="36" s="1"/>
  <c r="R5" i="36"/>
  <c r="Q44" i="48"/>
  <c r="R5" i="48" a="1"/>
  <c r="R10" i="28"/>
  <c r="S10" i="28" s="1"/>
  <c r="R18" i="28"/>
  <c r="S18" i="28" s="1"/>
  <c r="R26" i="28"/>
  <c r="S26" i="28" s="1"/>
  <c r="R34" i="28"/>
  <c r="S34" i="28" s="1"/>
  <c r="R42" i="28"/>
  <c r="S42" i="28" s="1"/>
  <c r="R8" i="28"/>
  <c r="S8" i="28" s="1"/>
  <c r="R20" i="28"/>
  <c r="S20" i="28" s="1"/>
  <c r="R30" i="28"/>
  <c r="S30" i="28" s="1"/>
  <c r="R40" i="28"/>
  <c r="S40" i="28" s="1"/>
  <c r="R5" i="28"/>
  <c r="R14" i="28"/>
  <c r="S14" i="28" s="1"/>
  <c r="R36" i="28"/>
  <c r="S36" i="28" s="1"/>
  <c r="R12" i="28"/>
  <c r="S12" i="28" s="1"/>
  <c r="R28" i="28"/>
  <c r="S28" i="28" s="1"/>
  <c r="R38" i="28"/>
  <c r="S38" i="28" s="1"/>
  <c r="R39" i="28"/>
  <c r="S39" i="28" s="1"/>
  <c r="R23" i="28"/>
  <c r="S23" i="28" s="1"/>
  <c r="R37" i="28"/>
  <c r="S37" i="28" s="1"/>
  <c r="R17" i="28"/>
  <c r="S17" i="28" s="1"/>
  <c r="R43" i="28"/>
  <c r="S43" i="28" s="1"/>
  <c r="R21" i="28"/>
  <c r="S21" i="28" s="1"/>
  <c r="R25" i="28"/>
  <c r="S25" i="28" s="1"/>
  <c r="R19" i="28"/>
  <c r="S19" i="28" s="1"/>
  <c r="R13" i="28"/>
  <c r="S13" i="28" s="1"/>
  <c r="R9" i="28"/>
  <c r="S9" i="28" s="1"/>
  <c r="R24" i="28"/>
  <c r="S24" i="28" s="1"/>
  <c r="R22" i="28"/>
  <c r="S22" i="28" s="1"/>
  <c r="R32" i="28"/>
  <c r="S32" i="28" s="1"/>
  <c r="R6" i="28"/>
  <c r="S6" i="28" s="1"/>
  <c r="R16" i="28"/>
  <c r="S16" i="28" s="1"/>
  <c r="R31" i="28"/>
  <c r="S31" i="28" s="1"/>
  <c r="R15" i="28"/>
  <c r="S15" i="28" s="1"/>
  <c r="R27" i="28"/>
  <c r="S27" i="28" s="1"/>
  <c r="R7" i="28"/>
  <c r="S7" i="28" s="1"/>
  <c r="R33" i="28"/>
  <c r="S33" i="28" s="1"/>
  <c r="R11" i="28"/>
  <c r="S11" i="28" s="1"/>
  <c r="R41" i="28"/>
  <c r="S41" i="28" s="1"/>
  <c r="R35" i="28"/>
  <c r="S35" i="28" s="1"/>
  <c r="R29" i="28"/>
  <c r="S29" i="28" s="1"/>
  <c r="W7" i="12"/>
  <c r="Y7" i="12"/>
  <c r="U7" i="12"/>
  <c r="Y9" i="12"/>
  <c r="W9" i="12"/>
  <c r="U9" i="12"/>
  <c r="W15" i="12"/>
  <c r="U15" i="12"/>
  <c r="Y15" i="12"/>
  <c r="Y21" i="12"/>
  <c r="W21" i="12"/>
  <c r="U21" i="12"/>
  <c r="U17" i="12"/>
  <c r="Y17" i="12"/>
  <c r="W17" i="12"/>
  <c r="U39" i="12"/>
  <c r="W39" i="12"/>
  <c r="Y39" i="12"/>
  <c r="Y23" i="12"/>
  <c r="U23" i="12"/>
  <c r="W23" i="12"/>
  <c r="Y11" i="12"/>
  <c r="W11" i="12"/>
  <c r="U11" i="12"/>
  <c r="U27" i="12"/>
  <c r="W27" i="12"/>
  <c r="Y27" i="12"/>
  <c r="U43" i="12"/>
  <c r="W43" i="12"/>
  <c r="Y43" i="12"/>
  <c r="W8" i="12"/>
  <c r="U8" i="12"/>
  <c r="Y8" i="12"/>
  <c r="W24" i="12"/>
  <c r="U24" i="12"/>
  <c r="Y24" i="12"/>
  <c r="U36" i="12"/>
  <c r="W36" i="12"/>
  <c r="Y36" i="12"/>
  <c r="R44" i="12"/>
  <c r="S5" i="12"/>
  <c r="W12" i="12"/>
  <c r="U12" i="12"/>
  <c r="Y12" i="12"/>
  <c r="Y30" i="12"/>
  <c r="W30" i="12"/>
  <c r="U30" i="12"/>
  <c r="Y14" i="12"/>
  <c r="W14" i="12"/>
  <c r="U14" i="12"/>
  <c r="W42" i="12"/>
  <c r="Y42" i="12"/>
  <c r="U42" i="12"/>
  <c r="Y26" i="12"/>
  <c r="U26" i="12"/>
  <c r="W26" i="12"/>
  <c r="Y10" i="12"/>
  <c r="W10" i="12"/>
  <c r="U10" i="12"/>
  <c r="R10" i="24"/>
  <c r="S10" i="24" s="1"/>
  <c r="R18" i="24"/>
  <c r="S18" i="24" s="1"/>
  <c r="R26" i="24"/>
  <c r="S26" i="24" s="1"/>
  <c r="R34" i="24"/>
  <c r="S34" i="24" s="1"/>
  <c r="R42" i="24"/>
  <c r="S42" i="24" s="1"/>
  <c r="R8" i="24"/>
  <c r="S8" i="24" s="1"/>
  <c r="R20" i="24"/>
  <c r="S20" i="24" s="1"/>
  <c r="R30" i="24"/>
  <c r="S30" i="24" s="1"/>
  <c r="R40" i="24"/>
  <c r="S40" i="24" s="1"/>
  <c r="R12" i="24"/>
  <c r="S12" i="24" s="1"/>
  <c r="R24" i="24"/>
  <c r="S24" i="24" s="1"/>
  <c r="R38" i="24"/>
  <c r="S38" i="24" s="1"/>
  <c r="R5" i="24"/>
  <c r="R16" i="24"/>
  <c r="S16" i="24" s="1"/>
  <c r="R32" i="24"/>
  <c r="S32" i="24" s="1"/>
  <c r="R14" i="24"/>
  <c r="S14" i="24" s="1"/>
  <c r="R28" i="24"/>
  <c r="S28" i="24" s="1"/>
  <c r="R6" i="24"/>
  <c r="S6" i="24" s="1"/>
  <c r="R36" i="24"/>
  <c r="S36" i="24" s="1"/>
  <c r="R22" i="24"/>
  <c r="S22" i="24" s="1"/>
  <c r="R41" i="24"/>
  <c r="S41" i="24" s="1"/>
  <c r="R33" i="24"/>
  <c r="S33" i="24" s="1"/>
  <c r="R25" i="24"/>
  <c r="S25" i="24" s="1"/>
  <c r="R17" i="24"/>
  <c r="S17" i="24" s="1"/>
  <c r="R9" i="24"/>
  <c r="S9" i="24" s="1"/>
  <c r="R37" i="24"/>
  <c r="S37" i="24" s="1"/>
  <c r="R27" i="24"/>
  <c r="S27" i="24" s="1"/>
  <c r="R15" i="24"/>
  <c r="S15" i="24" s="1"/>
  <c r="R7" i="24"/>
  <c r="S7" i="24" s="1"/>
  <c r="R43" i="24"/>
  <c r="S43" i="24" s="1"/>
  <c r="R31" i="24"/>
  <c r="S31" i="24" s="1"/>
  <c r="R21" i="24"/>
  <c r="S21" i="24" s="1"/>
  <c r="R11" i="24"/>
  <c r="S11" i="24" s="1"/>
  <c r="R23" i="24"/>
  <c r="S23" i="24" s="1"/>
  <c r="R39" i="24"/>
  <c r="S39" i="24" s="1"/>
  <c r="R19" i="24"/>
  <c r="S19" i="24" s="1"/>
  <c r="R35" i="24"/>
  <c r="S35" i="24" s="1"/>
  <c r="R13" i="24"/>
  <c r="S13" i="24" s="1"/>
  <c r="R29" i="24"/>
  <c r="S29" i="24" s="1"/>
  <c r="R43" i="34"/>
  <c r="S43" i="34" s="1"/>
  <c r="R33" i="34"/>
  <c r="S33" i="34" s="1"/>
  <c r="R23" i="34"/>
  <c r="S23" i="34" s="1"/>
  <c r="R11" i="34"/>
  <c r="S11" i="34" s="1"/>
  <c r="R25" i="34"/>
  <c r="S25" i="34" s="1"/>
  <c r="R41" i="34"/>
  <c r="S41" i="34" s="1"/>
  <c r="R19" i="34"/>
  <c r="S19" i="34" s="1"/>
  <c r="R35" i="34"/>
  <c r="S35" i="34" s="1"/>
  <c r="R15" i="34"/>
  <c r="S15" i="34" s="1"/>
  <c r="R31" i="34"/>
  <c r="S31" i="34" s="1"/>
  <c r="R9" i="34"/>
  <c r="S9" i="34" s="1"/>
  <c r="R5" i="34"/>
  <c r="S5" i="34" s="1"/>
  <c r="R20" i="34"/>
  <c r="S20" i="34" s="1"/>
  <c r="R36" i="34"/>
  <c r="S36" i="34" s="1"/>
  <c r="R18" i="34"/>
  <c r="S18" i="34" s="1"/>
  <c r="R40" i="34"/>
  <c r="S40" i="34" s="1"/>
  <c r="R26" i="34"/>
  <c r="S26" i="34" s="1"/>
  <c r="R22" i="34"/>
  <c r="S22" i="34" s="1"/>
  <c r="R10" i="34"/>
  <c r="S10" i="34" s="1"/>
  <c r="R24" i="34"/>
  <c r="S24" i="34" s="1"/>
  <c r="R34" i="34"/>
  <c r="S34" i="34" s="1"/>
  <c r="R37" i="34"/>
  <c r="S37" i="34" s="1"/>
  <c r="R21" i="34"/>
  <c r="S21" i="34" s="1"/>
  <c r="R39" i="34"/>
  <c r="S39" i="34" s="1"/>
  <c r="R17" i="34"/>
  <c r="S17" i="34" s="1"/>
  <c r="R12" i="34"/>
  <c r="S12" i="34" s="1"/>
  <c r="R28" i="34"/>
  <c r="S28" i="34" s="1"/>
  <c r="R8" i="34"/>
  <c r="S8" i="34" s="1"/>
  <c r="R30" i="34"/>
  <c r="S30" i="34" s="1"/>
  <c r="R14" i="34"/>
  <c r="S14" i="34" s="1"/>
  <c r="R42" i="34"/>
  <c r="S42" i="34" s="1"/>
  <c r="R38" i="34"/>
  <c r="S38" i="34" s="1"/>
  <c r="R32" i="34"/>
  <c r="S32" i="34" s="1"/>
  <c r="R6" i="34"/>
  <c r="S6" i="34" s="1"/>
  <c r="R16" i="34"/>
  <c r="S16" i="34" s="1"/>
  <c r="R29" i="34"/>
  <c r="S29" i="34" s="1"/>
  <c r="R13" i="34"/>
  <c r="S13" i="34" s="1"/>
  <c r="R27" i="34"/>
  <c r="S27" i="34" s="1"/>
  <c r="R7" i="34"/>
  <c r="R18" i="31"/>
  <c r="S18" i="31" s="1"/>
  <c r="R30" i="31"/>
  <c r="S30" i="31" s="1"/>
  <c r="R14" i="31"/>
  <c r="S14" i="31" s="1"/>
  <c r="R36" i="31"/>
  <c r="S36" i="31" s="1"/>
  <c r="R6" i="31"/>
  <c r="S6" i="31" s="1"/>
  <c r="R26" i="31"/>
  <c r="S26" i="31" s="1"/>
  <c r="R42" i="31"/>
  <c r="S42" i="31" s="1"/>
  <c r="R38" i="31"/>
  <c r="S38" i="31" s="1"/>
  <c r="R20" i="31"/>
  <c r="S20" i="31" s="1"/>
  <c r="R10" i="31"/>
  <c r="S10" i="31" s="1"/>
  <c r="R28" i="31"/>
  <c r="S28" i="31" s="1"/>
  <c r="R37" i="31"/>
  <c r="S37" i="31" s="1"/>
  <c r="R29" i="31"/>
  <c r="S29" i="31" s="1"/>
  <c r="R21" i="31"/>
  <c r="S21" i="31" s="1"/>
  <c r="R13" i="31"/>
  <c r="S13" i="31" s="1"/>
  <c r="R7" i="31"/>
  <c r="S7" i="31" s="1"/>
  <c r="R39" i="31"/>
  <c r="S39" i="31" s="1"/>
  <c r="R27" i="31"/>
  <c r="S27" i="31" s="1"/>
  <c r="R17" i="31"/>
  <c r="S17" i="31" s="1"/>
  <c r="R43" i="31"/>
  <c r="S43" i="31" s="1"/>
  <c r="R33" i="31"/>
  <c r="S33" i="31" s="1"/>
  <c r="R23" i="31"/>
  <c r="S23" i="31" s="1"/>
  <c r="R11" i="31"/>
  <c r="S11" i="31" s="1"/>
  <c r="R35" i="31"/>
  <c r="S35" i="31" s="1"/>
  <c r="R15" i="31"/>
  <c r="S15" i="31" s="1"/>
  <c r="R31" i="31"/>
  <c r="S31" i="31" s="1"/>
  <c r="R9" i="31"/>
  <c r="S9" i="31" s="1"/>
  <c r="R25" i="31"/>
  <c r="S25" i="31" s="1"/>
  <c r="R41" i="31"/>
  <c r="S41" i="31" s="1"/>
  <c r="R19" i="31"/>
  <c r="S19" i="31" s="1"/>
  <c r="R8" i="31"/>
  <c r="S8" i="31" s="1"/>
  <c r="R16" i="31"/>
  <c r="S16" i="31" s="1"/>
  <c r="R24" i="31"/>
  <c r="S24" i="31" s="1"/>
  <c r="R32" i="31"/>
  <c r="S32" i="31" s="1"/>
  <c r="R40" i="31"/>
  <c r="S40" i="31" s="1"/>
  <c r="R12" i="31"/>
  <c r="S12" i="31" s="1"/>
  <c r="R22" i="31"/>
  <c r="S22" i="31" s="1"/>
  <c r="R34" i="31"/>
  <c r="S34" i="31" s="1"/>
  <c r="R5" i="31"/>
  <c r="W34" i="31" l="1"/>
  <c r="Y34" i="31"/>
  <c r="U34" i="31"/>
  <c r="W12" i="31"/>
  <c r="U12" i="31"/>
  <c r="Y12" i="31"/>
  <c r="Y32" i="31"/>
  <c r="U32" i="31"/>
  <c r="W32" i="31"/>
  <c r="Y16" i="31"/>
  <c r="U16" i="31"/>
  <c r="W16" i="31"/>
  <c r="U19" i="31"/>
  <c r="W19" i="31"/>
  <c r="Y19" i="31"/>
  <c r="Y25" i="31"/>
  <c r="U25" i="31"/>
  <c r="W25" i="31"/>
  <c r="U31" i="31"/>
  <c r="Y31" i="31"/>
  <c r="W31" i="31"/>
  <c r="W35" i="31"/>
  <c r="U35" i="31"/>
  <c r="Y35" i="31"/>
  <c r="Y23" i="31"/>
  <c r="U23" i="31"/>
  <c r="W23" i="31"/>
  <c r="W43" i="31"/>
  <c r="U43" i="31"/>
  <c r="Y43" i="31"/>
  <c r="W27" i="31"/>
  <c r="Y27" i="31"/>
  <c r="U27" i="31"/>
  <c r="U7" i="31"/>
  <c r="W7" i="31"/>
  <c r="Y7" i="31"/>
  <c r="U21" i="31"/>
  <c r="Y21" i="31"/>
  <c r="W21" i="31"/>
  <c r="Y37" i="31"/>
  <c r="U37" i="31"/>
  <c r="W37" i="31"/>
  <c r="W10" i="31"/>
  <c r="U10" i="31"/>
  <c r="Y10" i="31"/>
  <c r="Y38" i="31"/>
  <c r="U38" i="31"/>
  <c r="W38" i="31"/>
  <c r="Y26" i="31"/>
  <c r="U26" i="31"/>
  <c r="W26" i="31"/>
  <c r="W36" i="31"/>
  <c r="Y36" i="31"/>
  <c r="U36" i="31"/>
  <c r="W30" i="31"/>
  <c r="U30" i="31"/>
  <c r="Y30" i="31"/>
  <c r="R44" i="34"/>
  <c r="S7" i="34"/>
  <c r="W13" i="34"/>
  <c r="Y13" i="34"/>
  <c r="U13" i="34"/>
  <c r="Y16" i="34"/>
  <c r="W16" i="34"/>
  <c r="U16" i="34"/>
  <c r="Y32" i="34"/>
  <c r="U32" i="34"/>
  <c r="W32" i="34"/>
  <c r="Y42" i="34"/>
  <c r="W42" i="34"/>
  <c r="U42" i="34"/>
  <c r="W30" i="34"/>
  <c r="U30" i="34"/>
  <c r="Y30" i="34"/>
  <c r="Y28" i="34"/>
  <c r="W28" i="34"/>
  <c r="U28" i="34"/>
  <c r="U17" i="34"/>
  <c r="Y17" i="34"/>
  <c r="W17" i="34"/>
  <c r="W21" i="34"/>
  <c r="Y21" i="34"/>
  <c r="U21" i="34"/>
  <c r="Y34" i="34"/>
  <c r="W34" i="34"/>
  <c r="U34" i="34"/>
  <c r="W10" i="34"/>
  <c r="U10" i="34"/>
  <c r="Y10" i="34"/>
  <c r="Y26" i="34"/>
  <c r="W26" i="34"/>
  <c r="U26" i="34"/>
  <c r="Y18" i="34"/>
  <c r="U18" i="34"/>
  <c r="W18" i="34"/>
  <c r="W20" i="34"/>
  <c r="Y20" i="34"/>
  <c r="U20" i="34"/>
  <c r="W9" i="34"/>
  <c r="Y9" i="34"/>
  <c r="U9" i="34"/>
  <c r="W15" i="34"/>
  <c r="Y15" i="34"/>
  <c r="U15" i="34"/>
  <c r="U19" i="34"/>
  <c r="Y19" i="34"/>
  <c r="W19" i="34"/>
  <c r="U25" i="34"/>
  <c r="Y25" i="34"/>
  <c r="W25" i="34"/>
  <c r="Y23" i="34"/>
  <c r="W23" i="34"/>
  <c r="U23" i="34"/>
  <c r="U43" i="34"/>
  <c r="W43" i="34"/>
  <c r="Y43" i="34"/>
  <c r="Y13" i="24"/>
  <c r="W13" i="24"/>
  <c r="U13" i="24"/>
  <c r="W19" i="24"/>
  <c r="Y19" i="24"/>
  <c r="U19" i="24"/>
  <c r="U23" i="24"/>
  <c r="Y23" i="24"/>
  <c r="W23" i="24"/>
  <c r="W21" i="24"/>
  <c r="U21" i="24"/>
  <c r="Y21" i="24"/>
  <c r="W43" i="24"/>
  <c r="Y43" i="24"/>
  <c r="U43" i="24"/>
  <c r="Y15" i="24"/>
  <c r="U15" i="24"/>
  <c r="W15" i="24"/>
  <c r="W37" i="24"/>
  <c r="U37" i="24"/>
  <c r="Y37" i="24"/>
  <c r="W17" i="24"/>
  <c r="U17" i="24"/>
  <c r="Y17" i="24"/>
  <c r="Y33" i="24"/>
  <c r="W33" i="24"/>
  <c r="U33" i="24"/>
  <c r="Y22" i="24"/>
  <c r="W22" i="24"/>
  <c r="U22" i="24"/>
  <c r="U6" i="24"/>
  <c r="Y6" i="24"/>
  <c r="W6" i="24"/>
  <c r="Y14" i="24"/>
  <c r="W14" i="24"/>
  <c r="U14" i="24"/>
  <c r="Y16" i="24"/>
  <c r="U16" i="24"/>
  <c r="W16" i="24"/>
  <c r="W38" i="24"/>
  <c r="U38" i="24"/>
  <c r="Y38" i="24"/>
  <c r="Y12" i="24"/>
  <c r="U12" i="24"/>
  <c r="W12" i="24"/>
  <c r="Y30" i="24"/>
  <c r="U30" i="24"/>
  <c r="W30" i="24"/>
  <c r="Y8" i="24"/>
  <c r="U8" i="24"/>
  <c r="W8" i="24"/>
  <c r="Y34" i="24"/>
  <c r="U34" i="24"/>
  <c r="W34" i="24"/>
  <c r="W18" i="24"/>
  <c r="Y18" i="24"/>
  <c r="U18" i="24"/>
  <c r="U5" i="12"/>
  <c r="U44" i="12" s="1"/>
  <c r="E8" i="7" s="1"/>
  <c r="S44" i="12"/>
  <c r="D8" i="7" s="1"/>
  <c r="W5" i="12"/>
  <c r="W44" i="12" s="1"/>
  <c r="F8" i="7" s="1"/>
  <c r="Y5" i="12"/>
  <c r="Y44" i="12" s="1"/>
  <c r="G8" i="7" s="1"/>
  <c r="Y35" i="28"/>
  <c r="U35" i="28"/>
  <c r="W35" i="28"/>
  <c r="W11" i="28"/>
  <c r="Y11" i="28"/>
  <c r="U11" i="28"/>
  <c r="W7" i="28"/>
  <c r="U7" i="28"/>
  <c r="Y7" i="28"/>
  <c r="U15" i="28"/>
  <c r="W15" i="28"/>
  <c r="Y15" i="28"/>
  <c r="Y16" i="28"/>
  <c r="U16" i="28"/>
  <c r="W16" i="28"/>
  <c r="Y32" i="28"/>
  <c r="W32" i="28"/>
  <c r="U32" i="28"/>
  <c r="Y24" i="28"/>
  <c r="U24" i="28"/>
  <c r="W24" i="28"/>
  <c r="Y13" i="28"/>
  <c r="U13" i="28"/>
  <c r="W13" i="28"/>
  <c r="U25" i="28"/>
  <c r="Y25" i="28"/>
  <c r="W25" i="28"/>
  <c r="Y43" i="28"/>
  <c r="W43" i="28"/>
  <c r="U43" i="28"/>
  <c r="U37" i="28"/>
  <c r="W37" i="28"/>
  <c r="Y37" i="28"/>
  <c r="Y39" i="28"/>
  <c r="U39" i="28"/>
  <c r="W39" i="28"/>
  <c r="W28" i="28"/>
  <c r="Y28" i="28"/>
  <c r="U28" i="28"/>
  <c r="W36" i="28"/>
  <c r="U36" i="28"/>
  <c r="Y36" i="28"/>
  <c r="R44" i="28"/>
  <c r="S5" i="28"/>
  <c r="W30" i="28"/>
  <c r="Y30" i="28"/>
  <c r="U30" i="28"/>
  <c r="W8" i="28"/>
  <c r="U8" i="28"/>
  <c r="Y8" i="28"/>
  <c r="W34" i="28"/>
  <c r="Y34" i="28"/>
  <c r="U34" i="28"/>
  <c r="Y18" i="28"/>
  <c r="W18" i="28"/>
  <c r="U18" i="28"/>
  <c r="R5" i="48"/>
  <c r="R32" i="48"/>
  <c r="S32" i="48" s="1"/>
  <c r="R16" i="48"/>
  <c r="S16" i="48" s="1"/>
  <c r="R39" i="48"/>
  <c r="S39" i="48" s="1"/>
  <c r="R23" i="48"/>
  <c r="S23" i="48" s="1"/>
  <c r="R26" i="48"/>
  <c r="S26" i="48" s="1"/>
  <c r="R43" i="48"/>
  <c r="S43" i="48" s="1"/>
  <c r="R21" i="48"/>
  <c r="S21" i="48" s="1"/>
  <c r="R38" i="48"/>
  <c r="S38" i="48" s="1"/>
  <c r="R10" i="48"/>
  <c r="S10" i="48" s="1"/>
  <c r="R19" i="48"/>
  <c r="S19" i="48" s="1"/>
  <c r="R34" i="48"/>
  <c r="S34" i="48" s="1"/>
  <c r="R37" i="48"/>
  <c r="S37" i="48" s="1"/>
  <c r="R30" i="48"/>
  <c r="S30" i="48" s="1"/>
  <c r="R29" i="48"/>
  <c r="S29" i="48" s="1"/>
  <c r="R20" i="48"/>
  <c r="S20" i="48" s="1"/>
  <c r="R42" i="48"/>
  <c r="S42" i="48" s="1"/>
  <c r="R7" i="48"/>
  <c r="S7" i="48" s="1"/>
  <c r="R27" i="48"/>
  <c r="S27" i="48" s="1"/>
  <c r="R6" i="48"/>
  <c r="S6" i="48" s="1"/>
  <c r="R40" i="48"/>
  <c r="S40" i="48" s="1"/>
  <c r="R24" i="48"/>
  <c r="S24" i="48" s="1"/>
  <c r="R8" i="48"/>
  <c r="S8" i="48" s="1"/>
  <c r="R31" i="48"/>
  <c r="S31" i="48" s="1"/>
  <c r="R36" i="48"/>
  <c r="S36" i="48" s="1"/>
  <c r="R14" i="48"/>
  <c r="S14" i="48" s="1"/>
  <c r="R33" i="48"/>
  <c r="S33" i="48" s="1"/>
  <c r="R13" i="48"/>
  <c r="S13" i="48" s="1"/>
  <c r="R22" i="48"/>
  <c r="S22" i="48" s="1"/>
  <c r="R35" i="48"/>
  <c r="S35" i="48" s="1"/>
  <c r="R9" i="48"/>
  <c r="S9" i="48" s="1"/>
  <c r="R18" i="48"/>
  <c r="S18" i="48" s="1"/>
  <c r="R17" i="48"/>
  <c r="S17" i="48" s="1"/>
  <c r="R12" i="48"/>
  <c r="S12" i="48" s="1"/>
  <c r="R15" i="48"/>
  <c r="S15" i="48" s="1"/>
  <c r="R25" i="48"/>
  <c r="S25" i="48" s="1"/>
  <c r="R41" i="48"/>
  <c r="S41" i="48" s="1"/>
  <c r="R28" i="48"/>
  <c r="S28" i="48" s="1"/>
  <c r="R11" i="48"/>
  <c r="S11" i="48" s="1"/>
  <c r="R44" i="36"/>
  <c r="S5" i="36"/>
  <c r="Y35" i="36"/>
  <c r="W35" i="36"/>
  <c r="U35" i="36"/>
  <c r="W28" i="36"/>
  <c r="U28" i="36"/>
  <c r="Y28" i="36"/>
  <c r="W27" i="36"/>
  <c r="Y27" i="36"/>
  <c r="U27" i="36"/>
  <c r="Y20" i="36"/>
  <c r="U20" i="36"/>
  <c r="W20" i="36"/>
  <c r="W18" i="36"/>
  <c r="Y18" i="36"/>
  <c r="U18" i="36"/>
  <c r="Y39" i="36"/>
  <c r="U39" i="36"/>
  <c r="W39" i="36"/>
  <c r="W29" i="36"/>
  <c r="U29" i="36"/>
  <c r="Y29" i="36"/>
  <c r="U13" i="36"/>
  <c r="W13" i="36"/>
  <c r="Y13" i="36"/>
  <c r="W7" i="36"/>
  <c r="Y7" i="36"/>
  <c r="U7" i="36"/>
  <c r="Y6" i="36"/>
  <c r="W6" i="36"/>
  <c r="U6" i="36"/>
  <c r="W42" i="36"/>
  <c r="U42" i="36"/>
  <c r="Y42" i="36"/>
  <c r="W37" i="36"/>
  <c r="U37" i="36"/>
  <c r="Y37" i="36"/>
  <c r="U32" i="36"/>
  <c r="W32" i="36"/>
  <c r="Y32" i="36"/>
  <c r="W33" i="36"/>
  <c r="U33" i="36"/>
  <c r="Y33" i="36"/>
  <c r="Y22" i="36"/>
  <c r="U22" i="36"/>
  <c r="W22" i="36"/>
  <c r="W9" i="36"/>
  <c r="Y9" i="36"/>
  <c r="U9" i="36"/>
  <c r="W31" i="36"/>
  <c r="Y31" i="36"/>
  <c r="U31" i="36"/>
  <c r="U14" i="36"/>
  <c r="Y14" i="36"/>
  <c r="W14" i="36"/>
  <c r="W34" i="36"/>
  <c r="U34" i="36"/>
  <c r="Y34" i="36"/>
  <c r="W33" i="52"/>
  <c r="Y33" i="52"/>
  <c r="U33" i="52"/>
  <c r="W30" i="52"/>
  <c r="Y30" i="52"/>
  <c r="U30" i="52"/>
  <c r="W12" i="52"/>
  <c r="U12" i="52"/>
  <c r="Y12" i="52"/>
  <c r="Y31" i="52"/>
  <c r="W31" i="52"/>
  <c r="U31" i="52"/>
  <c r="Y15" i="52"/>
  <c r="U15" i="52"/>
  <c r="W15" i="52"/>
  <c r="Y32" i="52"/>
  <c r="U32" i="52"/>
  <c r="W32" i="52"/>
  <c r="W23" i="52"/>
  <c r="Y23" i="52"/>
  <c r="U23" i="52"/>
  <c r="W8" i="52"/>
  <c r="Y8" i="52"/>
  <c r="U8" i="52"/>
  <c r="W38" i="52"/>
  <c r="Y38" i="52"/>
  <c r="U38" i="52"/>
  <c r="Y25" i="52"/>
  <c r="U25" i="52"/>
  <c r="W25" i="52"/>
  <c r="Y14" i="52"/>
  <c r="U14" i="52"/>
  <c r="W14" i="52"/>
  <c r="Y36" i="52"/>
  <c r="W36" i="52"/>
  <c r="U36" i="52"/>
  <c r="Y17" i="52"/>
  <c r="U17" i="52"/>
  <c r="W17" i="52"/>
  <c r="W39" i="52"/>
  <c r="U39" i="52"/>
  <c r="Y39" i="52"/>
  <c r="Y18" i="52"/>
  <c r="W18" i="52"/>
  <c r="U18" i="52"/>
  <c r="Y34" i="52"/>
  <c r="W34" i="52"/>
  <c r="U34" i="52"/>
  <c r="U11" i="52"/>
  <c r="Y11" i="52"/>
  <c r="W11" i="52"/>
  <c r="W27" i="52"/>
  <c r="U27" i="52"/>
  <c r="Y27" i="52"/>
  <c r="W43" i="52"/>
  <c r="U43" i="52"/>
  <c r="Y43" i="52"/>
  <c r="W41" i="15"/>
  <c r="Y41" i="15"/>
  <c r="U41" i="15"/>
  <c r="Y25" i="15"/>
  <c r="U25" i="15"/>
  <c r="W25" i="15"/>
  <c r="U29" i="15"/>
  <c r="W29" i="15"/>
  <c r="Y29" i="15"/>
  <c r="U35" i="15"/>
  <c r="Y35" i="15"/>
  <c r="W35" i="15"/>
  <c r="Y11" i="15"/>
  <c r="W11" i="15"/>
  <c r="U11" i="15"/>
  <c r="U33" i="15"/>
  <c r="W33" i="15"/>
  <c r="Y33" i="15"/>
  <c r="Y7" i="15"/>
  <c r="U7" i="15"/>
  <c r="W7" i="15"/>
  <c r="U27" i="15"/>
  <c r="Y27" i="15"/>
  <c r="W27" i="15"/>
  <c r="Y15" i="15"/>
  <c r="U15" i="15"/>
  <c r="W15" i="15"/>
  <c r="W31" i="15"/>
  <c r="Y31" i="15"/>
  <c r="U31" i="15"/>
  <c r="Y40" i="15"/>
  <c r="W40" i="15"/>
  <c r="U40" i="15"/>
  <c r="U32" i="15"/>
  <c r="Y32" i="15"/>
  <c r="W32" i="15"/>
  <c r="W28" i="15"/>
  <c r="U28" i="15"/>
  <c r="Y28" i="15"/>
  <c r="W36" i="15"/>
  <c r="U36" i="15"/>
  <c r="Y36" i="15"/>
  <c r="R44" i="15"/>
  <c r="S5" i="15"/>
  <c r="W30" i="15"/>
  <c r="Y30" i="15"/>
  <c r="U30" i="15"/>
  <c r="Y14" i="15"/>
  <c r="W14" i="15"/>
  <c r="U14" i="15"/>
  <c r="W42" i="15"/>
  <c r="Y42" i="15"/>
  <c r="U42" i="15"/>
  <c r="Y26" i="15"/>
  <c r="W26" i="15"/>
  <c r="U26" i="15"/>
  <c r="W10" i="15"/>
  <c r="Y10" i="15"/>
  <c r="U10" i="15"/>
  <c r="W21" i="33"/>
  <c r="Y21" i="33"/>
  <c r="U21" i="33"/>
  <c r="Y11" i="33"/>
  <c r="W11" i="33"/>
  <c r="U11" i="33"/>
  <c r="U17" i="33"/>
  <c r="W17" i="33"/>
  <c r="Y17" i="33"/>
  <c r="U13" i="33"/>
  <c r="Y13" i="33"/>
  <c r="W13" i="33"/>
  <c r="Y35" i="33"/>
  <c r="W35" i="33"/>
  <c r="U35" i="33"/>
  <c r="Y19" i="33"/>
  <c r="W19" i="33"/>
  <c r="U19" i="33"/>
  <c r="U41" i="33"/>
  <c r="W41" i="33"/>
  <c r="Y41" i="33"/>
  <c r="U15" i="33"/>
  <c r="W15" i="33"/>
  <c r="Y15" i="33"/>
  <c r="Y31" i="33"/>
  <c r="U31" i="33"/>
  <c r="W31" i="33"/>
  <c r="W6" i="33"/>
  <c r="U6" i="33"/>
  <c r="Y6" i="33"/>
  <c r="W36" i="33"/>
  <c r="Y36" i="33"/>
  <c r="U36" i="33"/>
  <c r="Y38" i="33"/>
  <c r="U38" i="33"/>
  <c r="W38" i="33"/>
  <c r="R44" i="33"/>
  <c r="S5" i="33"/>
  <c r="W12" i="33"/>
  <c r="U12" i="33"/>
  <c r="Y12" i="33"/>
  <c r="W14" i="33"/>
  <c r="U14" i="33"/>
  <c r="Y14" i="33"/>
  <c r="W30" i="33"/>
  <c r="Y30" i="33"/>
  <c r="U30" i="33"/>
  <c r="Y10" i="33"/>
  <c r="W10" i="33"/>
  <c r="U10" i="33"/>
  <c r="Y32" i="33"/>
  <c r="U32" i="33"/>
  <c r="W32" i="33"/>
  <c r="Y16" i="33"/>
  <c r="U16" i="33"/>
  <c r="W16" i="33"/>
  <c r="R6" i="14"/>
  <c r="S6" i="14" s="1"/>
  <c r="R14" i="14"/>
  <c r="S14" i="14" s="1"/>
  <c r="R22" i="14"/>
  <c r="S22" i="14" s="1"/>
  <c r="R30" i="14"/>
  <c r="S30" i="14" s="1"/>
  <c r="R38" i="14"/>
  <c r="S38" i="14" s="1"/>
  <c r="R10" i="14"/>
  <c r="S10" i="14" s="1"/>
  <c r="R18" i="14"/>
  <c r="S18" i="14" s="1"/>
  <c r="R26" i="14"/>
  <c r="S26" i="14" s="1"/>
  <c r="R34" i="14"/>
  <c r="S34" i="14" s="1"/>
  <c r="R42" i="14"/>
  <c r="S42" i="14" s="1"/>
  <c r="R16" i="14"/>
  <c r="S16" i="14" s="1"/>
  <c r="R32" i="14"/>
  <c r="S32" i="14" s="1"/>
  <c r="R8" i="14"/>
  <c r="S8" i="14" s="1"/>
  <c r="R24" i="14"/>
  <c r="S24" i="14" s="1"/>
  <c r="R40" i="14"/>
  <c r="S40" i="14" s="1"/>
  <c r="R5" i="14"/>
  <c r="R36" i="14"/>
  <c r="S36" i="14" s="1"/>
  <c r="R12" i="14"/>
  <c r="S12" i="14" s="1"/>
  <c r="R28" i="14"/>
  <c r="S28" i="14" s="1"/>
  <c r="R20" i="14"/>
  <c r="S20" i="14" s="1"/>
  <c r="R43" i="14"/>
  <c r="S43" i="14" s="1"/>
  <c r="R35" i="14"/>
  <c r="S35" i="14" s="1"/>
  <c r="R27" i="14"/>
  <c r="S27" i="14" s="1"/>
  <c r="R19" i="14"/>
  <c r="S19" i="14" s="1"/>
  <c r="R11" i="14"/>
  <c r="S11" i="14" s="1"/>
  <c r="R39" i="14"/>
  <c r="S39" i="14" s="1"/>
  <c r="R29" i="14"/>
  <c r="S29" i="14" s="1"/>
  <c r="R17" i="14"/>
  <c r="S17" i="14" s="1"/>
  <c r="R33" i="14"/>
  <c r="S33" i="14" s="1"/>
  <c r="R23" i="14"/>
  <c r="S23" i="14" s="1"/>
  <c r="R13" i="14"/>
  <c r="S13" i="14" s="1"/>
  <c r="R25" i="14"/>
  <c r="S25" i="14" s="1"/>
  <c r="R7" i="14"/>
  <c r="S7" i="14" s="1"/>
  <c r="R41" i="14"/>
  <c r="S41" i="14" s="1"/>
  <c r="R21" i="14"/>
  <c r="S21" i="14" s="1"/>
  <c r="R37" i="14"/>
  <c r="S37" i="14" s="1"/>
  <c r="R15" i="14"/>
  <c r="S15" i="14" s="1"/>
  <c r="R31" i="14"/>
  <c r="S31" i="14" s="1"/>
  <c r="R9" i="14"/>
  <c r="S9" i="14" s="1"/>
  <c r="R6" i="18"/>
  <c r="S6" i="18" s="1"/>
  <c r="R14" i="18"/>
  <c r="S14" i="18" s="1"/>
  <c r="R22" i="18"/>
  <c r="S22" i="18" s="1"/>
  <c r="R30" i="18"/>
  <c r="S30" i="18" s="1"/>
  <c r="R38" i="18"/>
  <c r="S38" i="18" s="1"/>
  <c r="R10" i="18"/>
  <c r="S10" i="18" s="1"/>
  <c r="R18" i="18"/>
  <c r="S18" i="18" s="1"/>
  <c r="R26" i="18"/>
  <c r="S26" i="18" s="1"/>
  <c r="R34" i="18"/>
  <c r="S34" i="18" s="1"/>
  <c r="R42" i="18"/>
  <c r="S42" i="18" s="1"/>
  <c r="R16" i="18"/>
  <c r="S16" i="18" s="1"/>
  <c r="R32" i="18"/>
  <c r="S32" i="18" s="1"/>
  <c r="R8" i="18"/>
  <c r="S8" i="18" s="1"/>
  <c r="R24" i="18"/>
  <c r="S24" i="18" s="1"/>
  <c r="R40" i="18"/>
  <c r="S40" i="18" s="1"/>
  <c r="R20" i="18"/>
  <c r="S20" i="18" s="1"/>
  <c r="R28" i="18"/>
  <c r="S28" i="18" s="1"/>
  <c r="R12" i="18"/>
  <c r="S12" i="18" s="1"/>
  <c r="R36" i="18"/>
  <c r="S36" i="18" s="1"/>
  <c r="R43" i="18"/>
  <c r="S43" i="18" s="1"/>
  <c r="R35" i="18"/>
  <c r="S35" i="18" s="1"/>
  <c r="R27" i="18"/>
  <c r="S27" i="18" s="1"/>
  <c r="R19" i="18"/>
  <c r="S19" i="18" s="1"/>
  <c r="R11" i="18"/>
  <c r="S11" i="18" s="1"/>
  <c r="R37" i="18"/>
  <c r="S37" i="18" s="1"/>
  <c r="R25" i="18"/>
  <c r="S25" i="18" s="1"/>
  <c r="R15" i="18"/>
  <c r="S15" i="18" s="1"/>
  <c r="R7" i="18"/>
  <c r="S7" i="18" s="1"/>
  <c r="R5" i="18"/>
  <c r="R31" i="18"/>
  <c r="S31" i="18" s="1"/>
  <c r="R9" i="18"/>
  <c r="S9" i="18" s="1"/>
  <c r="R39" i="18"/>
  <c r="S39" i="18" s="1"/>
  <c r="R33" i="18"/>
  <c r="S33" i="18" s="1"/>
  <c r="R29" i="18"/>
  <c r="S29" i="18" s="1"/>
  <c r="R41" i="18"/>
  <c r="S41" i="18" s="1"/>
  <c r="R21" i="18"/>
  <c r="S21" i="18" s="1"/>
  <c r="R23" i="18"/>
  <c r="S23" i="18" s="1"/>
  <c r="R17" i="18"/>
  <c r="S17" i="18" s="1"/>
  <c r="R13" i="18"/>
  <c r="S13" i="18" s="1"/>
  <c r="Y22" i="39"/>
  <c r="W22" i="39"/>
  <c r="U22" i="39"/>
  <c r="W41" i="39"/>
  <c r="Y41" i="39"/>
  <c r="U41" i="39"/>
  <c r="W31" i="39"/>
  <c r="U31" i="39"/>
  <c r="Y31" i="39"/>
  <c r="W11" i="39"/>
  <c r="U11" i="39"/>
  <c r="Y11" i="39"/>
  <c r="W26" i="39"/>
  <c r="U26" i="39"/>
  <c r="Y26" i="39"/>
  <c r="W25" i="39"/>
  <c r="U25" i="39"/>
  <c r="Y25" i="39"/>
  <c r="Y16" i="39"/>
  <c r="U16" i="39"/>
  <c r="W16" i="39"/>
  <c r="Y15" i="39"/>
  <c r="U15" i="39"/>
  <c r="W15" i="39"/>
  <c r="U6" i="39"/>
  <c r="W6" i="39"/>
  <c r="Y6" i="39"/>
  <c r="Y32" i="39"/>
  <c r="W32" i="39"/>
  <c r="U32" i="39"/>
  <c r="W23" i="39"/>
  <c r="U23" i="39"/>
  <c r="Y23" i="39"/>
  <c r="W14" i="39"/>
  <c r="U14" i="39"/>
  <c r="Y14" i="39"/>
  <c r="Y34" i="39"/>
  <c r="U34" i="39"/>
  <c r="W34" i="39"/>
  <c r="Y17" i="39"/>
  <c r="U17" i="39"/>
  <c r="W17" i="39"/>
  <c r="Y39" i="39"/>
  <c r="U39" i="39"/>
  <c r="W39" i="39"/>
  <c r="W20" i="39"/>
  <c r="U20" i="39"/>
  <c r="Y20" i="39"/>
  <c r="Y36" i="39"/>
  <c r="W36" i="39"/>
  <c r="U36" i="39"/>
  <c r="Y13" i="39"/>
  <c r="W13" i="39"/>
  <c r="U13" i="39"/>
  <c r="Y29" i="39"/>
  <c r="W29" i="39"/>
  <c r="U29" i="39"/>
  <c r="Y18" i="37"/>
  <c r="U18" i="37"/>
  <c r="W18" i="37"/>
  <c r="R44" i="37"/>
  <c r="S5" i="37"/>
  <c r="Y38" i="37"/>
  <c r="W38" i="37"/>
  <c r="U38" i="37"/>
  <c r="Y30" i="37"/>
  <c r="U30" i="37"/>
  <c r="W30" i="37"/>
  <c r="Y8" i="37"/>
  <c r="U8" i="37"/>
  <c r="W8" i="37"/>
  <c r="Y6" i="37"/>
  <c r="W6" i="37"/>
  <c r="U6" i="37"/>
  <c r="W15" i="37"/>
  <c r="Y15" i="37"/>
  <c r="U15" i="37"/>
  <c r="Y16" i="37"/>
  <c r="W16" i="37"/>
  <c r="U16" i="37"/>
  <c r="W9" i="37"/>
  <c r="U9" i="37"/>
  <c r="Y9" i="37"/>
  <c r="Y37" i="37"/>
  <c r="U37" i="37"/>
  <c r="W37" i="37"/>
  <c r="W26" i="37"/>
  <c r="Y26" i="37"/>
  <c r="U26" i="37"/>
  <c r="W7" i="37"/>
  <c r="Y7" i="37"/>
  <c r="U7" i="37"/>
  <c r="W29" i="37"/>
  <c r="U29" i="37"/>
  <c r="Y29" i="37"/>
  <c r="W10" i="37"/>
  <c r="U10" i="37"/>
  <c r="Y10" i="37"/>
  <c r="Y32" i="37"/>
  <c r="W32" i="37"/>
  <c r="U32" i="37"/>
  <c r="Y11" i="37"/>
  <c r="W11" i="37"/>
  <c r="U11" i="37"/>
  <c r="W27" i="37"/>
  <c r="U27" i="37"/>
  <c r="Y27" i="37"/>
  <c r="Y43" i="37"/>
  <c r="W43" i="37"/>
  <c r="U43" i="37"/>
  <c r="W20" i="37"/>
  <c r="Y20" i="37"/>
  <c r="U20" i="37"/>
  <c r="Y36" i="37"/>
  <c r="W36" i="37"/>
  <c r="U36" i="37"/>
  <c r="Y15" i="30"/>
  <c r="U15" i="30"/>
  <c r="W15" i="30"/>
  <c r="W27" i="30"/>
  <c r="Y27" i="30"/>
  <c r="U27" i="30"/>
  <c r="U31" i="30"/>
  <c r="W31" i="30"/>
  <c r="Y31" i="30"/>
  <c r="U43" i="30"/>
  <c r="W43" i="30"/>
  <c r="Y43" i="30"/>
  <c r="W35" i="30"/>
  <c r="Y35" i="30"/>
  <c r="U35" i="30"/>
  <c r="U19" i="30"/>
  <c r="Y19" i="30"/>
  <c r="W19" i="30"/>
  <c r="Y39" i="30"/>
  <c r="U39" i="30"/>
  <c r="W39" i="30"/>
  <c r="W17" i="30"/>
  <c r="Y17" i="30"/>
  <c r="U17" i="30"/>
  <c r="Y33" i="30"/>
  <c r="W33" i="30"/>
  <c r="U33" i="30"/>
  <c r="W18" i="30"/>
  <c r="U18" i="30"/>
  <c r="Y18" i="30"/>
  <c r="W40" i="30"/>
  <c r="Y40" i="30"/>
  <c r="U40" i="30"/>
  <c r="Y24" i="30"/>
  <c r="U24" i="30"/>
  <c r="W24" i="30"/>
  <c r="W30" i="30"/>
  <c r="Y30" i="30"/>
  <c r="U30" i="30"/>
  <c r="W34" i="30"/>
  <c r="Y34" i="30"/>
  <c r="U34" i="30"/>
  <c r="Y8" i="30"/>
  <c r="U8" i="30"/>
  <c r="W8" i="30"/>
  <c r="W26" i="30"/>
  <c r="Y26" i="30"/>
  <c r="U26" i="30"/>
  <c r="Y6" i="30"/>
  <c r="W6" i="30"/>
  <c r="U6" i="30"/>
  <c r="Y28" i="30"/>
  <c r="U28" i="30"/>
  <c r="W28" i="30"/>
  <c r="W12" i="30"/>
  <c r="U12" i="30"/>
  <c r="Y12" i="30"/>
  <c r="R44" i="20"/>
  <c r="S5" i="20"/>
  <c r="Y32" i="20"/>
  <c r="U32" i="20"/>
  <c r="W32" i="20"/>
  <c r="Y40" i="20"/>
  <c r="U40" i="20"/>
  <c r="W40" i="20"/>
  <c r="Y8" i="20"/>
  <c r="W8" i="20"/>
  <c r="U8" i="20"/>
  <c r="W34" i="20"/>
  <c r="Y34" i="20"/>
  <c r="U34" i="20"/>
  <c r="Y18" i="20"/>
  <c r="W18" i="20"/>
  <c r="U18" i="20"/>
  <c r="W38" i="20"/>
  <c r="U38" i="20"/>
  <c r="Y38" i="20"/>
  <c r="U22" i="20"/>
  <c r="Y22" i="20"/>
  <c r="W22" i="20"/>
  <c r="Y6" i="20"/>
  <c r="U6" i="20"/>
  <c r="W6" i="20"/>
  <c r="Y9" i="20"/>
  <c r="W9" i="20"/>
  <c r="U9" i="20"/>
  <c r="W35" i="20"/>
  <c r="Y35" i="20"/>
  <c r="U35" i="20"/>
  <c r="Y41" i="20"/>
  <c r="U41" i="20"/>
  <c r="W41" i="20"/>
  <c r="Y11" i="20"/>
  <c r="U11" i="20"/>
  <c r="W11" i="20"/>
  <c r="U33" i="20"/>
  <c r="Y33" i="20"/>
  <c r="W33" i="20"/>
  <c r="W17" i="20"/>
  <c r="U17" i="20"/>
  <c r="Y17" i="20"/>
  <c r="Y39" i="20"/>
  <c r="U39" i="20"/>
  <c r="W39" i="20"/>
  <c r="U13" i="20"/>
  <c r="Y13" i="20"/>
  <c r="W13" i="20"/>
  <c r="U29" i="20"/>
  <c r="W29" i="20"/>
  <c r="Y29" i="20"/>
  <c r="Y12" i="20"/>
  <c r="U12" i="20"/>
  <c r="W12" i="20"/>
  <c r="W36" i="20"/>
  <c r="Y36" i="20"/>
  <c r="U36" i="20"/>
  <c r="Y14" i="35"/>
  <c r="U14" i="35"/>
  <c r="W14" i="35"/>
  <c r="Y36" i="35"/>
  <c r="U36" i="35"/>
  <c r="W36" i="35"/>
  <c r="U30" i="35"/>
  <c r="W30" i="35"/>
  <c r="Y30" i="35"/>
  <c r="W42" i="35"/>
  <c r="U42" i="35"/>
  <c r="Y42" i="35"/>
  <c r="W12" i="35"/>
  <c r="U12" i="35"/>
  <c r="Y12" i="35"/>
  <c r="Y28" i="35"/>
  <c r="U28" i="35"/>
  <c r="W28" i="35"/>
  <c r="Y6" i="35"/>
  <c r="W6" i="35"/>
  <c r="U6" i="35"/>
  <c r="Y32" i="35"/>
  <c r="W32" i="35"/>
  <c r="U32" i="35"/>
  <c r="Y16" i="35"/>
  <c r="W16" i="35"/>
  <c r="U16" i="35"/>
  <c r="U31" i="35"/>
  <c r="Y31" i="35"/>
  <c r="W31" i="35"/>
  <c r="Y15" i="35"/>
  <c r="U15" i="35"/>
  <c r="W15" i="35"/>
  <c r="W19" i="35"/>
  <c r="Y19" i="35"/>
  <c r="U19" i="35"/>
  <c r="Y22" i="35"/>
  <c r="U22" i="35"/>
  <c r="W22" i="35"/>
  <c r="U27" i="35"/>
  <c r="W27" i="35"/>
  <c r="Y27" i="35"/>
  <c r="W7" i="35"/>
  <c r="Y7" i="35"/>
  <c r="U7" i="35"/>
  <c r="Y21" i="35"/>
  <c r="W21" i="35"/>
  <c r="U21" i="35"/>
  <c r="W37" i="35"/>
  <c r="Y37" i="35"/>
  <c r="U37" i="35"/>
  <c r="Y17" i="35"/>
  <c r="W17" i="35"/>
  <c r="U17" i="35"/>
  <c r="Y33" i="35"/>
  <c r="U33" i="35"/>
  <c r="W33" i="35"/>
  <c r="U33" i="32"/>
  <c r="W33" i="32"/>
  <c r="Y33" i="32"/>
  <c r="U17" i="32"/>
  <c r="W17" i="32"/>
  <c r="Y17" i="32"/>
  <c r="Y21" i="32"/>
  <c r="U21" i="32"/>
  <c r="W21" i="32"/>
  <c r="W7" i="32"/>
  <c r="Y7" i="32"/>
  <c r="U7" i="32"/>
  <c r="Y13" i="32"/>
  <c r="U13" i="32"/>
  <c r="W13" i="32"/>
  <c r="W35" i="32"/>
  <c r="Y35" i="32"/>
  <c r="U35" i="32"/>
  <c r="W19" i="32"/>
  <c r="Y19" i="32"/>
  <c r="U19" i="32"/>
  <c r="Y41" i="32"/>
  <c r="W41" i="32"/>
  <c r="U41" i="32"/>
  <c r="U23" i="32"/>
  <c r="Y23" i="32"/>
  <c r="W23" i="32"/>
  <c r="W39" i="32"/>
  <c r="Y39" i="32"/>
  <c r="U39" i="32"/>
  <c r="W18" i="32"/>
  <c r="U18" i="32"/>
  <c r="Y18" i="32"/>
  <c r="W8" i="32"/>
  <c r="U8" i="32"/>
  <c r="Y8" i="32"/>
  <c r="Y14" i="32"/>
  <c r="U14" i="32"/>
  <c r="W14" i="32"/>
  <c r="Y24" i="32"/>
  <c r="W24" i="32"/>
  <c r="U24" i="32"/>
  <c r="W30" i="32"/>
  <c r="U30" i="32"/>
  <c r="Y30" i="32"/>
  <c r="W42" i="32"/>
  <c r="U42" i="32"/>
  <c r="Y42" i="32"/>
  <c r="Y22" i="32"/>
  <c r="W22" i="32"/>
  <c r="U22" i="32"/>
  <c r="W36" i="32"/>
  <c r="U36" i="32"/>
  <c r="Y36" i="32"/>
  <c r="Y20" i="32"/>
  <c r="U20" i="32"/>
  <c r="W20" i="32"/>
  <c r="R44" i="32"/>
  <c r="S5" i="32"/>
  <c r="Y12" i="17"/>
  <c r="U12" i="17"/>
  <c r="W12" i="17"/>
  <c r="W14" i="17"/>
  <c r="Y14" i="17"/>
  <c r="U14" i="17"/>
  <c r="Y26" i="17"/>
  <c r="W26" i="17"/>
  <c r="U26" i="17"/>
  <c r="Y28" i="17"/>
  <c r="W28" i="17"/>
  <c r="U28" i="17"/>
  <c r="U22" i="17"/>
  <c r="Y22" i="17"/>
  <c r="W22" i="17"/>
  <c r="Y34" i="17"/>
  <c r="U34" i="17"/>
  <c r="W34" i="17"/>
  <c r="Y23" i="17"/>
  <c r="U23" i="17"/>
  <c r="W23" i="17"/>
  <c r="W13" i="17"/>
  <c r="Y13" i="17"/>
  <c r="U13" i="17"/>
  <c r="Y17" i="17"/>
  <c r="W17" i="17"/>
  <c r="U17" i="17"/>
  <c r="U7" i="17"/>
  <c r="W7" i="17"/>
  <c r="Y7" i="17"/>
  <c r="Y25" i="17"/>
  <c r="U25" i="17"/>
  <c r="W25" i="17"/>
  <c r="Y9" i="17"/>
  <c r="W9" i="17"/>
  <c r="U9" i="17"/>
  <c r="Y31" i="17"/>
  <c r="W31" i="17"/>
  <c r="U31" i="17"/>
  <c r="U11" i="17"/>
  <c r="Y11" i="17"/>
  <c r="W11" i="17"/>
  <c r="U27" i="17"/>
  <c r="W27" i="17"/>
  <c r="Y27" i="17"/>
  <c r="W43" i="17"/>
  <c r="Y43" i="17"/>
  <c r="U43" i="17"/>
  <c r="U24" i="17"/>
  <c r="W24" i="17"/>
  <c r="Y24" i="17"/>
  <c r="Y8" i="17"/>
  <c r="W8" i="17"/>
  <c r="U8" i="17"/>
  <c r="Y36" i="17"/>
  <c r="U36" i="17"/>
  <c r="W36" i="17"/>
  <c r="W35" i="51"/>
  <c r="U35" i="51"/>
  <c r="Y35" i="51"/>
  <c r="U38" i="51"/>
  <c r="W38" i="51"/>
  <c r="Y38" i="51"/>
  <c r="Y6" i="51"/>
  <c r="U6" i="51"/>
  <c r="W6" i="51"/>
  <c r="W19" i="51"/>
  <c r="Y19" i="51"/>
  <c r="U19" i="51"/>
  <c r="U15" i="51"/>
  <c r="Y15" i="51"/>
  <c r="W15" i="51"/>
  <c r="R44" i="51"/>
  <c r="S5" i="51"/>
  <c r="Y23" i="51"/>
  <c r="W23" i="51"/>
  <c r="U23" i="51"/>
  <c r="W12" i="51"/>
  <c r="U12" i="51"/>
  <c r="Y12" i="51"/>
  <c r="W40" i="51"/>
  <c r="U40" i="51"/>
  <c r="Y40" i="51"/>
  <c r="W27" i="51"/>
  <c r="U27" i="51"/>
  <c r="Y27" i="51"/>
  <c r="Y16" i="51"/>
  <c r="W16" i="51"/>
  <c r="U16" i="51"/>
  <c r="U11" i="51"/>
  <c r="W11" i="51"/>
  <c r="Y11" i="51"/>
  <c r="Y31" i="51"/>
  <c r="U31" i="51"/>
  <c r="W31" i="51"/>
  <c r="W14" i="51"/>
  <c r="U14" i="51"/>
  <c r="Y14" i="51"/>
  <c r="W36" i="51"/>
  <c r="Y36" i="51"/>
  <c r="U36" i="51"/>
  <c r="Y17" i="51"/>
  <c r="W17" i="51"/>
  <c r="U17" i="51"/>
  <c r="Y33" i="51"/>
  <c r="U33" i="51"/>
  <c r="W33" i="51"/>
  <c r="Y10" i="51"/>
  <c r="W10" i="51"/>
  <c r="U10" i="51"/>
  <c r="W26" i="51"/>
  <c r="Y26" i="51"/>
  <c r="U26" i="51"/>
  <c r="W42" i="51"/>
  <c r="U42" i="51"/>
  <c r="Y42" i="51"/>
  <c r="U11" i="22"/>
  <c r="Y11" i="22"/>
  <c r="W11" i="22"/>
  <c r="Y21" i="22"/>
  <c r="U21" i="22"/>
  <c r="W21" i="22"/>
  <c r="W29" i="22"/>
  <c r="U29" i="22"/>
  <c r="Y29" i="22"/>
  <c r="U35" i="22"/>
  <c r="Y35" i="22"/>
  <c r="W35" i="22"/>
  <c r="Y39" i="22"/>
  <c r="W39" i="22"/>
  <c r="U39" i="22"/>
  <c r="W40" i="22"/>
  <c r="U40" i="22"/>
  <c r="Y40" i="22"/>
  <c r="W33" i="22"/>
  <c r="Y33" i="22"/>
  <c r="U33" i="22"/>
  <c r="Y43" i="22"/>
  <c r="U43" i="22"/>
  <c r="W43" i="22"/>
  <c r="Y41" i="22"/>
  <c r="W41" i="22"/>
  <c r="U41" i="22"/>
  <c r="U15" i="22"/>
  <c r="Y15" i="22"/>
  <c r="W15" i="22"/>
  <c r="Y20" i="22"/>
  <c r="W20" i="22"/>
  <c r="U20" i="22"/>
  <c r="Y24" i="22"/>
  <c r="U24" i="22"/>
  <c r="W24" i="22"/>
  <c r="Y36" i="22"/>
  <c r="U36" i="22"/>
  <c r="W36" i="22"/>
  <c r="Y38" i="22"/>
  <c r="U38" i="22"/>
  <c r="W38" i="22"/>
  <c r="Y16" i="22"/>
  <c r="W16" i="22"/>
  <c r="U16" i="22"/>
  <c r="W32" i="22"/>
  <c r="Y32" i="22"/>
  <c r="U32" i="22"/>
  <c r="Y12" i="22"/>
  <c r="U12" i="22"/>
  <c r="W12" i="22"/>
  <c r="Y34" i="22"/>
  <c r="W34" i="22"/>
  <c r="U34" i="22"/>
  <c r="Y18" i="22"/>
  <c r="W18" i="22"/>
  <c r="U18" i="22"/>
  <c r="W33" i="42"/>
  <c r="Y33" i="42"/>
  <c r="U33" i="42"/>
  <c r="W24" i="42"/>
  <c r="Y24" i="42"/>
  <c r="U24" i="42"/>
  <c r="U17" i="42"/>
  <c r="Y17" i="42"/>
  <c r="W17" i="42"/>
  <c r="W8" i="42"/>
  <c r="U8" i="42"/>
  <c r="Y8" i="42"/>
  <c r="Y32" i="42"/>
  <c r="U32" i="42"/>
  <c r="W32" i="42"/>
  <c r="Y12" i="42"/>
  <c r="W12" i="42"/>
  <c r="U12" i="42"/>
  <c r="Y29" i="42"/>
  <c r="W29" i="42"/>
  <c r="U29" i="42"/>
  <c r="W10" i="42"/>
  <c r="U10" i="42"/>
  <c r="Y10" i="42"/>
  <c r="Y34" i="42"/>
  <c r="W34" i="42"/>
  <c r="U34" i="42"/>
  <c r="U21" i="42"/>
  <c r="W21" i="42"/>
  <c r="Y21" i="42"/>
  <c r="W6" i="42"/>
  <c r="U6" i="42"/>
  <c r="Y6" i="42"/>
  <c r="W36" i="42"/>
  <c r="U36" i="42"/>
  <c r="Y36" i="42"/>
  <c r="Y25" i="42"/>
  <c r="U25" i="42"/>
  <c r="W25" i="42"/>
  <c r="Y14" i="42"/>
  <c r="W14" i="42"/>
  <c r="U14" i="42"/>
  <c r="W43" i="42"/>
  <c r="Y43" i="42"/>
  <c r="U43" i="42"/>
  <c r="Y35" i="42"/>
  <c r="W35" i="42"/>
  <c r="U35" i="42"/>
  <c r="U27" i="42"/>
  <c r="W27" i="42"/>
  <c r="Y27" i="42"/>
  <c r="U19" i="42"/>
  <c r="Y19" i="42"/>
  <c r="W19" i="42"/>
  <c r="Y11" i="42"/>
  <c r="U11" i="42"/>
  <c r="W11" i="42"/>
  <c r="R44" i="29"/>
  <c r="S5" i="29"/>
  <c r="W32" i="29"/>
  <c r="U32" i="29"/>
  <c r="Y32" i="29"/>
  <c r="Y42" i="29"/>
  <c r="U42" i="29"/>
  <c r="W42" i="29"/>
  <c r="Y34" i="29"/>
  <c r="W34" i="29"/>
  <c r="U34" i="29"/>
  <c r="W12" i="29"/>
  <c r="U12" i="29"/>
  <c r="Y12" i="29"/>
  <c r="U28" i="29"/>
  <c r="W28" i="29"/>
  <c r="Y28" i="29"/>
  <c r="Y8" i="29"/>
  <c r="U8" i="29"/>
  <c r="W8" i="29"/>
  <c r="W30" i="29"/>
  <c r="U30" i="29"/>
  <c r="Y30" i="29"/>
  <c r="Y14" i="29"/>
  <c r="U14" i="29"/>
  <c r="W14" i="29"/>
  <c r="W21" i="29"/>
  <c r="U21" i="29"/>
  <c r="Y21" i="29"/>
  <c r="W7" i="29"/>
  <c r="Y7" i="29"/>
  <c r="U7" i="29"/>
  <c r="U11" i="29"/>
  <c r="Y11" i="29"/>
  <c r="W11" i="29"/>
  <c r="Y15" i="29"/>
  <c r="W15" i="29"/>
  <c r="U15" i="29"/>
  <c r="W13" i="29"/>
  <c r="Y13" i="29"/>
  <c r="U13" i="29"/>
  <c r="W35" i="29"/>
  <c r="U35" i="29"/>
  <c r="Y35" i="29"/>
  <c r="U29" i="29"/>
  <c r="W29" i="29"/>
  <c r="Y29" i="29"/>
  <c r="W9" i="29"/>
  <c r="U9" i="29"/>
  <c r="Y9" i="29"/>
  <c r="Y25" i="29"/>
  <c r="W25" i="29"/>
  <c r="U25" i="29"/>
  <c r="U41" i="29"/>
  <c r="W41" i="29"/>
  <c r="Y41" i="29"/>
  <c r="Y36" i="29"/>
  <c r="U36" i="29"/>
  <c r="W36" i="29"/>
  <c r="W12" i="50"/>
  <c r="U12" i="50"/>
  <c r="Y12" i="50"/>
  <c r="W9" i="50"/>
  <c r="Y9" i="50"/>
  <c r="U9" i="50"/>
  <c r="W14" i="50"/>
  <c r="U14" i="50"/>
  <c r="Y14" i="50"/>
  <c r="Y41" i="50"/>
  <c r="U41" i="50"/>
  <c r="W41" i="50"/>
  <c r="W22" i="50"/>
  <c r="Y22" i="50"/>
  <c r="U22" i="50"/>
  <c r="W25" i="50"/>
  <c r="Y25" i="50"/>
  <c r="U25" i="50"/>
  <c r="R44" i="50"/>
  <c r="S5" i="50"/>
  <c r="W31" i="50"/>
  <c r="Y31" i="50"/>
  <c r="U31" i="50"/>
  <c r="W32" i="50"/>
  <c r="Y32" i="50"/>
  <c r="U32" i="50"/>
  <c r="Y21" i="50"/>
  <c r="U21" i="50"/>
  <c r="W21" i="50"/>
  <c r="W8" i="50"/>
  <c r="U8" i="50"/>
  <c r="Y8" i="50"/>
  <c r="Y30" i="50"/>
  <c r="W30" i="50"/>
  <c r="U30" i="50"/>
  <c r="W13" i="50"/>
  <c r="Y13" i="50"/>
  <c r="U13" i="50"/>
  <c r="W33" i="50"/>
  <c r="U33" i="50"/>
  <c r="Y33" i="50"/>
  <c r="W10" i="50"/>
  <c r="Y10" i="50"/>
  <c r="U10" i="50"/>
  <c r="W26" i="50"/>
  <c r="Y26" i="50"/>
  <c r="U26" i="50"/>
  <c r="W42" i="50"/>
  <c r="U42" i="50"/>
  <c r="Y42" i="50"/>
  <c r="Y19" i="50"/>
  <c r="W19" i="50"/>
  <c r="U19" i="50"/>
  <c r="Y35" i="50"/>
  <c r="W35" i="50"/>
  <c r="U35" i="50"/>
  <c r="U11" i="8"/>
  <c r="Y11" i="8"/>
  <c r="W11" i="8"/>
  <c r="Y27" i="8"/>
  <c r="U27" i="8"/>
  <c r="W27" i="8"/>
  <c r="U43" i="8"/>
  <c r="W43" i="8"/>
  <c r="Y43" i="8"/>
  <c r="U23" i="8"/>
  <c r="Y23" i="8"/>
  <c r="W23" i="8"/>
  <c r="U39" i="8"/>
  <c r="Y39" i="8"/>
  <c r="W39" i="8"/>
  <c r="W40" i="8"/>
  <c r="U40" i="8"/>
  <c r="Y40" i="8"/>
  <c r="Y34" i="8"/>
  <c r="U34" i="8"/>
  <c r="W34" i="8"/>
  <c r="U29" i="8"/>
  <c r="W29" i="8"/>
  <c r="Y29" i="8"/>
  <c r="W24" i="8"/>
  <c r="U24" i="8"/>
  <c r="Y24" i="8"/>
  <c r="W18" i="8"/>
  <c r="Y18" i="8"/>
  <c r="U18" i="8"/>
  <c r="Y13" i="8"/>
  <c r="U13" i="8"/>
  <c r="W13" i="8"/>
  <c r="Y8" i="8"/>
  <c r="W8" i="8"/>
  <c r="U8" i="8"/>
  <c r="Y41" i="8"/>
  <c r="W41" i="8"/>
  <c r="U41" i="8"/>
  <c r="Y36" i="8"/>
  <c r="U36" i="8"/>
  <c r="W36" i="8"/>
  <c r="W30" i="8"/>
  <c r="U30" i="8"/>
  <c r="Y30" i="8"/>
  <c r="Y25" i="8"/>
  <c r="W25" i="8"/>
  <c r="U25" i="8"/>
  <c r="Y20" i="8"/>
  <c r="W20" i="8"/>
  <c r="U20" i="8"/>
  <c r="W14" i="8"/>
  <c r="U14" i="8"/>
  <c r="Y14" i="8"/>
  <c r="Y9" i="8"/>
  <c r="W9" i="8"/>
  <c r="U9" i="8"/>
  <c r="W7" i="8"/>
  <c r="U7" i="8"/>
  <c r="Y7" i="8"/>
  <c r="R6" i="27"/>
  <c r="S6" i="27" s="1"/>
  <c r="R14" i="27"/>
  <c r="S14" i="27" s="1"/>
  <c r="R22" i="27"/>
  <c r="S22" i="27" s="1"/>
  <c r="R30" i="27"/>
  <c r="S30" i="27" s="1"/>
  <c r="R38" i="27"/>
  <c r="S38" i="27" s="1"/>
  <c r="R10" i="27"/>
  <c r="S10" i="27" s="1"/>
  <c r="R20" i="27"/>
  <c r="S20" i="27" s="1"/>
  <c r="R32" i="27"/>
  <c r="S32" i="27" s="1"/>
  <c r="R42" i="27"/>
  <c r="S42" i="27" s="1"/>
  <c r="R5" i="27"/>
  <c r="R16" i="27"/>
  <c r="S16" i="27" s="1"/>
  <c r="R26" i="27"/>
  <c r="S26" i="27" s="1"/>
  <c r="R36" i="27"/>
  <c r="S36" i="27" s="1"/>
  <c r="R24" i="27"/>
  <c r="S24" i="27" s="1"/>
  <c r="R12" i="27"/>
  <c r="S12" i="27" s="1"/>
  <c r="R34" i="27"/>
  <c r="S34" i="27" s="1"/>
  <c r="R28" i="27"/>
  <c r="S28" i="27" s="1"/>
  <c r="R8" i="27"/>
  <c r="S8" i="27" s="1"/>
  <c r="R40" i="27"/>
  <c r="S40" i="27" s="1"/>
  <c r="R18" i="27"/>
  <c r="S18" i="27" s="1"/>
  <c r="R37" i="27"/>
  <c r="S37" i="27" s="1"/>
  <c r="R29" i="27"/>
  <c r="S29" i="27" s="1"/>
  <c r="R21" i="27"/>
  <c r="S21" i="27" s="1"/>
  <c r="R13" i="27"/>
  <c r="S13" i="27" s="1"/>
  <c r="R7" i="27"/>
  <c r="S7" i="27" s="1"/>
  <c r="R35" i="27"/>
  <c r="S35" i="27" s="1"/>
  <c r="R25" i="27"/>
  <c r="S25" i="27" s="1"/>
  <c r="R15" i="27"/>
  <c r="S15" i="27" s="1"/>
  <c r="R41" i="27"/>
  <c r="S41" i="27" s="1"/>
  <c r="R31" i="27"/>
  <c r="S31" i="27" s="1"/>
  <c r="R19" i="27"/>
  <c r="S19" i="27" s="1"/>
  <c r="R9" i="27"/>
  <c r="S9" i="27" s="1"/>
  <c r="R33" i="27"/>
  <c r="S33" i="27" s="1"/>
  <c r="R11" i="27"/>
  <c r="S11" i="27" s="1"/>
  <c r="R27" i="27"/>
  <c r="S27" i="27" s="1"/>
  <c r="R43" i="27"/>
  <c r="S43" i="27" s="1"/>
  <c r="R23" i="27"/>
  <c r="S23" i="27" s="1"/>
  <c r="R17" i="27"/>
  <c r="S17" i="27" s="1"/>
  <c r="R39" i="27"/>
  <c r="S39" i="27" s="1"/>
  <c r="Y7" i="26"/>
  <c r="W7" i="26"/>
  <c r="U7" i="26"/>
  <c r="W31" i="26"/>
  <c r="Y31" i="26"/>
  <c r="U31" i="26"/>
  <c r="Y37" i="26"/>
  <c r="U37" i="26"/>
  <c r="W37" i="26"/>
  <c r="W41" i="26"/>
  <c r="Y41" i="26"/>
  <c r="U41" i="26"/>
  <c r="W29" i="26"/>
  <c r="Y29" i="26"/>
  <c r="U29" i="26"/>
  <c r="W13" i="26"/>
  <c r="U13" i="26"/>
  <c r="Y13" i="26"/>
  <c r="U33" i="26"/>
  <c r="Y33" i="26"/>
  <c r="W33" i="26"/>
  <c r="U19" i="26"/>
  <c r="Y19" i="26"/>
  <c r="W19" i="26"/>
  <c r="Y35" i="26"/>
  <c r="U35" i="26"/>
  <c r="W35" i="26"/>
  <c r="W20" i="26"/>
  <c r="U20" i="26"/>
  <c r="Y20" i="26"/>
  <c r="W8" i="26"/>
  <c r="U8" i="26"/>
  <c r="Y8" i="26"/>
  <c r="W36" i="26"/>
  <c r="U36" i="26"/>
  <c r="Y36" i="26"/>
  <c r="Y24" i="26"/>
  <c r="U24" i="26"/>
  <c r="W24" i="26"/>
  <c r="Y38" i="26"/>
  <c r="U38" i="26"/>
  <c r="W38" i="26"/>
  <c r="W16" i="26"/>
  <c r="Y16" i="26"/>
  <c r="U16" i="26"/>
  <c r="W32" i="26"/>
  <c r="Y32" i="26"/>
  <c r="U32" i="26"/>
  <c r="Y12" i="26"/>
  <c r="U12" i="26"/>
  <c r="W12" i="26"/>
  <c r="W34" i="26"/>
  <c r="U34" i="26"/>
  <c r="Y34" i="26"/>
  <c r="Y18" i="26"/>
  <c r="U18" i="26"/>
  <c r="W18" i="26"/>
  <c r="R44" i="25"/>
  <c r="S5" i="25"/>
  <c r="Y20" i="25"/>
  <c r="U20" i="25"/>
  <c r="W20" i="25"/>
  <c r="U42" i="25"/>
  <c r="Y42" i="25"/>
  <c r="W42" i="25"/>
  <c r="Y32" i="25"/>
  <c r="U32" i="25"/>
  <c r="W32" i="25"/>
  <c r="W36" i="25"/>
  <c r="U36" i="25"/>
  <c r="Y36" i="25"/>
  <c r="W10" i="25"/>
  <c r="U10" i="25"/>
  <c r="Y10" i="25"/>
  <c r="W28" i="25"/>
  <c r="U28" i="25"/>
  <c r="Y28" i="25"/>
  <c r="Y8" i="25"/>
  <c r="W8" i="25"/>
  <c r="U8" i="25"/>
  <c r="W30" i="25"/>
  <c r="U30" i="25"/>
  <c r="Y30" i="25"/>
  <c r="W14" i="25"/>
  <c r="Y14" i="25"/>
  <c r="U14" i="25"/>
  <c r="Y21" i="25"/>
  <c r="U21" i="25"/>
  <c r="W21" i="25"/>
  <c r="Y7" i="25"/>
  <c r="U7" i="25"/>
  <c r="W7" i="25"/>
  <c r="W9" i="25"/>
  <c r="U9" i="25"/>
  <c r="Y9" i="25"/>
  <c r="Y15" i="25"/>
  <c r="W15" i="25"/>
  <c r="U15" i="25"/>
  <c r="W13" i="25"/>
  <c r="U13" i="25"/>
  <c r="Y13" i="25"/>
  <c r="U33" i="25"/>
  <c r="Y33" i="25"/>
  <c r="W33" i="25"/>
  <c r="Y29" i="25"/>
  <c r="U29" i="25"/>
  <c r="W29" i="25"/>
  <c r="Y11" i="25"/>
  <c r="W11" i="25"/>
  <c r="U11" i="25"/>
  <c r="U27" i="25"/>
  <c r="W27" i="25"/>
  <c r="Y27" i="25"/>
  <c r="U43" i="25"/>
  <c r="W43" i="25"/>
  <c r="Y43" i="25"/>
  <c r="W38" i="19"/>
  <c r="U38" i="19"/>
  <c r="Y38" i="19"/>
  <c r="W22" i="19"/>
  <c r="U22" i="19"/>
  <c r="Y22" i="19"/>
  <c r="W6" i="19"/>
  <c r="U6" i="19"/>
  <c r="Y6" i="19"/>
  <c r="W34" i="19"/>
  <c r="U34" i="19"/>
  <c r="Y34" i="19"/>
  <c r="W18" i="19"/>
  <c r="U18" i="19"/>
  <c r="Y18" i="19"/>
  <c r="Y19" i="19"/>
  <c r="W19" i="19"/>
  <c r="U19" i="19"/>
  <c r="Y25" i="19"/>
  <c r="U25" i="19"/>
  <c r="W25" i="19"/>
  <c r="W31" i="19"/>
  <c r="U31" i="19"/>
  <c r="Y31" i="19"/>
  <c r="Y35" i="19"/>
  <c r="W35" i="19"/>
  <c r="U35" i="19"/>
  <c r="U23" i="19"/>
  <c r="Y23" i="19"/>
  <c r="W23" i="19"/>
  <c r="Y43" i="19"/>
  <c r="U43" i="19"/>
  <c r="W43" i="19"/>
  <c r="U27" i="19"/>
  <c r="Y27" i="19"/>
  <c r="W27" i="19"/>
  <c r="W7" i="19"/>
  <c r="Y7" i="19"/>
  <c r="U7" i="19"/>
  <c r="Y21" i="19"/>
  <c r="W21" i="19"/>
  <c r="U21" i="19"/>
  <c r="W37" i="19"/>
  <c r="U37" i="19"/>
  <c r="Y37" i="19"/>
  <c r="W32" i="19"/>
  <c r="U32" i="19"/>
  <c r="Y32" i="19"/>
  <c r="Y40" i="19"/>
  <c r="W40" i="19"/>
  <c r="U40" i="19"/>
  <c r="U28" i="19"/>
  <c r="W28" i="19"/>
  <c r="Y28" i="19"/>
  <c r="W36" i="19"/>
  <c r="U36" i="19"/>
  <c r="Y36" i="19"/>
  <c r="R44" i="21"/>
  <c r="S5" i="21"/>
  <c r="Y32" i="21"/>
  <c r="W32" i="21"/>
  <c r="U32" i="21"/>
  <c r="W16" i="21"/>
  <c r="Y16" i="21"/>
  <c r="U16" i="21"/>
  <c r="Y41" i="21"/>
  <c r="W41" i="21"/>
  <c r="U41" i="21"/>
  <c r="W38" i="21"/>
  <c r="Y38" i="21"/>
  <c r="U38" i="21"/>
  <c r="U23" i="21"/>
  <c r="W23" i="21"/>
  <c r="Y23" i="21"/>
  <c r="Y15" i="21"/>
  <c r="W15" i="21"/>
  <c r="U15" i="21"/>
  <c r="W7" i="21"/>
  <c r="Y7" i="21"/>
  <c r="U7" i="21"/>
  <c r="Y39" i="21"/>
  <c r="W39" i="21"/>
  <c r="U39" i="21"/>
  <c r="U21" i="21"/>
  <c r="W21" i="21"/>
  <c r="Y21" i="21"/>
  <c r="W37" i="21"/>
  <c r="U37" i="21"/>
  <c r="Y37" i="21"/>
  <c r="W13" i="21"/>
  <c r="Y13" i="21"/>
  <c r="U13" i="21"/>
  <c r="Y29" i="21"/>
  <c r="W29" i="21"/>
  <c r="U29" i="21"/>
  <c r="Y6" i="21"/>
  <c r="W6" i="21"/>
  <c r="U6" i="21"/>
  <c r="W30" i="21"/>
  <c r="Y30" i="21"/>
  <c r="U30" i="21"/>
  <c r="Y42" i="21"/>
  <c r="W42" i="21"/>
  <c r="U42" i="21"/>
  <c r="W10" i="21"/>
  <c r="U10" i="21"/>
  <c r="Y10" i="21"/>
  <c r="W18" i="21"/>
  <c r="U18" i="21"/>
  <c r="Y18" i="21"/>
  <c r="Y28" i="21"/>
  <c r="U28" i="21"/>
  <c r="W28" i="21"/>
  <c r="Y12" i="21"/>
  <c r="U12" i="21"/>
  <c r="W12" i="21"/>
  <c r="Y20" i="43"/>
  <c r="U20" i="43"/>
  <c r="W20" i="43"/>
  <c r="Y37" i="43"/>
  <c r="W37" i="43"/>
  <c r="U37" i="43"/>
  <c r="Y9" i="43"/>
  <c r="U9" i="43"/>
  <c r="W9" i="43"/>
  <c r="W10" i="43"/>
  <c r="Y10" i="43"/>
  <c r="U10" i="43"/>
  <c r="Y42" i="43"/>
  <c r="W42" i="43"/>
  <c r="U42" i="43"/>
  <c r="W35" i="43"/>
  <c r="Y35" i="43"/>
  <c r="U35" i="43"/>
  <c r="Y33" i="43"/>
  <c r="W33" i="43"/>
  <c r="U33" i="43"/>
  <c r="W23" i="43"/>
  <c r="U23" i="43"/>
  <c r="Y23" i="43"/>
  <c r="W38" i="43"/>
  <c r="Y38" i="43"/>
  <c r="U38" i="43"/>
  <c r="Y41" i="43"/>
  <c r="U41" i="43"/>
  <c r="W41" i="43"/>
  <c r="U34" i="43"/>
  <c r="W34" i="43"/>
  <c r="Y34" i="43"/>
  <c r="Y27" i="43"/>
  <c r="U27" i="43"/>
  <c r="W27" i="43"/>
  <c r="U12" i="43"/>
  <c r="Y12" i="43"/>
  <c r="W12" i="43"/>
  <c r="W30" i="43"/>
  <c r="Y30" i="43"/>
  <c r="U30" i="43"/>
  <c r="W29" i="43"/>
  <c r="U29" i="43"/>
  <c r="Y29" i="43"/>
  <c r="W8" i="43"/>
  <c r="U8" i="43"/>
  <c r="Y8" i="43"/>
  <c r="W13" i="43"/>
  <c r="Y13" i="43"/>
  <c r="U13" i="43"/>
  <c r="W6" i="43"/>
  <c r="Y6" i="43"/>
  <c r="U6" i="43"/>
  <c r="Y36" i="43"/>
  <c r="U36" i="43"/>
  <c r="W36" i="43"/>
  <c r="Y34" i="41"/>
  <c r="U34" i="41"/>
  <c r="W34" i="41"/>
  <c r="W9" i="41"/>
  <c r="U9" i="41"/>
  <c r="Y9" i="41"/>
  <c r="Y39" i="41"/>
  <c r="W39" i="41"/>
  <c r="U39" i="41"/>
  <c r="W42" i="41"/>
  <c r="U42" i="41"/>
  <c r="Y42" i="41"/>
  <c r="W26" i="41"/>
  <c r="U26" i="41"/>
  <c r="Y26" i="41"/>
  <c r="Y16" i="41"/>
  <c r="W16" i="41"/>
  <c r="U16" i="41"/>
  <c r="Y7" i="41"/>
  <c r="U7" i="41"/>
  <c r="W7" i="41"/>
  <c r="W35" i="41"/>
  <c r="U35" i="41"/>
  <c r="Y35" i="41"/>
  <c r="U24" i="41"/>
  <c r="Y24" i="41"/>
  <c r="W24" i="41"/>
  <c r="Y15" i="41"/>
  <c r="U15" i="41"/>
  <c r="W15" i="41"/>
  <c r="W41" i="41"/>
  <c r="U41" i="41"/>
  <c r="Y41" i="41"/>
  <c r="W18" i="41"/>
  <c r="U18" i="41"/>
  <c r="Y18" i="41"/>
  <c r="W40" i="41"/>
  <c r="Y40" i="41"/>
  <c r="U40" i="41"/>
  <c r="Y23" i="41"/>
  <c r="W23" i="41"/>
  <c r="U23" i="41"/>
  <c r="Y43" i="41"/>
  <c r="W43" i="41"/>
  <c r="U43" i="41"/>
  <c r="Y20" i="41"/>
  <c r="U20" i="41"/>
  <c r="W20" i="41"/>
  <c r="W36" i="41"/>
  <c r="Y36" i="41"/>
  <c r="U36" i="41"/>
  <c r="U13" i="41"/>
  <c r="Y13" i="41"/>
  <c r="W13" i="41"/>
  <c r="W29" i="41"/>
  <c r="U29" i="41"/>
  <c r="Y29" i="41"/>
  <c r="W6" i="41"/>
  <c r="U6" i="41"/>
  <c r="Y6" i="41"/>
  <c r="Y29" i="40"/>
  <c r="W29" i="40"/>
  <c r="U29" i="40"/>
  <c r="R44" i="40"/>
  <c r="S5" i="40"/>
  <c r="W37" i="40"/>
  <c r="Y37" i="40"/>
  <c r="U37" i="40"/>
  <c r="Y16" i="40"/>
  <c r="U16" i="40"/>
  <c r="W16" i="40"/>
  <c r="Y30" i="40"/>
  <c r="U30" i="40"/>
  <c r="W30" i="40"/>
  <c r="Y24" i="40"/>
  <c r="W24" i="40"/>
  <c r="U24" i="40"/>
  <c r="Y41" i="40"/>
  <c r="W41" i="40"/>
  <c r="U41" i="40"/>
  <c r="W38" i="40"/>
  <c r="Y38" i="40"/>
  <c r="U38" i="40"/>
  <c r="W14" i="40"/>
  <c r="Y14" i="40"/>
  <c r="U14" i="40"/>
  <c r="Y40" i="40"/>
  <c r="U40" i="40"/>
  <c r="W40" i="40"/>
  <c r="U31" i="40"/>
  <c r="W31" i="40"/>
  <c r="Y31" i="40"/>
  <c r="Y18" i="40"/>
  <c r="U18" i="40"/>
  <c r="W18" i="40"/>
  <c r="W9" i="40"/>
  <c r="U9" i="40"/>
  <c r="Y9" i="40"/>
  <c r="Y39" i="40"/>
  <c r="W39" i="40"/>
  <c r="U39" i="40"/>
  <c r="U22" i="40"/>
  <c r="Y22" i="40"/>
  <c r="W22" i="40"/>
  <c r="Y42" i="40"/>
  <c r="U42" i="40"/>
  <c r="W42" i="40"/>
  <c r="Y25" i="40"/>
  <c r="U25" i="40"/>
  <c r="W25" i="40"/>
  <c r="W12" i="40"/>
  <c r="U12" i="40"/>
  <c r="Y12" i="40"/>
  <c r="W28" i="40"/>
  <c r="Y28" i="40"/>
  <c r="U28" i="40"/>
  <c r="R28" i="16"/>
  <c r="S28" i="16" s="1"/>
  <c r="R41" i="16"/>
  <c r="S41" i="16" s="1"/>
  <c r="R33" i="16"/>
  <c r="S33" i="16" s="1"/>
  <c r="R25" i="16"/>
  <c r="S25" i="16" s="1"/>
  <c r="R17" i="16"/>
  <c r="S17" i="16" s="1"/>
  <c r="R9" i="16"/>
  <c r="S9" i="16" s="1"/>
  <c r="R39" i="16"/>
  <c r="S39" i="16" s="1"/>
  <c r="R29" i="16"/>
  <c r="S29" i="16" s="1"/>
  <c r="R19" i="16"/>
  <c r="S19" i="16" s="1"/>
  <c r="R35" i="16"/>
  <c r="S35" i="16" s="1"/>
  <c r="R23" i="16"/>
  <c r="S23" i="16" s="1"/>
  <c r="R13" i="16"/>
  <c r="S13" i="16" s="1"/>
  <c r="R27" i="16"/>
  <c r="S27" i="16" s="1"/>
  <c r="R7" i="16"/>
  <c r="S7" i="16" s="1"/>
  <c r="R43" i="16"/>
  <c r="S43" i="16" s="1"/>
  <c r="R21" i="16"/>
  <c r="S21" i="16" s="1"/>
  <c r="R37" i="16"/>
  <c r="S37" i="16" s="1"/>
  <c r="R15" i="16"/>
  <c r="S15" i="16" s="1"/>
  <c r="R31" i="16"/>
  <c r="S31" i="16" s="1"/>
  <c r="R11" i="16"/>
  <c r="S11" i="16" s="1"/>
  <c r="R6" i="16"/>
  <c r="S6" i="16" s="1"/>
  <c r="R14" i="16"/>
  <c r="S14" i="16" s="1"/>
  <c r="R22" i="16"/>
  <c r="S22" i="16" s="1"/>
  <c r="R30" i="16"/>
  <c r="S30" i="16" s="1"/>
  <c r="R38" i="16"/>
  <c r="S38" i="16" s="1"/>
  <c r="R10" i="16"/>
  <c r="S10" i="16" s="1"/>
  <c r="R18" i="16"/>
  <c r="S18" i="16" s="1"/>
  <c r="R26" i="16"/>
  <c r="S26" i="16" s="1"/>
  <c r="R34" i="16"/>
  <c r="S34" i="16" s="1"/>
  <c r="R42" i="16"/>
  <c r="S42" i="16" s="1"/>
  <c r="R8" i="16"/>
  <c r="S8" i="16" s="1"/>
  <c r="R24" i="16"/>
  <c r="S24" i="16" s="1"/>
  <c r="R40" i="16"/>
  <c r="S40" i="16" s="1"/>
  <c r="R16" i="16"/>
  <c r="S16" i="16" s="1"/>
  <c r="R32" i="16"/>
  <c r="S32" i="16" s="1"/>
  <c r="R12" i="16"/>
  <c r="S12" i="16" s="1"/>
  <c r="R20" i="16"/>
  <c r="S20" i="16" s="1"/>
  <c r="R36" i="16"/>
  <c r="S36" i="16" s="1"/>
  <c r="R5" i="16"/>
  <c r="Y26" i="23"/>
  <c r="U26" i="23"/>
  <c r="W26" i="23"/>
  <c r="Y20" i="23"/>
  <c r="W20" i="23"/>
  <c r="U20" i="23"/>
  <c r="W22" i="23"/>
  <c r="Y22" i="23"/>
  <c r="U22" i="23"/>
  <c r="Y40" i="23"/>
  <c r="W40" i="23"/>
  <c r="U40" i="23"/>
  <c r="Y32" i="23"/>
  <c r="U32" i="23"/>
  <c r="W32" i="23"/>
  <c r="Y30" i="23"/>
  <c r="U30" i="23"/>
  <c r="W30" i="23"/>
  <c r="W17" i="23"/>
  <c r="U17" i="23"/>
  <c r="Y17" i="23"/>
  <c r="U21" i="23"/>
  <c r="Y21" i="23"/>
  <c r="W21" i="23"/>
  <c r="U7" i="23"/>
  <c r="W7" i="23"/>
  <c r="Y7" i="23"/>
  <c r="W11" i="23"/>
  <c r="Y11" i="23"/>
  <c r="U11" i="23"/>
  <c r="Y9" i="23"/>
  <c r="W9" i="23"/>
  <c r="U9" i="23"/>
  <c r="U29" i="23"/>
  <c r="Y29" i="23"/>
  <c r="W29" i="23"/>
  <c r="Y13" i="23"/>
  <c r="W13" i="23"/>
  <c r="U13" i="23"/>
  <c r="W35" i="23"/>
  <c r="U35" i="23"/>
  <c r="Y35" i="23"/>
  <c r="W23" i="23"/>
  <c r="U23" i="23"/>
  <c r="Y23" i="23"/>
  <c r="Y39" i="23"/>
  <c r="U39" i="23"/>
  <c r="W39" i="23"/>
  <c r="U36" i="23"/>
  <c r="Y36" i="23"/>
  <c r="W36" i="23"/>
  <c r="Y28" i="23"/>
  <c r="U28" i="23"/>
  <c r="W28" i="23"/>
  <c r="Y34" i="23"/>
  <c r="W34" i="23"/>
  <c r="U34" i="23"/>
  <c r="W23" i="38"/>
  <c r="U23" i="38"/>
  <c r="Y23" i="38"/>
  <c r="W40" i="38"/>
  <c r="U40" i="38"/>
  <c r="Y40" i="38"/>
  <c r="Y32" i="38"/>
  <c r="W32" i="38"/>
  <c r="U32" i="38"/>
  <c r="W10" i="38"/>
  <c r="U10" i="38"/>
  <c r="Y10" i="38"/>
  <c r="Y8" i="38"/>
  <c r="U8" i="38"/>
  <c r="W8" i="38"/>
  <c r="W7" i="38"/>
  <c r="Y7" i="38"/>
  <c r="U7" i="38"/>
  <c r="W43" i="38"/>
  <c r="Y43" i="38"/>
  <c r="U43" i="38"/>
  <c r="Y34" i="38"/>
  <c r="W34" i="38"/>
  <c r="U34" i="38"/>
  <c r="W35" i="38"/>
  <c r="U35" i="38"/>
  <c r="Y35" i="38"/>
  <c r="Y30" i="38"/>
  <c r="W30" i="38"/>
  <c r="U30" i="38"/>
  <c r="W17" i="38"/>
  <c r="Y17" i="38"/>
  <c r="U17" i="38"/>
  <c r="W6" i="38"/>
  <c r="U6" i="38"/>
  <c r="Y6" i="38"/>
  <c r="Y26" i="38"/>
  <c r="U26" i="38"/>
  <c r="W26" i="38"/>
  <c r="Y9" i="38"/>
  <c r="W9" i="38"/>
  <c r="U9" i="38"/>
  <c r="Y31" i="38"/>
  <c r="W31" i="38"/>
  <c r="U31" i="38"/>
  <c r="Y12" i="38"/>
  <c r="W12" i="38"/>
  <c r="U12" i="38"/>
  <c r="Y28" i="38"/>
  <c r="U28" i="38"/>
  <c r="W28" i="38"/>
  <c r="R44" i="38"/>
  <c r="S5" i="38"/>
  <c r="Y21" i="38"/>
  <c r="W21" i="38"/>
  <c r="U21" i="38"/>
  <c r="W37" i="38"/>
  <c r="U37" i="38"/>
  <c r="Y37" i="38"/>
  <c r="R44" i="31"/>
  <c r="S5" i="31"/>
  <c r="W22" i="31"/>
  <c r="Y22" i="31"/>
  <c r="U22" i="31"/>
  <c r="W40" i="31"/>
  <c r="U40" i="31"/>
  <c r="Y40" i="31"/>
  <c r="W24" i="31"/>
  <c r="U24" i="31"/>
  <c r="Y24" i="31"/>
  <c r="W8" i="31"/>
  <c r="U8" i="31"/>
  <c r="Y8" i="31"/>
  <c r="U41" i="31"/>
  <c r="Y41" i="31"/>
  <c r="W41" i="31"/>
  <c r="W9" i="31"/>
  <c r="U9" i="31"/>
  <c r="Y9" i="31"/>
  <c r="Y15" i="31"/>
  <c r="W15" i="31"/>
  <c r="U15" i="31"/>
  <c r="U11" i="31"/>
  <c r="W11" i="31"/>
  <c r="Y11" i="31"/>
  <c r="W33" i="31"/>
  <c r="Y33" i="31"/>
  <c r="U33" i="31"/>
  <c r="Y17" i="31"/>
  <c r="W17" i="31"/>
  <c r="U17" i="31"/>
  <c r="W39" i="31"/>
  <c r="Y39" i="31"/>
  <c r="U39" i="31"/>
  <c r="W13" i="31"/>
  <c r="Y13" i="31"/>
  <c r="U13" i="31"/>
  <c r="U29" i="31"/>
  <c r="Y29" i="31"/>
  <c r="W29" i="31"/>
  <c r="Y28" i="31"/>
  <c r="U28" i="31"/>
  <c r="W28" i="31"/>
  <c r="W20" i="31"/>
  <c r="U20" i="31"/>
  <c r="Y20" i="31"/>
  <c r="W42" i="31"/>
  <c r="Y42" i="31"/>
  <c r="U42" i="31"/>
  <c r="W6" i="31"/>
  <c r="Y6" i="31"/>
  <c r="U6" i="31"/>
  <c r="W14" i="31"/>
  <c r="Y14" i="31"/>
  <c r="U14" i="31"/>
  <c r="W18" i="31"/>
  <c r="U18" i="31"/>
  <c r="Y18" i="31"/>
  <c r="U27" i="34"/>
  <c r="Y27" i="34"/>
  <c r="W27" i="34"/>
  <c r="U29" i="34"/>
  <c r="Y29" i="34"/>
  <c r="W29" i="34"/>
  <c r="W6" i="34"/>
  <c r="Y6" i="34"/>
  <c r="U6" i="34"/>
  <c r="U38" i="34"/>
  <c r="W38" i="34"/>
  <c r="Y38" i="34"/>
  <c r="Y14" i="34"/>
  <c r="U14" i="34"/>
  <c r="W14" i="34"/>
  <c r="Y8" i="34"/>
  <c r="U8" i="34"/>
  <c r="W8" i="34"/>
  <c r="Y12" i="34"/>
  <c r="W12" i="34"/>
  <c r="U12" i="34"/>
  <c r="W39" i="34"/>
  <c r="U39" i="34"/>
  <c r="Y39" i="34"/>
  <c r="W37" i="34"/>
  <c r="U37" i="34"/>
  <c r="Y37" i="34"/>
  <c r="W24" i="34"/>
  <c r="Y24" i="34"/>
  <c r="U24" i="34"/>
  <c r="U22" i="34"/>
  <c r="W22" i="34"/>
  <c r="Y22" i="34"/>
  <c r="W40" i="34"/>
  <c r="U40" i="34"/>
  <c r="Y40" i="34"/>
  <c r="W36" i="34"/>
  <c r="Y36" i="34"/>
  <c r="U36" i="34"/>
  <c r="Y5" i="34"/>
  <c r="W5" i="34"/>
  <c r="U5" i="34"/>
  <c r="Y31" i="34"/>
  <c r="W31" i="34"/>
  <c r="U31" i="34"/>
  <c r="W35" i="34"/>
  <c r="Y35" i="34"/>
  <c r="U35" i="34"/>
  <c r="U41" i="34"/>
  <c r="Y41" i="34"/>
  <c r="W41" i="34"/>
  <c r="U11" i="34"/>
  <c r="Y11" i="34"/>
  <c r="W11" i="34"/>
  <c r="W33" i="34"/>
  <c r="Y33" i="34"/>
  <c r="U33" i="34"/>
  <c r="U29" i="24"/>
  <c r="W29" i="24"/>
  <c r="Y29" i="24"/>
  <c r="U35" i="24"/>
  <c r="Y35" i="24"/>
  <c r="W35" i="24"/>
  <c r="U39" i="24"/>
  <c r="Y39" i="24"/>
  <c r="W39" i="24"/>
  <c r="W11" i="24"/>
  <c r="Y11" i="24"/>
  <c r="U11" i="24"/>
  <c r="U31" i="24"/>
  <c r="W31" i="24"/>
  <c r="Y31" i="24"/>
  <c r="W7" i="24"/>
  <c r="Y7" i="24"/>
  <c r="U7" i="24"/>
  <c r="Y27" i="24"/>
  <c r="W27" i="24"/>
  <c r="U27" i="24"/>
  <c r="Y9" i="24"/>
  <c r="U9" i="24"/>
  <c r="W9" i="24"/>
  <c r="W25" i="24"/>
  <c r="Y25" i="24"/>
  <c r="U25" i="24"/>
  <c r="Y41" i="24"/>
  <c r="U41" i="24"/>
  <c r="W41" i="24"/>
  <c r="W36" i="24"/>
  <c r="U36" i="24"/>
  <c r="Y36" i="24"/>
  <c r="W28" i="24"/>
  <c r="U28" i="24"/>
  <c r="Y28" i="24"/>
  <c r="W32" i="24"/>
  <c r="U32" i="24"/>
  <c r="Y32" i="24"/>
  <c r="R44" i="24"/>
  <c r="S5" i="24"/>
  <c r="W24" i="24"/>
  <c r="Y24" i="24"/>
  <c r="U24" i="24"/>
  <c r="Y40" i="24"/>
  <c r="U40" i="24"/>
  <c r="W40" i="24"/>
  <c r="Y20" i="24"/>
  <c r="W20" i="24"/>
  <c r="U20" i="24"/>
  <c r="W42" i="24"/>
  <c r="U42" i="24"/>
  <c r="Y42" i="24"/>
  <c r="Y26" i="24"/>
  <c r="U26" i="24"/>
  <c r="W26" i="24"/>
  <c r="W10" i="24"/>
  <c r="Y10" i="24"/>
  <c r="U10" i="24"/>
  <c r="Y29" i="28"/>
  <c r="W29" i="28"/>
  <c r="U29" i="28"/>
  <c r="Y41" i="28"/>
  <c r="U41" i="28"/>
  <c r="W41" i="28"/>
  <c r="W33" i="28"/>
  <c r="Y33" i="28"/>
  <c r="U33" i="28"/>
  <c r="Y27" i="28"/>
  <c r="W27" i="28"/>
  <c r="U27" i="28"/>
  <c r="W31" i="28"/>
  <c r="Y31" i="28"/>
  <c r="U31" i="28"/>
  <c r="U6" i="28"/>
  <c r="Y6" i="28"/>
  <c r="W6" i="28"/>
  <c r="Y22" i="28"/>
  <c r="W22" i="28"/>
  <c r="U22" i="28"/>
  <c r="U9" i="28"/>
  <c r="Y9" i="28"/>
  <c r="W9" i="28"/>
  <c r="W19" i="28"/>
  <c r="Y19" i="28"/>
  <c r="U19" i="28"/>
  <c r="Y21" i="28"/>
  <c r="W21" i="28"/>
  <c r="U21" i="28"/>
  <c r="Y17" i="28"/>
  <c r="U17" i="28"/>
  <c r="W17" i="28"/>
  <c r="U23" i="28"/>
  <c r="W23" i="28"/>
  <c r="Y23" i="28"/>
  <c r="Y38" i="28"/>
  <c r="W38" i="28"/>
  <c r="U38" i="28"/>
  <c r="W12" i="28"/>
  <c r="U12" i="28"/>
  <c r="Y12" i="28"/>
  <c r="Y14" i="28"/>
  <c r="U14" i="28"/>
  <c r="W14" i="28"/>
  <c r="U40" i="28"/>
  <c r="W40" i="28"/>
  <c r="Y40" i="28"/>
  <c r="W20" i="28"/>
  <c r="Y20" i="28"/>
  <c r="U20" i="28"/>
  <c r="U42" i="28"/>
  <c r="W42" i="28"/>
  <c r="Y42" i="28"/>
  <c r="W26" i="28"/>
  <c r="Y26" i="28"/>
  <c r="U26" i="28"/>
  <c r="Y10" i="28"/>
  <c r="W10" i="28"/>
  <c r="U10" i="28"/>
  <c r="Y19" i="36"/>
  <c r="W19" i="36"/>
  <c r="U19" i="36"/>
  <c r="W12" i="36"/>
  <c r="U12" i="36"/>
  <c r="Y12" i="36"/>
  <c r="W11" i="36"/>
  <c r="U11" i="36"/>
  <c r="Y11" i="36"/>
  <c r="W43" i="36"/>
  <c r="U43" i="36"/>
  <c r="Y43" i="36"/>
  <c r="W36" i="36"/>
  <c r="Y36" i="36"/>
  <c r="U36" i="36"/>
  <c r="W23" i="36"/>
  <c r="U23" i="36"/>
  <c r="Y23" i="36"/>
  <c r="Y40" i="36"/>
  <c r="U40" i="36"/>
  <c r="W40" i="36"/>
  <c r="W30" i="36"/>
  <c r="Y30" i="36"/>
  <c r="U30" i="36"/>
  <c r="Y10" i="36"/>
  <c r="W10" i="36"/>
  <c r="U10" i="36"/>
  <c r="Y25" i="36"/>
  <c r="U25" i="36"/>
  <c r="W25" i="36"/>
  <c r="Y26" i="36"/>
  <c r="W26" i="36"/>
  <c r="U26" i="36"/>
  <c r="Y15" i="36"/>
  <c r="W15" i="36"/>
  <c r="U15" i="36"/>
  <c r="W16" i="36"/>
  <c r="Y16" i="36"/>
  <c r="U16" i="36"/>
  <c r="W17" i="36"/>
  <c r="U17" i="36"/>
  <c r="Y17" i="36"/>
  <c r="W8" i="36"/>
  <c r="U8" i="36"/>
  <c r="Y8" i="36"/>
  <c r="U38" i="36"/>
  <c r="W38" i="36"/>
  <c r="Y38" i="36"/>
  <c r="Y21" i="36"/>
  <c r="W21" i="36"/>
  <c r="U21" i="36"/>
  <c r="Y41" i="36"/>
  <c r="U41" i="36"/>
  <c r="W41" i="36"/>
  <c r="Y24" i="36"/>
  <c r="U24" i="36"/>
  <c r="W24" i="36"/>
  <c r="W16" i="52"/>
  <c r="Y16" i="52"/>
  <c r="U16" i="52"/>
  <c r="R44" i="52"/>
  <c r="S5" i="52"/>
  <c r="Y21" i="52"/>
  <c r="W21" i="52"/>
  <c r="U21" i="52"/>
  <c r="Y40" i="52"/>
  <c r="U40" i="52"/>
  <c r="W40" i="52"/>
  <c r="Y28" i="52"/>
  <c r="U28" i="52"/>
  <c r="W28" i="52"/>
  <c r="W20" i="52"/>
  <c r="U20" i="52"/>
  <c r="Y20" i="52"/>
  <c r="Y9" i="52"/>
  <c r="W9" i="52"/>
  <c r="U9" i="52"/>
  <c r="W37" i="52"/>
  <c r="Y37" i="52"/>
  <c r="U37" i="52"/>
  <c r="Y22" i="52"/>
  <c r="U22" i="52"/>
  <c r="W22" i="52"/>
  <c r="Y13" i="52"/>
  <c r="W13" i="52"/>
  <c r="U13" i="52"/>
  <c r="W41" i="52"/>
  <c r="Y41" i="52"/>
  <c r="U41" i="52"/>
  <c r="W24" i="52"/>
  <c r="Y24" i="52"/>
  <c r="U24" i="52"/>
  <c r="Y7" i="52"/>
  <c r="U7" i="52"/>
  <c r="W7" i="52"/>
  <c r="Y29" i="52"/>
  <c r="W29" i="52"/>
  <c r="U29" i="52"/>
  <c r="Y10" i="52"/>
  <c r="W10" i="52"/>
  <c r="U10" i="52"/>
  <c r="W26" i="52"/>
  <c r="Y26" i="52"/>
  <c r="U26" i="52"/>
  <c r="U42" i="52"/>
  <c r="W42" i="52"/>
  <c r="Y42" i="52"/>
  <c r="Y19" i="52"/>
  <c r="U19" i="52"/>
  <c r="W19" i="52"/>
  <c r="W35" i="52"/>
  <c r="Y35" i="52"/>
  <c r="U35" i="52"/>
  <c r="Y6" i="52"/>
  <c r="W6" i="52"/>
  <c r="U6" i="52"/>
  <c r="Y19" i="15"/>
  <c r="W19" i="15"/>
  <c r="U19" i="15"/>
  <c r="W9" i="15"/>
  <c r="U9" i="15"/>
  <c r="Y9" i="15"/>
  <c r="Y13" i="15"/>
  <c r="W13" i="15"/>
  <c r="U13" i="15"/>
  <c r="W8" i="15"/>
  <c r="U8" i="15"/>
  <c r="Y8" i="15"/>
  <c r="W21" i="15"/>
  <c r="U21" i="15"/>
  <c r="Y21" i="15"/>
  <c r="Y43" i="15"/>
  <c r="W43" i="15"/>
  <c r="U43" i="15"/>
  <c r="U17" i="15"/>
  <c r="Y17" i="15"/>
  <c r="W17" i="15"/>
  <c r="Y37" i="15"/>
  <c r="W37" i="15"/>
  <c r="U37" i="15"/>
  <c r="Y23" i="15"/>
  <c r="W23" i="15"/>
  <c r="U23" i="15"/>
  <c r="Y39" i="15"/>
  <c r="W39" i="15"/>
  <c r="U39" i="15"/>
  <c r="W16" i="15"/>
  <c r="Y16" i="15"/>
  <c r="U16" i="15"/>
  <c r="W24" i="15"/>
  <c r="Y24" i="15"/>
  <c r="U24" i="15"/>
  <c r="W12" i="15"/>
  <c r="Y12" i="15"/>
  <c r="U12" i="15"/>
  <c r="Y20" i="15"/>
  <c r="U20" i="15"/>
  <c r="W20" i="15"/>
  <c r="W38" i="15"/>
  <c r="U38" i="15"/>
  <c r="Y38" i="15"/>
  <c r="Y22" i="15"/>
  <c r="U22" i="15"/>
  <c r="W22" i="15"/>
  <c r="W6" i="15"/>
  <c r="U6" i="15"/>
  <c r="Y6" i="15"/>
  <c r="W34" i="15"/>
  <c r="U34" i="15"/>
  <c r="Y34" i="15"/>
  <c r="Y18" i="15"/>
  <c r="W18" i="15"/>
  <c r="U18" i="15"/>
  <c r="Y43" i="33"/>
  <c r="W43" i="33"/>
  <c r="U43" i="33"/>
  <c r="U27" i="33"/>
  <c r="W27" i="33"/>
  <c r="Y27" i="33"/>
  <c r="W33" i="33"/>
  <c r="U33" i="33"/>
  <c r="Y33" i="33"/>
  <c r="Y37" i="33"/>
  <c r="U37" i="33"/>
  <c r="W37" i="33"/>
  <c r="U25" i="33"/>
  <c r="Y25" i="33"/>
  <c r="W25" i="33"/>
  <c r="U9" i="33"/>
  <c r="W9" i="33"/>
  <c r="Y9" i="33"/>
  <c r="W29" i="33"/>
  <c r="Y29" i="33"/>
  <c r="U29" i="33"/>
  <c r="Y7" i="33"/>
  <c r="U7" i="33"/>
  <c r="W7" i="33"/>
  <c r="U23" i="33"/>
  <c r="Y23" i="33"/>
  <c r="W23" i="33"/>
  <c r="U39" i="33"/>
  <c r="W39" i="33"/>
  <c r="Y39" i="33"/>
  <c r="Y26" i="33"/>
  <c r="U26" i="33"/>
  <c r="W26" i="33"/>
  <c r="Y18" i="33"/>
  <c r="U18" i="33"/>
  <c r="W18" i="33"/>
  <c r="U22" i="33"/>
  <c r="W22" i="33"/>
  <c r="Y22" i="33"/>
  <c r="Y34" i="33"/>
  <c r="U34" i="33"/>
  <c r="W34" i="33"/>
  <c r="Y28" i="33"/>
  <c r="U28" i="33"/>
  <c r="W28" i="33"/>
  <c r="Y42" i="33"/>
  <c r="U42" i="33"/>
  <c r="W42" i="33"/>
  <c r="U20" i="33"/>
  <c r="Y20" i="33"/>
  <c r="W20" i="33"/>
  <c r="Y40" i="33"/>
  <c r="W40" i="33"/>
  <c r="U40" i="33"/>
  <c r="W24" i="33"/>
  <c r="U24" i="33"/>
  <c r="Y24" i="33"/>
  <c r="Y8" i="33"/>
  <c r="U8" i="33"/>
  <c r="W8" i="33"/>
  <c r="W19" i="39"/>
  <c r="Y19" i="39"/>
  <c r="U19" i="39"/>
  <c r="Y40" i="39"/>
  <c r="W40" i="39"/>
  <c r="U40" i="39"/>
  <c r="Y30" i="39"/>
  <c r="U30" i="39"/>
  <c r="W30" i="39"/>
  <c r="W10" i="39"/>
  <c r="Y10" i="39"/>
  <c r="U10" i="39"/>
  <c r="U8" i="39"/>
  <c r="Y8" i="39"/>
  <c r="W8" i="39"/>
  <c r="Y42" i="39"/>
  <c r="W42" i="39"/>
  <c r="U42" i="39"/>
  <c r="Y43" i="39"/>
  <c r="U43" i="39"/>
  <c r="W43" i="39"/>
  <c r="W38" i="39"/>
  <c r="U38" i="39"/>
  <c r="Y38" i="39"/>
  <c r="Y33" i="39"/>
  <c r="W33" i="39"/>
  <c r="U33" i="39"/>
  <c r="Y18" i="39"/>
  <c r="W18" i="39"/>
  <c r="U18" i="39"/>
  <c r="W9" i="39"/>
  <c r="U9" i="39"/>
  <c r="Y9" i="39"/>
  <c r="W35" i="39"/>
  <c r="U35" i="39"/>
  <c r="Y35" i="39"/>
  <c r="Y24" i="39"/>
  <c r="W24" i="39"/>
  <c r="U24" i="39"/>
  <c r="Y7" i="39"/>
  <c r="U7" i="39"/>
  <c r="W7" i="39"/>
  <c r="W27" i="39"/>
  <c r="U27" i="39"/>
  <c r="Y27" i="39"/>
  <c r="Y12" i="39"/>
  <c r="U12" i="39"/>
  <c r="W12" i="39"/>
  <c r="Y28" i="39"/>
  <c r="W28" i="39"/>
  <c r="U28" i="39"/>
  <c r="R44" i="39"/>
  <c r="S5" i="39"/>
  <c r="Y21" i="39"/>
  <c r="U21" i="39"/>
  <c r="W21" i="39"/>
  <c r="W37" i="39"/>
  <c r="U37" i="39"/>
  <c r="Y37" i="39"/>
  <c r="Y21" i="37"/>
  <c r="W21" i="37"/>
  <c r="U21" i="37"/>
  <c r="W41" i="37"/>
  <c r="Y41" i="37"/>
  <c r="U41" i="37"/>
  <c r="W31" i="37"/>
  <c r="U31" i="37"/>
  <c r="Y31" i="37"/>
  <c r="W13" i="37"/>
  <c r="U13" i="37"/>
  <c r="Y13" i="37"/>
  <c r="Y25" i="37"/>
  <c r="U25" i="37"/>
  <c r="W25" i="37"/>
  <c r="Y24" i="37"/>
  <c r="W24" i="37"/>
  <c r="U24" i="37"/>
  <c r="U33" i="37"/>
  <c r="Y33" i="37"/>
  <c r="W33" i="37"/>
  <c r="W34" i="37"/>
  <c r="U34" i="37"/>
  <c r="Y34" i="37"/>
  <c r="U23" i="37"/>
  <c r="W23" i="37"/>
  <c r="Y23" i="37"/>
  <c r="Y14" i="37"/>
  <c r="W14" i="37"/>
  <c r="U14" i="37"/>
  <c r="Y40" i="37"/>
  <c r="W40" i="37"/>
  <c r="U40" i="37"/>
  <c r="W17" i="37"/>
  <c r="U17" i="37"/>
  <c r="Y17" i="37"/>
  <c r="W39" i="37"/>
  <c r="U39" i="37"/>
  <c r="Y39" i="37"/>
  <c r="Y22" i="37"/>
  <c r="W22" i="37"/>
  <c r="U22" i="37"/>
  <c r="Y42" i="37"/>
  <c r="W42" i="37"/>
  <c r="U42" i="37"/>
  <c r="Y19" i="37"/>
  <c r="U19" i="37"/>
  <c r="W19" i="37"/>
  <c r="W35" i="37"/>
  <c r="Y35" i="37"/>
  <c r="U35" i="37"/>
  <c r="Y12" i="37"/>
  <c r="W12" i="37"/>
  <c r="U12" i="37"/>
  <c r="W28" i="37"/>
  <c r="U28" i="37"/>
  <c r="Y28" i="37"/>
  <c r="U11" i="30"/>
  <c r="W11" i="30"/>
  <c r="Y11" i="30"/>
  <c r="Y21" i="30"/>
  <c r="W21" i="30"/>
  <c r="U21" i="30"/>
  <c r="Y23" i="30"/>
  <c r="W23" i="30"/>
  <c r="U23" i="30"/>
  <c r="Y37" i="30"/>
  <c r="W37" i="30"/>
  <c r="U37" i="30"/>
  <c r="Y13" i="30"/>
  <c r="U13" i="30"/>
  <c r="W13" i="30"/>
  <c r="R44" i="30"/>
  <c r="S7" i="30"/>
  <c r="S44" i="30" s="1"/>
  <c r="D25" i="7" s="1"/>
  <c r="W29" i="30"/>
  <c r="Y29" i="30"/>
  <c r="U29" i="30"/>
  <c r="W9" i="30"/>
  <c r="Y9" i="30"/>
  <c r="U9" i="30"/>
  <c r="Y25" i="30"/>
  <c r="W25" i="30"/>
  <c r="U25" i="30"/>
  <c r="U41" i="30"/>
  <c r="W41" i="30"/>
  <c r="Y41" i="30"/>
  <c r="W32" i="30"/>
  <c r="U32" i="30"/>
  <c r="Y32" i="30"/>
  <c r="W10" i="30"/>
  <c r="U10" i="30"/>
  <c r="Y10" i="30"/>
  <c r="U42" i="30"/>
  <c r="Y42" i="30"/>
  <c r="W42" i="30"/>
  <c r="W14" i="30"/>
  <c r="U14" i="30"/>
  <c r="Y14" i="30"/>
  <c r="Y22" i="30"/>
  <c r="U22" i="30"/>
  <c r="W22" i="30"/>
  <c r="W38" i="30"/>
  <c r="Y38" i="30"/>
  <c r="U38" i="30"/>
  <c r="Y16" i="30"/>
  <c r="W16" i="30"/>
  <c r="U16" i="30"/>
  <c r="Y36" i="30"/>
  <c r="W36" i="30"/>
  <c r="U36" i="30"/>
  <c r="Y20" i="30"/>
  <c r="U20" i="30"/>
  <c r="W20" i="30"/>
  <c r="U5" i="30"/>
  <c r="Y5" i="30"/>
  <c r="W5" i="30"/>
  <c r="Y28" i="20"/>
  <c r="W28" i="20"/>
  <c r="U28" i="20"/>
  <c r="Y16" i="20"/>
  <c r="U16" i="20"/>
  <c r="W16" i="20"/>
  <c r="W24" i="20"/>
  <c r="U24" i="20"/>
  <c r="Y24" i="20"/>
  <c r="Y42" i="20"/>
  <c r="W42" i="20"/>
  <c r="U42" i="20"/>
  <c r="Y26" i="20"/>
  <c r="U26" i="20"/>
  <c r="W26" i="20"/>
  <c r="W10" i="20"/>
  <c r="Y10" i="20"/>
  <c r="U10" i="20"/>
  <c r="W30" i="20"/>
  <c r="Y30" i="20"/>
  <c r="U30" i="20"/>
  <c r="Y14" i="20"/>
  <c r="U14" i="20"/>
  <c r="W14" i="20"/>
  <c r="Y31" i="20"/>
  <c r="U31" i="20"/>
  <c r="W31" i="20"/>
  <c r="W15" i="20"/>
  <c r="Y15" i="20"/>
  <c r="U15" i="20"/>
  <c r="U19" i="20"/>
  <c r="Y19" i="20"/>
  <c r="W19" i="20"/>
  <c r="W25" i="20"/>
  <c r="U25" i="20"/>
  <c r="Y25" i="20"/>
  <c r="Y23" i="20"/>
  <c r="U23" i="20"/>
  <c r="W23" i="20"/>
  <c r="U43" i="20"/>
  <c r="Y43" i="20"/>
  <c r="W43" i="20"/>
  <c r="U27" i="20"/>
  <c r="W27" i="20"/>
  <c r="Y27" i="20"/>
  <c r="Y7" i="20"/>
  <c r="U7" i="20"/>
  <c r="W7" i="20"/>
  <c r="U21" i="20"/>
  <c r="Y21" i="20"/>
  <c r="W21" i="20"/>
  <c r="U37" i="20"/>
  <c r="W37" i="20"/>
  <c r="Y37" i="20"/>
  <c r="W20" i="20"/>
  <c r="U20" i="20"/>
  <c r="Y20" i="20"/>
  <c r="R44" i="35"/>
  <c r="S5" i="35"/>
  <c r="Y34" i="35"/>
  <c r="U34" i="35"/>
  <c r="W34" i="35"/>
  <c r="W20" i="35"/>
  <c r="U20" i="35"/>
  <c r="Y20" i="35"/>
  <c r="W10" i="35"/>
  <c r="Y10" i="35"/>
  <c r="U10" i="35"/>
  <c r="Y26" i="35"/>
  <c r="W26" i="35"/>
  <c r="U26" i="35"/>
  <c r="Y38" i="35"/>
  <c r="U38" i="35"/>
  <c r="W38" i="35"/>
  <c r="Y18" i="35"/>
  <c r="U18" i="35"/>
  <c r="W18" i="35"/>
  <c r="Y40" i="35"/>
  <c r="U40" i="35"/>
  <c r="W40" i="35"/>
  <c r="W24" i="35"/>
  <c r="U24" i="35"/>
  <c r="Y24" i="35"/>
  <c r="Y8" i="35"/>
  <c r="U8" i="35"/>
  <c r="W8" i="35"/>
  <c r="W39" i="35"/>
  <c r="Y39" i="35"/>
  <c r="U39" i="35"/>
  <c r="W23" i="35"/>
  <c r="Y23" i="35"/>
  <c r="U23" i="35"/>
  <c r="W35" i="35"/>
  <c r="U35" i="35"/>
  <c r="Y35" i="35"/>
  <c r="W11" i="35"/>
  <c r="U11" i="35"/>
  <c r="Y11" i="35"/>
  <c r="Y43" i="35"/>
  <c r="W43" i="35"/>
  <c r="U43" i="35"/>
  <c r="Y13" i="35"/>
  <c r="W13" i="35"/>
  <c r="U13" i="35"/>
  <c r="W29" i="35"/>
  <c r="Y29" i="35"/>
  <c r="U29" i="35"/>
  <c r="W9" i="35"/>
  <c r="U9" i="35"/>
  <c r="Y9" i="35"/>
  <c r="Y25" i="35"/>
  <c r="W25" i="35"/>
  <c r="U25" i="35"/>
  <c r="W41" i="35"/>
  <c r="Y41" i="35"/>
  <c r="U41" i="35"/>
  <c r="U11" i="32"/>
  <c r="Y11" i="32"/>
  <c r="W11" i="32"/>
  <c r="W37" i="32"/>
  <c r="Y37" i="32"/>
  <c r="U37" i="32"/>
  <c r="Y43" i="32"/>
  <c r="W43" i="32"/>
  <c r="U43" i="32"/>
  <c r="W27" i="32"/>
  <c r="Y27" i="32"/>
  <c r="U27" i="32"/>
  <c r="Y25" i="32"/>
  <c r="W25" i="32"/>
  <c r="U25" i="32"/>
  <c r="W9" i="32"/>
  <c r="Y9" i="32"/>
  <c r="U9" i="32"/>
  <c r="Y29" i="32"/>
  <c r="W29" i="32"/>
  <c r="U29" i="32"/>
  <c r="W15" i="32"/>
  <c r="Y15" i="32"/>
  <c r="U15" i="32"/>
  <c r="U31" i="32"/>
  <c r="W31" i="32"/>
  <c r="Y31" i="32"/>
  <c r="W38" i="32"/>
  <c r="Y38" i="32"/>
  <c r="U38" i="32"/>
  <c r="W26" i="32"/>
  <c r="U26" i="32"/>
  <c r="Y26" i="32"/>
  <c r="Y34" i="32"/>
  <c r="U34" i="32"/>
  <c r="W34" i="32"/>
  <c r="W40" i="32"/>
  <c r="Y40" i="32"/>
  <c r="U40" i="32"/>
  <c r="Y6" i="32"/>
  <c r="W6" i="32"/>
  <c r="U6" i="32"/>
  <c r="Y16" i="32"/>
  <c r="U16" i="32"/>
  <c r="W16" i="32"/>
  <c r="Y32" i="32"/>
  <c r="W32" i="32"/>
  <c r="U32" i="32"/>
  <c r="W10" i="32"/>
  <c r="U10" i="32"/>
  <c r="Y10" i="32"/>
  <c r="W28" i="32"/>
  <c r="Y28" i="32"/>
  <c r="U28" i="32"/>
  <c r="W12" i="32"/>
  <c r="U12" i="32"/>
  <c r="Y12" i="32"/>
  <c r="R44" i="17"/>
  <c r="S5" i="17"/>
  <c r="W30" i="17"/>
  <c r="U30" i="17"/>
  <c r="Y30" i="17"/>
  <c r="W42" i="17"/>
  <c r="Y42" i="17"/>
  <c r="U42" i="17"/>
  <c r="W10" i="17"/>
  <c r="U10" i="17"/>
  <c r="Y10" i="17"/>
  <c r="W38" i="17"/>
  <c r="Y38" i="17"/>
  <c r="U38" i="17"/>
  <c r="W6" i="17"/>
  <c r="U6" i="17"/>
  <c r="Y6" i="17"/>
  <c r="Y18" i="17"/>
  <c r="W18" i="17"/>
  <c r="U18" i="17"/>
  <c r="Y29" i="17"/>
  <c r="U29" i="17"/>
  <c r="W29" i="17"/>
  <c r="U33" i="17"/>
  <c r="Y33" i="17"/>
  <c r="W33" i="17"/>
  <c r="U39" i="17"/>
  <c r="W39" i="17"/>
  <c r="Y39" i="17"/>
  <c r="U15" i="17"/>
  <c r="W15" i="17"/>
  <c r="Y15" i="17"/>
  <c r="Y37" i="17"/>
  <c r="U37" i="17"/>
  <c r="W37" i="17"/>
  <c r="W21" i="17"/>
  <c r="Y21" i="17"/>
  <c r="U21" i="17"/>
  <c r="U41" i="17"/>
  <c r="W41" i="17"/>
  <c r="Y41" i="17"/>
  <c r="W19" i="17"/>
  <c r="U19" i="17"/>
  <c r="Y19" i="17"/>
  <c r="W35" i="17"/>
  <c r="U35" i="17"/>
  <c r="Y35" i="17"/>
  <c r="W16" i="17"/>
  <c r="Y16" i="17"/>
  <c r="U16" i="17"/>
  <c r="Y40" i="17"/>
  <c r="W40" i="17"/>
  <c r="U40" i="17"/>
  <c r="W32" i="17"/>
  <c r="U32" i="17"/>
  <c r="Y32" i="17"/>
  <c r="W20" i="17"/>
  <c r="U20" i="17"/>
  <c r="Y20" i="17"/>
  <c r="Y8" i="51"/>
  <c r="W8" i="51"/>
  <c r="U8" i="51"/>
  <c r="Y20" i="51"/>
  <c r="W20" i="51"/>
  <c r="U20" i="51"/>
  <c r="Y22" i="51"/>
  <c r="W22" i="51"/>
  <c r="U22" i="51"/>
  <c r="Y29" i="51"/>
  <c r="U29" i="51"/>
  <c r="W29" i="51"/>
  <c r="Y32" i="51"/>
  <c r="W32" i="51"/>
  <c r="U32" i="51"/>
  <c r="Y7" i="51"/>
  <c r="U7" i="51"/>
  <c r="W7" i="51"/>
  <c r="W37" i="51"/>
  <c r="U37" i="51"/>
  <c r="Y37" i="51"/>
  <c r="W28" i="51"/>
  <c r="U28" i="51"/>
  <c r="Y28" i="51"/>
  <c r="U13" i="51"/>
  <c r="W13" i="51"/>
  <c r="Y13" i="51"/>
  <c r="W39" i="51"/>
  <c r="Y39" i="51"/>
  <c r="U39" i="51"/>
  <c r="Y30" i="51"/>
  <c r="U30" i="51"/>
  <c r="W30" i="51"/>
  <c r="W21" i="51"/>
  <c r="Y21" i="51"/>
  <c r="U21" i="51"/>
  <c r="W43" i="51"/>
  <c r="Y43" i="51"/>
  <c r="U43" i="51"/>
  <c r="W24" i="51"/>
  <c r="Y24" i="51"/>
  <c r="U24" i="51"/>
  <c r="W9" i="51"/>
  <c r="U9" i="51"/>
  <c r="Y9" i="51"/>
  <c r="W25" i="51"/>
  <c r="Y25" i="51"/>
  <c r="U25" i="51"/>
  <c r="W41" i="51"/>
  <c r="Y41" i="51"/>
  <c r="U41" i="51"/>
  <c r="Y18" i="51"/>
  <c r="W18" i="51"/>
  <c r="U18" i="51"/>
  <c r="Y34" i="51"/>
  <c r="U34" i="51"/>
  <c r="W34" i="51"/>
  <c r="U7" i="22"/>
  <c r="W7" i="22"/>
  <c r="Y7" i="22"/>
  <c r="Y17" i="22"/>
  <c r="U17" i="22"/>
  <c r="W17" i="22"/>
  <c r="U9" i="22"/>
  <c r="W9" i="22"/>
  <c r="Y9" i="22"/>
  <c r="Y13" i="22"/>
  <c r="U13" i="22"/>
  <c r="W13" i="22"/>
  <c r="Y23" i="22"/>
  <c r="W23" i="22"/>
  <c r="U23" i="22"/>
  <c r="Y30" i="22"/>
  <c r="U30" i="22"/>
  <c r="W30" i="22"/>
  <c r="W27" i="22"/>
  <c r="Y27" i="22"/>
  <c r="U27" i="22"/>
  <c r="Y37" i="22"/>
  <c r="W37" i="22"/>
  <c r="U37" i="22"/>
  <c r="Y19" i="22"/>
  <c r="W19" i="22"/>
  <c r="U19" i="22"/>
  <c r="U25" i="22"/>
  <c r="Y25" i="22"/>
  <c r="W25" i="22"/>
  <c r="W31" i="22"/>
  <c r="Y31" i="22"/>
  <c r="U31" i="22"/>
  <c r="U8" i="22"/>
  <c r="Y8" i="22"/>
  <c r="W8" i="22"/>
  <c r="R44" i="22"/>
  <c r="S5" i="22"/>
  <c r="W14" i="22"/>
  <c r="Y14" i="22"/>
  <c r="U14" i="22"/>
  <c r="W28" i="22"/>
  <c r="Y28" i="22"/>
  <c r="U28" i="22"/>
  <c r="W6" i="22"/>
  <c r="Y6" i="22"/>
  <c r="U6" i="22"/>
  <c r="Y22" i="22"/>
  <c r="W22" i="22"/>
  <c r="U22" i="22"/>
  <c r="W42" i="22"/>
  <c r="U42" i="22"/>
  <c r="Y42" i="22"/>
  <c r="Y26" i="22"/>
  <c r="W26" i="22"/>
  <c r="U26" i="22"/>
  <c r="W10" i="22"/>
  <c r="Y10" i="22"/>
  <c r="U10" i="22"/>
  <c r="W16" i="42"/>
  <c r="U16" i="42"/>
  <c r="Y16" i="42"/>
  <c r="R44" i="42"/>
  <c r="S5" i="42"/>
  <c r="W37" i="42"/>
  <c r="U37" i="42"/>
  <c r="Y37" i="42"/>
  <c r="W26" i="42"/>
  <c r="Y26" i="42"/>
  <c r="U26" i="42"/>
  <c r="Y40" i="42"/>
  <c r="U40" i="42"/>
  <c r="W40" i="42"/>
  <c r="Y22" i="42"/>
  <c r="U22" i="42"/>
  <c r="W22" i="42"/>
  <c r="W38" i="42"/>
  <c r="Y38" i="42"/>
  <c r="U38" i="42"/>
  <c r="W18" i="42"/>
  <c r="Y18" i="42"/>
  <c r="U18" i="42"/>
  <c r="W42" i="42"/>
  <c r="U42" i="42"/>
  <c r="Y42" i="42"/>
  <c r="W28" i="42"/>
  <c r="U28" i="42"/>
  <c r="Y28" i="42"/>
  <c r="Y13" i="42"/>
  <c r="U13" i="42"/>
  <c r="W13" i="42"/>
  <c r="Y41" i="42"/>
  <c r="W41" i="42"/>
  <c r="U41" i="42"/>
  <c r="Y30" i="42"/>
  <c r="U30" i="42"/>
  <c r="W30" i="42"/>
  <c r="W20" i="42"/>
  <c r="U20" i="42"/>
  <c r="Y20" i="42"/>
  <c r="W9" i="42"/>
  <c r="Y9" i="42"/>
  <c r="U9" i="42"/>
  <c r="Y39" i="42"/>
  <c r="W39" i="42"/>
  <c r="U39" i="42"/>
  <c r="W31" i="42"/>
  <c r="Y31" i="42"/>
  <c r="U31" i="42"/>
  <c r="Y23" i="42"/>
  <c r="U23" i="42"/>
  <c r="W23" i="42"/>
  <c r="W15" i="42"/>
  <c r="U15" i="42"/>
  <c r="Y15" i="42"/>
  <c r="Y7" i="42"/>
  <c r="W7" i="42"/>
  <c r="U7" i="42"/>
  <c r="W26" i="29"/>
  <c r="U26" i="29"/>
  <c r="Y26" i="29"/>
  <c r="Y10" i="29"/>
  <c r="U10" i="29"/>
  <c r="W10" i="29"/>
  <c r="W20" i="29"/>
  <c r="U20" i="29"/>
  <c r="Y20" i="29"/>
  <c r="Y24" i="29"/>
  <c r="W24" i="29"/>
  <c r="U24" i="29"/>
  <c r="W40" i="29"/>
  <c r="U40" i="29"/>
  <c r="Y40" i="29"/>
  <c r="Y18" i="29"/>
  <c r="U18" i="29"/>
  <c r="W18" i="29"/>
  <c r="W38" i="29"/>
  <c r="Y38" i="29"/>
  <c r="U38" i="29"/>
  <c r="W22" i="29"/>
  <c r="Y22" i="29"/>
  <c r="U22" i="29"/>
  <c r="W6" i="29"/>
  <c r="U6" i="29"/>
  <c r="Y6" i="29"/>
  <c r="Y43" i="29"/>
  <c r="W43" i="29"/>
  <c r="U43" i="29"/>
  <c r="W27" i="29"/>
  <c r="Y27" i="29"/>
  <c r="U27" i="29"/>
  <c r="W31" i="29"/>
  <c r="U31" i="29"/>
  <c r="Y31" i="29"/>
  <c r="U37" i="29"/>
  <c r="Y37" i="29"/>
  <c r="W37" i="29"/>
  <c r="W23" i="29"/>
  <c r="U23" i="29"/>
  <c r="Y23" i="29"/>
  <c r="Y19" i="29"/>
  <c r="W19" i="29"/>
  <c r="U19" i="29"/>
  <c r="U39" i="29"/>
  <c r="Y39" i="29"/>
  <c r="W39" i="29"/>
  <c r="Y17" i="29"/>
  <c r="W17" i="29"/>
  <c r="U17" i="29"/>
  <c r="W33" i="29"/>
  <c r="U33" i="29"/>
  <c r="Y33" i="29"/>
  <c r="W16" i="29"/>
  <c r="U16" i="29"/>
  <c r="Y16" i="29"/>
  <c r="W24" i="50"/>
  <c r="U24" i="50"/>
  <c r="Y24" i="50"/>
  <c r="W38" i="50"/>
  <c r="U38" i="50"/>
  <c r="Y38" i="50"/>
  <c r="W36" i="50"/>
  <c r="Y36" i="50"/>
  <c r="U36" i="50"/>
  <c r="Y15" i="50"/>
  <c r="W15" i="50"/>
  <c r="U15" i="50"/>
  <c r="Y29" i="50"/>
  <c r="W29" i="50"/>
  <c r="U29" i="50"/>
  <c r="Y39" i="50"/>
  <c r="W39" i="50"/>
  <c r="U39" i="50"/>
  <c r="W28" i="50"/>
  <c r="U28" i="50"/>
  <c r="Y28" i="50"/>
  <c r="W17" i="50"/>
  <c r="U17" i="50"/>
  <c r="Y17" i="50"/>
  <c r="Y16" i="50"/>
  <c r="W16" i="50"/>
  <c r="U16" i="50"/>
  <c r="W7" i="50"/>
  <c r="Y7" i="50"/>
  <c r="U7" i="50"/>
  <c r="W37" i="50"/>
  <c r="U37" i="50"/>
  <c r="Y37" i="50"/>
  <c r="Y20" i="50"/>
  <c r="W20" i="50"/>
  <c r="U20" i="50"/>
  <c r="Y40" i="50"/>
  <c r="W40" i="50"/>
  <c r="U40" i="50"/>
  <c r="Y23" i="50"/>
  <c r="W23" i="50"/>
  <c r="U23" i="50"/>
  <c r="W6" i="50"/>
  <c r="U6" i="50"/>
  <c r="Y6" i="50"/>
  <c r="Y18" i="50"/>
  <c r="W18" i="50"/>
  <c r="U18" i="50"/>
  <c r="U34" i="50"/>
  <c r="W34" i="50"/>
  <c r="Y34" i="50"/>
  <c r="W11" i="50"/>
  <c r="Y11" i="50"/>
  <c r="U11" i="50"/>
  <c r="Y27" i="50"/>
  <c r="U27" i="50"/>
  <c r="W27" i="50"/>
  <c r="Y43" i="50"/>
  <c r="U43" i="50"/>
  <c r="W43" i="50"/>
  <c r="W19" i="8"/>
  <c r="Y19" i="8"/>
  <c r="U19" i="8"/>
  <c r="Y35" i="8"/>
  <c r="U35" i="8"/>
  <c r="W35" i="8"/>
  <c r="U15" i="8"/>
  <c r="Y15" i="8"/>
  <c r="W15" i="8"/>
  <c r="Y31" i="8"/>
  <c r="W31" i="8"/>
  <c r="U31" i="8"/>
  <c r="Y42" i="8"/>
  <c r="U42" i="8"/>
  <c r="W42" i="8"/>
  <c r="U37" i="8"/>
  <c r="W37" i="8"/>
  <c r="Y37" i="8"/>
  <c r="Y32" i="8"/>
  <c r="W32" i="8"/>
  <c r="U32" i="8"/>
  <c r="W26" i="8"/>
  <c r="U26" i="8"/>
  <c r="Y26" i="8"/>
  <c r="U21" i="8"/>
  <c r="W21" i="8"/>
  <c r="Y21" i="8"/>
  <c r="Y16" i="8"/>
  <c r="W16" i="8"/>
  <c r="U16" i="8"/>
  <c r="Y10" i="8"/>
  <c r="U10" i="8"/>
  <c r="W10" i="8"/>
  <c r="R44" i="8"/>
  <c r="S5" i="8"/>
  <c r="Y38" i="8"/>
  <c r="W38" i="8"/>
  <c r="U38" i="8"/>
  <c r="U33" i="8"/>
  <c r="W33" i="8"/>
  <c r="Y33" i="8"/>
  <c r="W28" i="8"/>
  <c r="U28" i="8"/>
  <c r="Y28" i="8"/>
  <c r="W22" i="8"/>
  <c r="Y22" i="8"/>
  <c r="U22" i="8"/>
  <c r="Y17" i="8"/>
  <c r="U17" i="8"/>
  <c r="W17" i="8"/>
  <c r="U12" i="8"/>
  <c r="Y12" i="8"/>
  <c r="W12" i="8"/>
  <c r="U6" i="8"/>
  <c r="Y6" i="8"/>
  <c r="W6" i="8"/>
  <c r="Y25" i="26"/>
  <c r="W25" i="26"/>
  <c r="U25" i="26"/>
  <c r="Y9" i="26"/>
  <c r="W9" i="26"/>
  <c r="U9" i="26"/>
  <c r="W15" i="26"/>
  <c r="U15" i="26"/>
  <c r="Y15" i="26"/>
  <c r="Y21" i="26"/>
  <c r="W21" i="26"/>
  <c r="U21" i="26"/>
  <c r="W17" i="26"/>
  <c r="Y17" i="26"/>
  <c r="U17" i="26"/>
  <c r="U39" i="26"/>
  <c r="W39" i="26"/>
  <c r="Y39" i="26"/>
  <c r="W23" i="26"/>
  <c r="Y23" i="26"/>
  <c r="U23" i="26"/>
  <c r="U11" i="26"/>
  <c r="Y11" i="26"/>
  <c r="W11" i="26"/>
  <c r="U27" i="26"/>
  <c r="W27" i="26"/>
  <c r="Y27" i="26"/>
  <c r="U43" i="26"/>
  <c r="Y43" i="26"/>
  <c r="W43" i="26"/>
  <c r="W40" i="26"/>
  <c r="U40" i="26"/>
  <c r="Y40" i="26"/>
  <c r="Y30" i="26"/>
  <c r="U30" i="26"/>
  <c r="W30" i="26"/>
  <c r="W14" i="26"/>
  <c r="U14" i="26"/>
  <c r="Y14" i="26"/>
  <c r="R44" i="26"/>
  <c r="S5" i="26"/>
  <c r="Y28" i="26"/>
  <c r="W28" i="26"/>
  <c r="U28" i="26"/>
  <c r="U6" i="26"/>
  <c r="Y6" i="26"/>
  <c r="W6" i="26"/>
  <c r="Y22" i="26"/>
  <c r="U22" i="26"/>
  <c r="W22" i="26"/>
  <c r="W42" i="26"/>
  <c r="Y42" i="26"/>
  <c r="U42" i="26"/>
  <c r="Y26" i="26"/>
  <c r="U26" i="26"/>
  <c r="W26" i="26"/>
  <c r="Y10" i="26"/>
  <c r="U10" i="26"/>
  <c r="W10" i="26"/>
  <c r="W34" i="25"/>
  <c r="U34" i="25"/>
  <c r="Y34" i="25"/>
  <c r="W26" i="25"/>
  <c r="U26" i="25"/>
  <c r="Y26" i="25"/>
  <c r="Y12" i="25"/>
  <c r="U12" i="25"/>
  <c r="W12" i="25"/>
  <c r="Y16" i="25"/>
  <c r="W16" i="25"/>
  <c r="U16" i="25"/>
  <c r="Y24" i="25"/>
  <c r="W24" i="25"/>
  <c r="U24" i="25"/>
  <c r="Y40" i="25"/>
  <c r="U40" i="25"/>
  <c r="W40" i="25"/>
  <c r="Y18" i="25"/>
  <c r="U18" i="25"/>
  <c r="W18" i="25"/>
  <c r="U38" i="25"/>
  <c r="W38" i="25"/>
  <c r="Y38" i="25"/>
  <c r="U22" i="25"/>
  <c r="Y22" i="25"/>
  <c r="W22" i="25"/>
  <c r="W6" i="25"/>
  <c r="U6" i="25"/>
  <c r="Y6" i="25"/>
  <c r="W41" i="25"/>
  <c r="Y41" i="25"/>
  <c r="U41" i="25"/>
  <c r="U25" i="25"/>
  <c r="Y25" i="25"/>
  <c r="W25" i="25"/>
  <c r="Y31" i="25"/>
  <c r="W31" i="25"/>
  <c r="U31" i="25"/>
  <c r="Y37" i="25"/>
  <c r="W37" i="25"/>
  <c r="U37" i="25"/>
  <c r="W23" i="25"/>
  <c r="U23" i="25"/>
  <c r="Y23" i="25"/>
  <c r="U17" i="25"/>
  <c r="Y17" i="25"/>
  <c r="W17" i="25"/>
  <c r="W39" i="25"/>
  <c r="Y39" i="25"/>
  <c r="U39" i="25"/>
  <c r="U19" i="25"/>
  <c r="Y19" i="25"/>
  <c r="W19" i="25"/>
  <c r="Y35" i="25"/>
  <c r="W35" i="25"/>
  <c r="U35" i="25"/>
  <c r="R44" i="19"/>
  <c r="S5" i="19"/>
  <c r="U30" i="19"/>
  <c r="W30" i="19"/>
  <c r="Y30" i="19"/>
  <c r="W14" i="19"/>
  <c r="U14" i="19"/>
  <c r="Y14" i="19"/>
  <c r="U42" i="19"/>
  <c r="Y42" i="19"/>
  <c r="W42" i="19"/>
  <c r="W26" i="19"/>
  <c r="Y26" i="19"/>
  <c r="U26" i="19"/>
  <c r="W10" i="19"/>
  <c r="Y10" i="19"/>
  <c r="U10" i="19"/>
  <c r="U41" i="19"/>
  <c r="W41" i="19"/>
  <c r="Y41" i="19"/>
  <c r="W9" i="19"/>
  <c r="Y9" i="19"/>
  <c r="U9" i="19"/>
  <c r="W15" i="19"/>
  <c r="Y15" i="19"/>
  <c r="U15" i="19"/>
  <c r="Y11" i="19"/>
  <c r="W11" i="19"/>
  <c r="U11" i="19"/>
  <c r="U33" i="19"/>
  <c r="Y33" i="19"/>
  <c r="W33" i="19"/>
  <c r="W17" i="19"/>
  <c r="U17" i="19"/>
  <c r="Y17" i="19"/>
  <c r="Y39" i="19"/>
  <c r="W39" i="19"/>
  <c r="U39" i="19"/>
  <c r="U13" i="19"/>
  <c r="W13" i="19"/>
  <c r="Y13" i="19"/>
  <c r="U29" i="19"/>
  <c r="Y29" i="19"/>
  <c r="W29" i="19"/>
  <c r="Y24" i="19"/>
  <c r="W24" i="19"/>
  <c r="U24" i="19"/>
  <c r="W16" i="19"/>
  <c r="U16" i="19"/>
  <c r="Y16" i="19"/>
  <c r="Y8" i="19"/>
  <c r="W8" i="19"/>
  <c r="U8" i="19"/>
  <c r="Y12" i="19"/>
  <c r="W12" i="19"/>
  <c r="U12" i="19"/>
  <c r="Y20" i="19"/>
  <c r="U20" i="19"/>
  <c r="W20" i="19"/>
  <c r="Y40" i="21"/>
  <c r="U40" i="21"/>
  <c r="W40" i="21"/>
  <c r="Y24" i="21"/>
  <c r="W24" i="21"/>
  <c r="U24" i="21"/>
  <c r="Y8" i="21"/>
  <c r="W8" i="21"/>
  <c r="U8" i="21"/>
  <c r="W9" i="21"/>
  <c r="Y9" i="21"/>
  <c r="U9" i="21"/>
  <c r="Y31" i="21"/>
  <c r="W31" i="21"/>
  <c r="U31" i="21"/>
  <c r="Y33" i="21"/>
  <c r="W33" i="21"/>
  <c r="U33" i="21"/>
  <c r="W25" i="21"/>
  <c r="Y25" i="21"/>
  <c r="U25" i="21"/>
  <c r="Y17" i="21"/>
  <c r="U17" i="21"/>
  <c r="W17" i="21"/>
  <c r="W11" i="21"/>
  <c r="Y11" i="21"/>
  <c r="U11" i="21"/>
  <c r="Y27" i="21"/>
  <c r="U27" i="21"/>
  <c r="W27" i="21"/>
  <c r="W43" i="21"/>
  <c r="U43" i="21"/>
  <c r="Y43" i="21"/>
  <c r="W19" i="21"/>
  <c r="Y19" i="21"/>
  <c r="U19" i="21"/>
  <c r="W35" i="21"/>
  <c r="Y35" i="21"/>
  <c r="U35" i="21"/>
  <c r="W14" i="21"/>
  <c r="U14" i="21"/>
  <c r="Y14" i="21"/>
  <c r="Y22" i="21"/>
  <c r="U22" i="21"/>
  <c r="W22" i="21"/>
  <c r="W26" i="21"/>
  <c r="U26" i="21"/>
  <c r="Y26" i="21"/>
  <c r="W34" i="21"/>
  <c r="U34" i="21"/>
  <c r="Y34" i="21"/>
  <c r="Y36" i="21"/>
  <c r="W36" i="21"/>
  <c r="U36" i="21"/>
  <c r="W20" i="21"/>
  <c r="U20" i="21"/>
  <c r="Y20" i="21"/>
  <c r="Y17" i="43"/>
  <c r="U17" i="43"/>
  <c r="W17" i="43"/>
  <c r="W7" i="43"/>
  <c r="U7" i="43"/>
  <c r="Y7" i="43"/>
  <c r="Y28" i="43"/>
  <c r="W28" i="43"/>
  <c r="U28" i="43"/>
  <c r="Y31" i="43"/>
  <c r="W31" i="43"/>
  <c r="U31" i="43"/>
  <c r="W26" i="43"/>
  <c r="U26" i="43"/>
  <c r="Y26" i="43"/>
  <c r="Y19" i="43"/>
  <c r="W19" i="43"/>
  <c r="U19" i="43"/>
  <c r="R44" i="43"/>
  <c r="S5" i="43"/>
  <c r="Y32" i="43"/>
  <c r="U32" i="43"/>
  <c r="W32" i="43"/>
  <c r="W16" i="43"/>
  <c r="Y16" i="43"/>
  <c r="U16" i="43"/>
  <c r="W21" i="43"/>
  <c r="U21" i="43"/>
  <c r="Y21" i="43"/>
  <c r="Y18" i="43"/>
  <c r="W18" i="43"/>
  <c r="U18" i="43"/>
  <c r="Y11" i="43"/>
  <c r="U11" i="43"/>
  <c r="W11" i="43"/>
  <c r="W43" i="43"/>
  <c r="Y43" i="43"/>
  <c r="U43" i="43"/>
  <c r="Y15" i="43"/>
  <c r="U15" i="43"/>
  <c r="W15" i="43"/>
  <c r="W22" i="43"/>
  <c r="Y22" i="43"/>
  <c r="U22" i="43"/>
  <c r="W40" i="43"/>
  <c r="Y40" i="43"/>
  <c r="U40" i="43"/>
  <c r="W24" i="43"/>
  <c r="Y24" i="43"/>
  <c r="U24" i="43"/>
  <c r="Y39" i="43"/>
  <c r="U39" i="43"/>
  <c r="W39" i="43"/>
  <c r="U14" i="43"/>
  <c r="Y14" i="43"/>
  <c r="W14" i="43"/>
  <c r="Y25" i="43"/>
  <c r="W25" i="43"/>
  <c r="U25" i="43"/>
  <c r="Y25" i="41"/>
  <c r="U25" i="41"/>
  <c r="W25" i="41"/>
  <c r="Y22" i="41"/>
  <c r="W22" i="41"/>
  <c r="U22" i="41"/>
  <c r="U14" i="41"/>
  <c r="W14" i="41"/>
  <c r="Y14" i="41"/>
  <c r="Y31" i="41"/>
  <c r="W31" i="41"/>
  <c r="U31" i="41"/>
  <c r="W17" i="41"/>
  <c r="U17" i="41"/>
  <c r="Y17" i="41"/>
  <c r="W32" i="41"/>
  <c r="U32" i="41"/>
  <c r="Y32" i="41"/>
  <c r="W19" i="41"/>
  <c r="U19" i="41"/>
  <c r="Y19" i="41"/>
  <c r="W10" i="41"/>
  <c r="U10" i="41"/>
  <c r="Y10" i="41"/>
  <c r="Y38" i="41"/>
  <c r="U38" i="41"/>
  <c r="W38" i="41"/>
  <c r="Y27" i="41"/>
  <c r="W27" i="41"/>
  <c r="U27" i="41"/>
  <c r="W8" i="41"/>
  <c r="Y8" i="41"/>
  <c r="U8" i="41"/>
  <c r="W30" i="41"/>
  <c r="Y30" i="41"/>
  <c r="U30" i="41"/>
  <c r="Y11" i="41"/>
  <c r="U11" i="41"/>
  <c r="W11" i="41"/>
  <c r="Y33" i="41"/>
  <c r="W33" i="41"/>
  <c r="U33" i="41"/>
  <c r="Y12" i="41"/>
  <c r="U12" i="41"/>
  <c r="W12" i="41"/>
  <c r="W28" i="41"/>
  <c r="U28" i="41"/>
  <c r="Y28" i="41"/>
  <c r="R44" i="41"/>
  <c r="S5" i="41"/>
  <c r="W21" i="41"/>
  <c r="U21" i="41"/>
  <c r="Y21" i="41"/>
  <c r="Y37" i="41"/>
  <c r="U37" i="41"/>
  <c r="W37" i="41"/>
  <c r="Y13" i="40"/>
  <c r="U13" i="40"/>
  <c r="W13" i="40"/>
  <c r="W6" i="40"/>
  <c r="Y6" i="40"/>
  <c r="U6" i="40"/>
  <c r="W21" i="40"/>
  <c r="U21" i="40"/>
  <c r="Y21" i="40"/>
  <c r="Y33" i="40"/>
  <c r="W33" i="40"/>
  <c r="U33" i="40"/>
  <c r="Y7" i="40"/>
  <c r="U7" i="40"/>
  <c r="W7" i="40"/>
  <c r="Y19" i="40"/>
  <c r="W19" i="40"/>
  <c r="U19" i="40"/>
  <c r="U11" i="40"/>
  <c r="Y11" i="40"/>
  <c r="W11" i="40"/>
  <c r="W8" i="40"/>
  <c r="U8" i="40"/>
  <c r="Y8" i="40"/>
  <c r="W27" i="40"/>
  <c r="U27" i="40"/>
  <c r="Y27" i="40"/>
  <c r="Y26" i="40"/>
  <c r="U26" i="40"/>
  <c r="W26" i="40"/>
  <c r="Y17" i="40"/>
  <c r="W17" i="40"/>
  <c r="U17" i="40"/>
  <c r="W43" i="40"/>
  <c r="Y43" i="40"/>
  <c r="U43" i="40"/>
  <c r="Y34" i="40"/>
  <c r="U34" i="40"/>
  <c r="W34" i="40"/>
  <c r="W23" i="40"/>
  <c r="Y23" i="40"/>
  <c r="U23" i="40"/>
  <c r="W10" i="40"/>
  <c r="Y10" i="40"/>
  <c r="U10" i="40"/>
  <c r="Y32" i="40"/>
  <c r="W32" i="40"/>
  <c r="U32" i="40"/>
  <c r="W15" i="40"/>
  <c r="Y15" i="40"/>
  <c r="U15" i="40"/>
  <c r="W35" i="40"/>
  <c r="U35" i="40"/>
  <c r="Y35" i="40"/>
  <c r="Y20" i="40"/>
  <c r="W20" i="40"/>
  <c r="U20" i="40"/>
  <c r="Y36" i="40"/>
  <c r="W36" i="40"/>
  <c r="U36" i="40"/>
  <c r="U5" i="44"/>
  <c r="U44" i="44" s="1"/>
  <c r="E38" i="7" s="1"/>
  <c r="S44" i="44"/>
  <c r="D38" i="7" s="1"/>
  <c r="W5" i="44"/>
  <c r="W44" i="44" s="1"/>
  <c r="F38" i="7" s="1"/>
  <c r="Y5" i="44"/>
  <c r="Y44" i="44" s="1"/>
  <c r="G38" i="7" s="1"/>
  <c r="R36" i="13"/>
  <c r="S36" i="13" s="1"/>
  <c r="R20" i="13"/>
  <c r="S20" i="13" s="1"/>
  <c r="R43" i="13"/>
  <c r="S43" i="13" s="1"/>
  <c r="R35" i="13"/>
  <c r="S35" i="13" s="1"/>
  <c r="R27" i="13"/>
  <c r="S27" i="13" s="1"/>
  <c r="R19" i="13"/>
  <c r="S19" i="13" s="1"/>
  <c r="R11" i="13"/>
  <c r="S11" i="13" s="1"/>
  <c r="R12" i="13"/>
  <c r="S12" i="13" s="1"/>
  <c r="R33" i="13"/>
  <c r="S33" i="13" s="1"/>
  <c r="R23" i="13"/>
  <c r="S23" i="13" s="1"/>
  <c r="R13" i="13"/>
  <c r="S13" i="13" s="1"/>
  <c r="R39" i="13"/>
  <c r="S39" i="13" s="1"/>
  <c r="R29" i="13"/>
  <c r="S29" i="13" s="1"/>
  <c r="R17" i="13"/>
  <c r="S17" i="13" s="1"/>
  <c r="R31" i="13"/>
  <c r="S31" i="13" s="1"/>
  <c r="R9" i="13"/>
  <c r="S9" i="13" s="1"/>
  <c r="R25" i="13"/>
  <c r="S25" i="13" s="1"/>
  <c r="R7" i="13"/>
  <c r="S7" i="13" s="1"/>
  <c r="R41" i="13"/>
  <c r="S41" i="13" s="1"/>
  <c r="R21" i="13"/>
  <c r="S21" i="13" s="1"/>
  <c r="R37" i="13"/>
  <c r="S37" i="13" s="1"/>
  <c r="R15" i="13"/>
  <c r="S15" i="13" s="1"/>
  <c r="R6" i="13"/>
  <c r="S6" i="13" s="1"/>
  <c r="R14" i="13"/>
  <c r="S14" i="13" s="1"/>
  <c r="R22" i="13"/>
  <c r="S22" i="13" s="1"/>
  <c r="R30" i="13"/>
  <c r="S30" i="13" s="1"/>
  <c r="R38" i="13"/>
  <c r="S38" i="13" s="1"/>
  <c r="R10" i="13"/>
  <c r="S10" i="13" s="1"/>
  <c r="R18" i="13"/>
  <c r="S18" i="13" s="1"/>
  <c r="R26" i="13"/>
  <c r="S26" i="13" s="1"/>
  <c r="R34" i="13"/>
  <c r="S34" i="13" s="1"/>
  <c r="R42" i="13"/>
  <c r="S42" i="13" s="1"/>
  <c r="R8" i="13"/>
  <c r="S8" i="13" s="1"/>
  <c r="R24" i="13"/>
  <c r="S24" i="13" s="1"/>
  <c r="R40" i="13"/>
  <c r="S40" i="13" s="1"/>
  <c r="R16" i="13"/>
  <c r="S16" i="13" s="1"/>
  <c r="R32" i="13"/>
  <c r="S32" i="13" s="1"/>
  <c r="R28" i="13"/>
  <c r="S28" i="13" s="1"/>
  <c r="R5" i="13"/>
  <c r="R44" i="23"/>
  <c r="S5" i="23"/>
  <c r="Y42" i="23"/>
  <c r="U42" i="23"/>
  <c r="W42" i="23"/>
  <c r="W38" i="23"/>
  <c r="U38" i="23"/>
  <c r="Y38" i="23"/>
  <c r="W6" i="23"/>
  <c r="Y6" i="23"/>
  <c r="U6" i="23"/>
  <c r="U12" i="23"/>
  <c r="W12" i="23"/>
  <c r="Y12" i="23"/>
  <c r="Y10" i="23"/>
  <c r="U10" i="23"/>
  <c r="W10" i="23"/>
  <c r="Y14" i="23"/>
  <c r="W14" i="23"/>
  <c r="U14" i="23"/>
  <c r="Y37" i="23"/>
  <c r="W37" i="23"/>
  <c r="U37" i="23"/>
  <c r="Y43" i="23"/>
  <c r="W43" i="23"/>
  <c r="U43" i="23"/>
  <c r="U27" i="23"/>
  <c r="Y27" i="23"/>
  <c r="W27" i="23"/>
  <c r="Y33" i="23"/>
  <c r="W33" i="23"/>
  <c r="U33" i="23"/>
  <c r="W19" i="23"/>
  <c r="Y19" i="23"/>
  <c r="U19" i="23"/>
  <c r="Y41" i="23"/>
  <c r="W41" i="23"/>
  <c r="U41" i="23"/>
  <c r="W25" i="23"/>
  <c r="Y25" i="23"/>
  <c r="U25" i="23"/>
  <c r="Y15" i="23"/>
  <c r="U15" i="23"/>
  <c r="W15" i="23"/>
  <c r="Y31" i="23"/>
  <c r="U31" i="23"/>
  <c r="W31" i="23"/>
  <c r="Y8" i="23"/>
  <c r="U8" i="23"/>
  <c r="W8" i="23"/>
  <c r="W24" i="23"/>
  <c r="Y24" i="23"/>
  <c r="U24" i="23"/>
  <c r="W16" i="23"/>
  <c r="Y16" i="23"/>
  <c r="U16" i="23"/>
  <c r="W18" i="23"/>
  <c r="U18" i="23"/>
  <c r="Y18" i="23"/>
  <c r="W22" i="38"/>
  <c r="U22" i="38"/>
  <c r="Y22" i="38"/>
  <c r="W39" i="38"/>
  <c r="Y39" i="38"/>
  <c r="U39" i="38"/>
  <c r="W27" i="38"/>
  <c r="Y27" i="38"/>
  <c r="U27" i="38"/>
  <c r="W11" i="38"/>
  <c r="U11" i="38"/>
  <c r="Y11" i="38"/>
  <c r="W24" i="38"/>
  <c r="U24" i="38"/>
  <c r="Y24" i="38"/>
  <c r="Y25" i="38"/>
  <c r="U25" i="38"/>
  <c r="W25" i="38"/>
  <c r="Y18" i="38"/>
  <c r="W18" i="38"/>
  <c r="U18" i="38"/>
  <c r="U15" i="38"/>
  <c r="Y15" i="38"/>
  <c r="W15" i="38"/>
  <c r="Y14" i="38"/>
  <c r="U14" i="38"/>
  <c r="W14" i="38"/>
  <c r="U42" i="38"/>
  <c r="W42" i="38"/>
  <c r="Y42" i="38"/>
  <c r="U33" i="38"/>
  <c r="Y33" i="38"/>
  <c r="W33" i="38"/>
  <c r="Y16" i="38"/>
  <c r="U16" i="38"/>
  <c r="W16" i="38"/>
  <c r="Y38" i="38"/>
  <c r="U38" i="38"/>
  <c r="W38" i="38"/>
  <c r="Y19" i="38"/>
  <c r="W19" i="38"/>
  <c r="U19" i="38"/>
  <c r="Y41" i="38"/>
  <c r="W41" i="38"/>
  <c r="U41" i="38"/>
  <c r="W20" i="38"/>
  <c r="U20" i="38"/>
  <c r="Y20" i="38"/>
  <c r="W36" i="38"/>
  <c r="U36" i="38"/>
  <c r="Y36" i="38"/>
  <c r="W13" i="38"/>
  <c r="U13" i="38"/>
  <c r="Y13" i="38"/>
  <c r="Y29" i="38"/>
  <c r="W29" i="38"/>
  <c r="U29" i="38"/>
  <c r="R34" i="49"/>
  <c r="S34" i="49" s="1"/>
  <c r="R24" i="49"/>
  <c r="S24" i="49" s="1"/>
  <c r="R12" i="49"/>
  <c r="S12" i="49" s="1"/>
  <c r="R6" i="49"/>
  <c r="S6" i="49" s="1"/>
  <c r="R33" i="49"/>
  <c r="S33" i="49" s="1"/>
  <c r="R19" i="49"/>
  <c r="S19" i="49" s="1"/>
  <c r="R42" i="49"/>
  <c r="S42" i="49" s="1"/>
  <c r="R28" i="49"/>
  <c r="S28" i="49" s="1"/>
  <c r="R16" i="49"/>
  <c r="S16" i="49" s="1"/>
  <c r="R43" i="49"/>
  <c r="S43" i="49" s="1"/>
  <c r="R29" i="49"/>
  <c r="S29" i="49" s="1"/>
  <c r="R13" i="49"/>
  <c r="S13" i="49" s="1"/>
  <c r="R40" i="49"/>
  <c r="S40" i="49" s="1"/>
  <c r="R26" i="49"/>
  <c r="S26" i="49" s="1"/>
  <c r="R10" i="49"/>
  <c r="S10" i="49" s="1"/>
  <c r="R21" i="49"/>
  <c r="S21" i="49" s="1"/>
  <c r="R32" i="49"/>
  <c r="S32" i="49" s="1"/>
  <c r="R35" i="49"/>
  <c r="S35" i="49" s="1"/>
  <c r="R9" i="49"/>
  <c r="S9" i="49" s="1"/>
  <c r="R18" i="49"/>
  <c r="S18" i="49" s="1"/>
  <c r="R36" i="49"/>
  <c r="S36" i="49" s="1"/>
  <c r="R25" i="49"/>
  <c r="S25" i="49" s="1"/>
  <c r="R8" i="49"/>
  <c r="S8" i="49" s="1"/>
  <c r="R11" i="49"/>
  <c r="S11" i="49" s="1"/>
  <c r="R41" i="49"/>
  <c r="S41" i="49" s="1"/>
  <c r="R20" i="49"/>
  <c r="S20" i="49" s="1"/>
  <c r="R39" i="49"/>
  <c r="S39" i="49" s="1"/>
  <c r="R23" i="49"/>
  <c r="S23" i="49" s="1"/>
  <c r="R7" i="49"/>
  <c r="S7" i="49" s="1"/>
  <c r="R30" i="49"/>
  <c r="S30" i="49" s="1"/>
  <c r="R14" i="49"/>
  <c r="S14" i="49" s="1"/>
  <c r="R27" i="49"/>
  <c r="S27" i="49" s="1"/>
  <c r="R5" i="49"/>
  <c r="R31" i="49"/>
  <c r="S31" i="49" s="1"/>
  <c r="R15" i="49"/>
  <c r="S15" i="49" s="1"/>
  <c r="R38" i="49"/>
  <c r="S38" i="49" s="1"/>
  <c r="R22" i="49"/>
  <c r="S22" i="49" s="1"/>
  <c r="R37" i="49"/>
  <c r="S37" i="49" s="1"/>
  <c r="R17" i="49"/>
  <c r="S17" i="49" s="1"/>
  <c r="C39" i="46" l="1"/>
  <c r="C7" i="46"/>
  <c r="C38" i="46"/>
  <c r="C32" i="46"/>
  <c r="C14" i="46"/>
  <c r="C12" i="46"/>
  <c r="Y17" i="49"/>
  <c r="U17" i="49"/>
  <c r="W17" i="49"/>
  <c r="Y22" i="49"/>
  <c r="W22" i="49"/>
  <c r="U22" i="49"/>
  <c r="W15" i="49"/>
  <c r="U15" i="49"/>
  <c r="Y15" i="49"/>
  <c r="R44" i="49"/>
  <c r="S5" i="49"/>
  <c r="Y14" i="49"/>
  <c r="W14" i="49"/>
  <c r="U14" i="49"/>
  <c r="W7" i="49"/>
  <c r="U7" i="49"/>
  <c r="Y7" i="49"/>
  <c r="W39" i="49"/>
  <c r="Y39" i="49"/>
  <c r="U39" i="49"/>
  <c r="W41" i="49"/>
  <c r="Y41" i="49"/>
  <c r="U41" i="49"/>
  <c r="W8" i="49"/>
  <c r="U8" i="49"/>
  <c r="Y8" i="49"/>
  <c r="Y36" i="49"/>
  <c r="W36" i="49"/>
  <c r="U36" i="49"/>
  <c r="Y9" i="49"/>
  <c r="W9" i="49"/>
  <c r="U9" i="49"/>
  <c r="W32" i="49"/>
  <c r="U32" i="49"/>
  <c r="Y32" i="49"/>
  <c r="Y10" i="49"/>
  <c r="U10" i="49"/>
  <c r="W10" i="49"/>
  <c r="W40" i="49"/>
  <c r="U40" i="49"/>
  <c r="Y40" i="49"/>
  <c r="Y29" i="49"/>
  <c r="W29" i="49"/>
  <c r="U29" i="49"/>
  <c r="Y16" i="49"/>
  <c r="W16" i="49"/>
  <c r="U16" i="49"/>
  <c r="U42" i="49"/>
  <c r="Y42" i="49"/>
  <c r="W42" i="49"/>
  <c r="Y33" i="49"/>
  <c r="W33" i="49"/>
  <c r="U33" i="49"/>
  <c r="Y12" i="49"/>
  <c r="W12" i="49"/>
  <c r="U12" i="49"/>
  <c r="Y34" i="49"/>
  <c r="U34" i="49"/>
  <c r="W34" i="49"/>
  <c r="Y28" i="13"/>
  <c r="U28" i="13"/>
  <c r="W28" i="13"/>
  <c r="W16" i="13"/>
  <c r="Y16" i="13"/>
  <c r="U16" i="13"/>
  <c r="Y24" i="13"/>
  <c r="W24" i="13"/>
  <c r="U24" i="13"/>
  <c r="W42" i="13"/>
  <c r="U42" i="13"/>
  <c r="Y42" i="13"/>
  <c r="W26" i="13"/>
  <c r="U26" i="13"/>
  <c r="Y26" i="13"/>
  <c r="Y10" i="13"/>
  <c r="U10" i="13"/>
  <c r="W10" i="13"/>
  <c r="Y30" i="13"/>
  <c r="U30" i="13"/>
  <c r="W30" i="13"/>
  <c r="W14" i="13"/>
  <c r="U14" i="13"/>
  <c r="Y14" i="13"/>
  <c r="U15" i="13"/>
  <c r="W15" i="13"/>
  <c r="Y15" i="13"/>
  <c r="U21" i="13"/>
  <c r="W21" i="13"/>
  <c r="Y21" i="13"/>
  <c r="Y7" i="13"/>
  <c r="U7" i="13"/>
  <c r="W7" i="13"/>
  <c r="W9" i="13"/>
  <c r="U9" i="13"/>
  <c r="Y9" i="13"/>
  <c r="Y17" i="13"/>
  <c r="W17" i="13"/>
  <c r="U17" i="13"/>
  <c r="U39" i="13"/>
  <c r="Y39" i="13"/>
  <c r="W39" i="13"/>
  <c r="Y23" i="13"/>
  <c r="U23" i="13"/>
  <c r="W23" i="13"/>
  <c r="W12" i="13"/>
  <c r="U12" i="13"/>
  <c r="Y12" i="13"/>
  <c r="U19" i="13"/>
  <c r="Y19" i="13"/>
  <c r="W19" i="13"/>
  <c r="Y35" i="13"/>
  <c r="W35" i="13"/>
  <c r="U35" i="13"/>
  <c r="W20" i="13"/>
  <c r="U20" i="13"/>
  <c r="Y20" i="13"/>
  <c r="Y5" i="41"/>
  <c r="Y44" i="41" s="1"/>
  <c r="G36" i="7" s="1"/>
  <c r="S44" i="41"/>
  <c r="D36" i="7" s="1"/>
  <c r="W5" i="41"/>
  <c r="W44" i="41" s="1"/>
  <c r="F36" i="7" s="1"/>
  <c r="U5" i="41"/>
  <c r="U44" i="41" s="1"/>
  <c r="E36" i="7" s="1"/>
  <c r="S44" i="26"/>
  <c r="D21" i="7" s="1"/>
  <c r="W5" i="26"/>
  <c r="W44" i="26" s="1"/>
  <c r="F21" i="7" s="1"/>
  <c r="U5" i="26"/>
  <c r="U44" i="26" s="1"/>
  <c r="E21" i="7" s="1"/>
  <c r="Y5" i="26"/>
  <c r="Y44" i="26" s="1"/>
  <c r="G21" i="7" s="1"/>
  <c r="C13" i="46"/>
  <c r="C18" i="46"/>
  <c r="C23" i="46"/>
  <c r="C29" i="46"/>
  <c r="C34" i="46"/>
  <c r="C11" i="46"/>
  <c r="C17" i="46"/>
  <c r="C22" i="46"/>
  <c r="C27" i="46"/>
  <c r="C33" i="46"/>
  <c r="C43" i="46"/>
  <c r="C16" i="46"/>
  <c r="C36" i="46"/>
  <c r="C20" i="46"/>
  <c r="S44" i="42"/>
  <c r="D37" i="7" s="1"/>
  <c r="U5" i="42"/>
  <c r="U44" i="42" s="1"/>
  <c r="E37" i="7" s="1"/>
  <c r="Y5" i="42"/>
  <c r="Y44" i="42" s="1"/>
  <c r="G37" i="7" s="1"/>
  <c r="W5" i="42"/>
  <c r="W44" i="42" s="1"/>
  <c r="F37" i="7" s="1"/>
  <c r="Y5" i="22"/>
  <c r="Y44" i="22" s="1"/>
  <c r="G17" i="7" s="1"/>
  <c r="W5" i="22"/>
  <c r="W44" i="22" s="1"/>
  <c r="F17" i="7" s="1"/>
  <c r="S44" i="22"/>
  <c r="D17" i="7" s="1"/>
  <c r="U5" i="22"/>
  <c r="U44" i="22" s="1"/>
  <c r="E17" i="7" s="1"/>
  <c r="Y5" i="17"/>
  <c r="Y44" i="17" s="1"/>
  <c r="G12" i="7" s="1"/>
  <c r="W5" i="17"/>
  <c r="W44" i="17" s="1"/>
  <c r="F12" i="7" s="1"/>
  <c r="U5" i="17"/>
  <c r="U44" i="17" s="1"/>
  <c r="E12" i="7" s="1"/>
  <c r="S44" i="17"/>
  <c r="D12" i="7" s="1"/>
  <c r="U5" i="35"/>
  <c r="U44" i="35" s="1"/>
  <c r="E30" i="7" s="1"/>
  <c r="S44" i="35"/>
  <c r="D30" i="7" s="1"/>
  <c r="Y5" i="35"/>
  <c r="Y44" i="35" s="1"/>
  <c r="G30" i="7" s="1"/>
  <c r="W5" i="35"/>
  <c r="W44" i="35" s="1"/>
  <c r="F30" i="7" s="1"/>
  <c r="Y7" i="30"/>
  <c r="Y44" i="30" s="1"/>
  <c r="G25" i="7" s="1"/>
  <c r="W7" i="30"/>
  <c r="W44" i="30" s="1"/>
  <c r="F25" i="7" s="1"/>
  <c r="U7" i="30"/>
  <c r="U44" i="30" s="1"/>
  <c r="E25" i="7" s="1"/>
  <c r="W5" i="39"/>
  <c r="W44" i="39" s="1"/>
  <c r="F34" i="7" s="1"/>
  <c r="S44" i="39"/>
  <c r="D34" i="7" s="1"/>
  <c r="U5" i="39"/>
  <c r="U44" i="39" s="1"/>
  <c r="E34" i="7" s="1"/>
  <c r="Y5" i="39"/>
  <c r="Y44" i="39" s="1"/>
  <c r="G34" i="7" s="1"/>
  <c r="W5" i="52"/>
  <c r="W44" i="52" s="1"/>
  <c r="F40" i="7" s="1"/>
  <c r="Y5" i="52"/>
  <c r="Y44" i="52" s="1"/>
  <c r="G40" i="7" s="1"/>
  <c r="S44" i="52"/>
  <c r="D40" i="7" s="1"/>
  <c r="U5" i="52"/>
  <c r="U44" i="52" s="1"/>
  <c r="E40" i="7" s="1"/>
  <c r="S44" i="24"/>
  <c r="D19" i="7" s="1"/>
  <c r="W5" i="24"/>
  <c r="W44" i="24" s="1"/>
  <c r="F19" i="7" s="1"/>
  <c r="Y5" i="24"/>
  <c r="Y44" i="24" s="1"/>
  <c r="G19" i="7" s="1"/>
  <c r="U5" i="24"/>
  <c r="U44" i="24" s="1"/>
  <c r="E19" i="7" s="1"/>
  <c r="W5" i="31"/>
  <c r="W44" i="31" s="1"/>
  <c r="F26" i="7" s="1"/>
  <c r="S44" i="31"/>
  <c r="D26" i="7" s="1"/>
  <c r="Y5" i="31"/>
  <c r="Y44" i="31" s="1"/>
  <c r="G26" i="7" s="1"/>
  <c r="U5" i="31"/>
  <c r="U44" i="31" s="1"/>
  <c r="E26" i="7" s="1"/>
  <c r="U5" i="38"/>
  <c r="U44" i="38" s="1"/>
  <c r="E33" i="7" s="1"/>
  <c r="S44" i="38"/>
  <c r="D33" i="7" s="1"/>
  <c r="W5" i="38"/>
  <c r="W44" i="38" s="1"/>
  <c r="F33" i="7" s="1"/>
  <c r="Y5" i="38"/>
  <c r="Y44" i="38" s="1"/>
  <c r="G33" i="7" s="1"/>
  <c r="R44" i="16"/>
  <c r="S5" i="16"/>
  <c r="W20" i="16"/>
  <c r="U20" i="16"/>
  <c r="Y20" i="16"/>
  <c r="Y32" i="16"/>
  <c r="U32" i="16"/>
  <c r="W32" i="16"/>
  <c r="W40" i="16"/>
  <c r="Y40" i="16"/>
  <c r="U40" i="16"/>
  <c r="Y8" i="16"/>
  <c r="U8" i="16"/>
  <c r="W8" i="16"/>
  <c r="Y34" i="16"/>
  <c r="U34" i="16"/>
  <c r="W34" i="16"/>
  <c r="Y18" i="16"/>
  <c r="W18" i="16"/>
  <c r="U18" i="16"/>
  <c r="W38" i="16"/>
  <c r="U38" i="16"/>
  <c r="Y38" i="16"/>
  <c r="W22" i="16"/>
  <c r="U22" i="16"/>
  <c r="Y22" i="16"/>
  <c r="W6" i="16"/>
  <c r="Y6" i="16"/>
  <c r="U6" i="16"/>
  <c r="Y31" i="16"/>
  <c r="W31" i="16"/>
  <c r="U31" i="16"/>
  <c r="Y37" i="16"/>
  <c r="W37" i="16"/>
  <c r="U37" i="16"/>
  <c r="W43" i="16"/>
  <c r="U43" i="16"/>
  <c r="Y43" i="16"/>
  <c r="Y27" i="16"/>
  <c r="W27" i="16"/>
  <c r="U27" i="16"/>
  <c r="Y23" i="16"/>
  <c r="U23" i="16"/>
  <c r="W23" i="16"/>
  <c r="U19" i="16"/>
  <c r="W19" i="16"/>
  <c r="Y19" i="16"/>
  <c r="U39" i="16"/>
  <c r="Y39" i="16"/>
  <c r="W39" i="16"/>
  <c r="W17" i="16"/>
  <c r="Y17" i="16"/>
  <c r="U17" i="16"/>
  <c r="U33" i="16"/>
  <c r="W33" i="16"/>
  <c r="Y33" i="16"/>
  <c r="W28" i="16"/>
  <c r="Y28" i="16"/>
  <c r="U28" i="16"/>
  <c r="Y5" i="40"/>
  <c r="Y44" i="40" s="1"/>
  <c r="G35" i="7" s="1"/>
  <c r="U5" i="40"/>
  <c r="U44" i="40" s="1"/>
  <c r="E35" i="7" s="1"/>
  <c r="W5" i="40"/>
  <c r="W44" i="40" s="1"/>
  <c r="F35" i="7" s="1"/>
  <c r="S44" i="40"/>
  <c r="D35" i="7" s="1"/>
  <c r="U39" i="27"/>
  <c r="W39" i="27"/>
  <c r="Y39" i="27"/>
  <c r="Y23" i="27"/>
  <c r="W23" i="27"/>
  <c r="U23" i="27"/>
  <c r="U27" i="27"/>
  <c r="Y27" i="27"/>
  <c r="W27" i="27"/>
  <c r="Y33" i="27"/>
  <c r="W33" i="27"/>
  <c r="U33" i="27"/>
  <c r="W19" i="27"/>
  <c r="Y19" i="27"/>
  <c r="U19" i="27"/>
  <c r="Y41" i="27"/>
  <c r="U41" i="27"/>
  <c r="W41" i="27"/>
  <c r="U25" i="27"/>
  <c r="Y25" i="27"/>
  <c r="W25" i="27"/>
  <c r="U7" i="27"/>
  <c r="Y7" i="27"/>
  <c r="W7" i="27"/>
  <c r="W21" i="27"/>
  <c r="Y21" i="27"/>
  <c r="U21" i="27"/>
  <c r="Y37" i="27"/>
  <c r="U37" i="27"/>
  <c r="W37" i="27"/>
  <c r="Y40" i="27"/>
  <c r="U40" i="27"/>
  <c r="W40" i="27"/>
  <c r="W28" i="27"/>
  <c r="Y28" i="27"/>
  <c r="U28" i="27"/>
  <c r="Y12" i="27"/>
  <c r="U12" i="27"/>
  <c r="W12" i="27"/>
  <c r="Y36" i="27"/>
  <c r="W36" i="27"/>
  <c r="U36" i="27"/>
  <c r="U16" i="27"/>
  <c r="Y16" i="27"/>
  <c r="W16" i="27"/>
  <c r="W42" i="27"/>
  <c r="Y42" i="27"/>
  <c r="U42" i="27"/>
  <c r="Y20" i="27"/>
  <c r="U20" i="27"/>
  <c r="W20" i="27"/>
  <c r="W38" i="27"/>
  <c r="U38" i="27"/>
  <c r="Y38" i="27"/>
  <c r="Y22" i="27"/>
  <c r="U22" i="27"/>
  <c r="W22" i="27"/>
  <c r="W6" i="27"/>
  <c r="Y6" i="27"/>
  <c r="U6" i="27"/>
  <c r="C8" i="46"/>
  <c r="C10" i="46"/>
  <c r="C15" i="46"/>
  <c r="C21" i="46"/>
  <c r="C26" i="46"/>
  <c r="C31" i="46"/>
  <c r="C37" i="46"/>
  <c r="C42" i="46"/>
  <c r="C9" i="46"/>
  <c r="C19" i="46"/>
  <c r="C25" i="46"/>
  <c r="C30" i="46"/>
  <c r="C35" i="46"/>
  <c r="C41" i="46"/>
  <c r="C40" i="46"/>
  <c r="C24" i="46"/>
  <c r="C44" i="46"/>
  <c r="C28" i="46"/>
  <c r="S44" i="29"/>
  <c r="D24" i="7" s="1"/>
  <c r="Y5" i="29"/>
  <c r="Y44" i="29" s="1"/>
  <c r="G24" i="7" s="1"/>
  <c r="U5" i="29"/>
  <c r="U44" i="29" s="1"/>
  <c r="E24" i="7" s="1"/>
  <c r="W5" i="29"/>
  <c r="W44" i="29" s="1"/>
  <c r="F24" i="7" s="1"/>
  <c r="W5" i="51"/>
  <c r="W44" i="51" s="1"/>
  <c r="F41" i="7" s="1"/>
  <c r="S44" i="51"/>
  <c r="D41" i="7" s="1"/>
  <c r="Y5" i="51"/>
  <c r="Y44" i="51" s="1"/>
  <c r="G41" i="7" s="1"/>
  <c r="U5" i="51"/>
  <c r="U44" i="51" s="1"/>
  <c r="E41" i="7" s="1"/>
  <c r="S44" i="32"/>
  <c r="D27" i="7" s="1"/>
  <c r="Y5" i="32"/>
  <c r="Y44" i="32" s="1"/>
  <c r="G27" i="7" s="1"/>
  <c r="W5" i="32"/>
  <c r="W44" i="32" s="1"/>
  <c r="F27" i="7" s="1"/>
  <c r="U5" i="32"/>
  <c r="U44" i="32" s="1"/>
  <c r="E27" i="7" s="1"/>
  <c r="Y5" i="37"/>
  <c r="Y44" i="37" s="1"/>
  <c r="G32" i="7" s="1"/>
  <c r="W5" i="37"/>
  <c r="W44" i="37" s="1"/>
  <c r="F32" i="7" s="1"/>
  <c r="S44" i="37"/>
  <c r="D32" i="7" s="1"/>
  <c r="U5" i="37"/>
  <c r="U44" i="37" s="1"/>
  <c r="E32" i="7" s="1"/>
  <c r="Y13" i="18"/>
  <c r="U13" i="18"/>
  <c r="W13" i="18"/>
  <c r="Y23" i="18"/>
  <c r="W23" i="18"/>
  <c r="U23" i="18"/>
  <c r="Y41" i="18"/>
  <c r="U41" i="18"/>
  <c r="W41" i="18"/>
  <c r="U33" i="18"/>
  <c r="W33" i="18"/>
  <c r="Y33" i="18"/>
  <c r="U9" i="18"/>
  <c r="W9" i="18"/>
  <c r="Y9" i="18"/>
  <c r="R44" i="18"/>
  <c r="S5" i="18"/>
  <c r="U15" i="18"/>
  <c r="Y15" i="18"/>
  <c r="W15" i="18"/>
  <c r="W37" i="18"/>
  <c r="U37" i="18"/>
  <c r="Y37" i="18"/>
  <c r="U19" i="18"/>
  <c r="Y19" i="18"/>
  <c r="W19" i="18"/>
  <c r="W35" i="18"/>
  <c r="U35" i="18"/>
  <c r="Y35" i="18"/>
  <c r="W36" i="18"/>
  <c r="Y36" i="18"/>
  <c r="U36" i="18"/>
  <c r="W28" i="18"/>
  <c r="Y28" i="18"/>
  <c r="U28" i="18"/>
  <c r="Y40" i="18"/>
  <c r="U40" i="18"/>
  <c r="W40" i="18"/>
  <c r="Y8" i="18"/>
  <c r="W8" i="18"/>
  <c r="U8" i="18"/>
  <c r="W16" i="18"/>
  <c r="Y16" i="18"/>
  <c r="U16" i="18"/>
  <c r="W34" i="18"/>
  <c r="U34" i="18"/>
  <c r="Y34" i="18"/>
  <c r="Y18" i="18"/>
  <c r="U18" i="18"/>
  <c r="W18" i="18"/>
  <c r="Y38" i="18"/>
  <c r="W38" i="18"/>
  <c r="U38" i="18"/>
  <c r="U22" i="18"/>
  <c r="W22" i="18"/>
  <c r="Y22" i="18"/>
  <c r="Y6" i="18"/>
  <c r="W6" i="18"/>
  <c r="U6" i="18"/>
  <c r="Y31" i="14"/>
  <c r="U31" i="14"/>
  <c r="W31" i="14"/>
  <c r="U37" i="14"/>
  <c r="Y37" i="14"/>
  <c r="W37" i="14"/>
  <c r="Y41" i="14"/>
  <c r="W41" i="14"/>
  <c r="U41" i="14"/>
  <c r="Y25" i="14"/>
  <c r="U25" i="14"/>
  <c r="W25" i="14"/>
  <c r="W23" i="14"/>
  <c r="U23" i="14"/>
  <c r="Y23" i="14"/>
  <c r="U17" i="14"/>
  <c r="W17" i="14"/>
  <c r="Y17" i="14"/>
  <c r="U39" i="14"/>
  <c r="Y39" i="14"/>
  <c r="W39" i="14"/>
  <c r="U19" i="14"/>
  <c r="W19" i="14"/>
  <c r="Y19" i="14"/>
  <c r="W35" i="14"/>
  <c r="U35" i="14"/>
  <c r="Y35" i="14"/>
  <c r="Y20" i="14"/>
  <c r="W20" i="14"/>
  <c r="U20" i="14"/>
  <c r="Y12" i="14"/>
  <c r="W12" i="14"/>
  <c r="U12" i="14"/>
  <c r="R44" i="14"/>
  <c r="S5" i="14"/>
  <c r="W24" i="14"/>
  <c r="U24" i="14"/>
  <c r="Y24" i="14"/>
  <c r="Y32" i="14"/>
  <c r="U32" i="14"/>
  <c r="W32" i="14"/>
  <c r="Y42" i="14"/>
  <c r="W42" i="14"/>
  <c r="U42" i="14"/>
  <c r="W26" i="14"/>
  <c r="Y26" i="14"/>
  <c r="U26" i="14"/>
  <c r="W10" i="14"/>
  <c r="U10" i="14"/>
  <c r="Y10" i="14"/>
  <c r="Y30" i="14"/>
  <c r="U30" i="14"/>
  <c r="W30" i="14"/>
  <c r="W14" i="14"/>
  <c r="Y14" i="14"/>
  <c r="U14" i="14"/>
  <c r="U5" i="33"/>
  <c r="U44" i="33" s="1"/>
  <c r="E28" i="7" s="1"/>
  <c r="Y5" i="33"/>
  <c r="Y44" i="33" s="1"/>
  <c r="G28" i="7" s="1"/>
  <c r="S44" i="33"/>
  <c r="D28" i="7" s="1"/>
  <c r="W5" i="33"/>
  <c r="W44" i="33" s="1"/>
  <c r="F28" i="7" s="1"/>
  <c r="Y28" i="48"/>
  <c r="W28" i="48"/>
  <c r="U28" i="48"/>
  <c r="W25" i="48"/>
  <c r="U25" i="48"/>
  <c r="Y25" i="48"/>
  <c r="W12" i="48"/>
  <c r="Y12" i="48"/>
  <c r="U12" i="48"/>
  <c r="W18" i="48"/>
  <c r="U18" i="48"/>
  <c r="Y18" i="48"/>
  <c r="W35" i="48"/>
  <c r="Y35" i="48"/>
  <c r="U35" i="48"/>
  <c r="W13" i="48"/>
  <c r="U13" i="48"/>
  <c r="Y13" i="48"/>
  <c r="Y14" i="48"/>
  <c r="W14" i="48"/>
  <c r="U14" i="48"/>
  <c r="Y31" i="48"/>
  <c r="U31" i="48"/>
  <c r="W31" i="48"/>
  <c r="Y24" i="48"/>
  <c r="W24" i="48"/>
  <c r="U24" i="48"/>
  <c r="Y6" i="48"/>
  <c r="U6" i="48"/>
  <c r="W6" i="48"/>
  <c r="W7" i="48"/>
  <c r="U7" i="48"/>
  <c r="Y7" i="48"/>
  <c r="Y20" i="48"/>
  <c r="W20" i="48"/>
  <c r="U20" i="48"/>
  <c r="W30" i="48"/>
  <c r="Y30" i="48"/>
  <c r="U30" i="48"/>
  <c r="W34" i="48"/>
  <c r="Y34" i="48"/>
  <c r="U34" i="48"/>
  <c r="W10" i="48"/>
  <c r="U10" i="48"/>
  <c r="Y10" i="48"/>
  <c r="W21" i="48"/>
  <c r="Y21" i="48"/>
  <c r="U21" i="48"/>
  <c r="Y26" i="48"/>
  <c r="W26" i="48"/>
  <c r="U26" i="48"/>
  <c r="Y39" i="48"/>
  <c r="U39" i="48"/>
  <c r="W39" i="48"/>
  <c r="W32" i="48"/>
  <c r="U32" i="48"/>
  <c r="Y32" i="48"/>
  <c r="W5" i="28"/>
  <c r="W44" i="28" s="1"/>
  <c r="F23" i="7" s="1"/>
  <c r="U5" i="28"/>
  <c r="U44" i="28" s="1"/>
  <c r="E23" i="7" s="1"/>
  <c r="Y5" i="28"/>
  <c r="Y44" i="28" s="1"/>
  <c r="G23" i="7" s="1"/>
  <c r="S44" i="28"/>
  <c r="D23" i="7" s="1"/>
  <c r="W7" i="34"/>
  <c r="W44" i="34" s="1"/>
  <c r="F29" i="7" s="1"/>
  <c r="Y7" i="34"/>
  <c r="Y44" i="34" s="1"/>
  <c r="G29" i="7" s="1"/>
  <c r="U7" i="34"/>
  <c r="U44" i="34" s="1"/>
  <c r="E29" i="7" s="1"/>
  <c r="Y37" i="49"/>
  <c r="U37" i="49"/>
  <c r="W37" i="49"/>
  <c r="U38" i="49"/>
  <c r="W38" i="49"/>
  <c r="Y38" i="49"/>
  <c r="Y31" i="49"/>
  <c r="W31" i="49"/>
  <c r="U31" i="49"/>
  <c r="W27" i="49"/>
  <c r="Y27" i="49"/>
  <c r="U27" i="49"/>
  <c r="Y30" i="49"/>
  <c r="U30" i="49"/>
  <c r="W30" i="49"/>
  <c r="W23" i="49"/>
  <c r="Y23" i="49"/>
  <c r="U23" i="49"/>
  <c r="W20" i="49"/>
  <c r="U20" i="49"/>
  <c r="Y20" i="49"/>
  <c r="W11" i="49"/>
  <c r="Y11" i="49"/>
  <c r="U11" i="49"/>
  <c r="W25" i="49"/>
  <c r="Y25" i="49"/>
  <c r="U25" i="49"/>
  <c r="Y18" i="49"/>
  <c r="W18" i="49"/>
  <c r="U18" i="49"/>
  <c r="Y35" i="49"/>
  <c r="U35" i="49"/>
  <c r="W35" i="49"/>
  <c r="Y21" i="49"/>
  <c r="W21" i="49"/>
  <c r="U21" i="49"/>
  <c r="W26" i="49"/>
  <c r="Y26" i="49"/>
  <c r="U26" i="49"/>
  <c r="W13" i="49"/>
  <c r="U13" i="49"/>
  <c r="Y13" i="49"/>
  <c r="W43" i="49"/>
  <c r="U43" i="49"/>
  <c r="Y43" i="49"/>
  <c r="Y28" i="49"/>
  <c r="W28" i="49"/>
  <c r="U28" i="49"/>
  <c r="Y19" i="49"/>
  <c r="W19" i="49"/>
  <c r="U19" i="49"/>
  <c r="W6" i="49"/>
  <c r="Y6" i="49"/>
  <c r="U6" i="49"/>
  <c r="Y24" i="49"/>
  <c r="U24" i="49"/>
  <c r="W24" i="49"/>
  <c r="Y5" i="23"/>
  <c r="Y44" i="23" s="1"/>
  <c r="G18" i="7" s="1"/>
  <c r="S44" i="23"/>
  <c r="D18" i="7" s="1"/>
  <c r="W5" i="23"/>
  <c r="W44" i="23" s="1"/>
  <c r="F18" i="7" s="1"/>
  <c r="U5" i="23"/>
  <c r="U44" i="23" s="1"/>
  <c r="E18" i="7" s="1"/>
  <c r="R44" i="13"/>
  <c r="S5" i="13"/>
  <c r="Y32" i="13"/>
  <c r="W32" i="13"/>
  <c r="U32" i="13"/>
  <c r="W40" i="13"/>
  <c r="U40" i="13"/>
  <c r="Y40" i="13"/>
  <c r="W8" i="13"/>
  <c r="U8" i="13"/>
  <c r="Y8" i="13"/>
  <c r="W34" i="13"/>
  <c r="Y34" i="13"/>
  <c r="U34" i="13"/>
  <c r="Y18" i="13"/>
  <c r="U18" i="13"/>
  <c r="W18" i="13"/>
  <c r="W38" i="13"/>
  <c r="U38" i="13"/>
  <c r="Y38" i="13"/>
  <c r="Y22" i="13"/>
  <c r="U22" i="13"/>
  <c r="W22" i="13"/>
  <c r="U6" i="13"/>
  <c r="W6" i="13"/>
  <c r="Y6" i="13"/>
  <c r="Y37" i="13"/>
  <c r="U37" i="13"/>
  <c r="W37" i="13"/>
  <c r="W41" i="13"/>
  <c r="U41" i="13"/>
  <c r="Y41" i="13"/>
  <c r="W25" i="13"/>
  <c r="Y25" i="13"/>
  <c r="U25" i="13"/>
  <c r="Y31" i="13"/>
  <c r="W31" i="13"/>
  <c r="U31" i="13"/>
  <c r="W29" i="13"/>
  <c r="Y29" i="13"/>
  <c r="U29" i="13"/>
  <c r="U13" i="13"/>
  <c r="Y13" i="13"/>
  <c r="W13" i="13"/>
  <c r="W33" i="13"/>
  <c r="Y33" i="13"/>
  <c r="U33" i="13"/>
  <c r="W11" i="13"/>
  <c r="U11" i="13"/>
  <c r="Y11" i="13"/>
  <c r="U27" i="13"/>
  <c r="W27" i="13"/>
  <c r="Y27" i="13"/>
  <c r="W43" i="13"/>
  <c r="U43" i="13"/>
  <c r="Y43" i="13"/>
  <c r="Y36" i="13"/>
  <c r="U36" i="13"/>
  <c r="W36" i="13"/>
  <c r="U5" i="43"/>
  <c r="U44" i="43" s="1"/>
  <c r="E39" i="7" s="1"/>
  <c r="S44" i="43"/>
  <c r="D39" i="7" s="1"/>
  <c r="Y5" i="43"/>
  <c r="Y44" i="43" s="1"/>
  <c r="G39" i="7" s="1"/>
  <c r="W5" i="43"/>
  <c r="W44" i="43" s="1"/>
  <c r="F39" i="7" s="1"/>
  <c r="W5" i="19"/>
  <c r="W44" i="19" s="1"/>
  <c r="F14" i="7" s="1"/>
  <c r="Y5" i="19"/>
  <c r="Y44" i="19" s="1"/>
  <c r="G14" i="7" s="1"/>
  <c r="U5" i="19"/>
  <c r="U44" i="19" s="1"/>
  <c r="E14" i="7" s="1"/>
  <c r="S44" i="19"/>
  <c r="D14" i="7" s="1"/>
  <c r="Y5" i="8"/>
  <c r="S44" i="8"/>
  <c r="D6" i="7" s="1"/>
  <c r="W5" i="8"/>
  <c r="U5" i="8"/>
  <c r="S44" i="34"/>
  <c r="D29" i="7" s="1"/>
  <c r="W36" i="16"/>
  <c r="U36" i="16"/>
  <c r="Y36" i="16"/>
  <c r="W12" i="16"/>
  <c r="U12" i="16"/>
  <c r="Y12" i="16"/>
  <c r="Y16" i="16"/>
  <c r="U16" i="16"/>
  <c r="W16" i="16"/>
  <c r="W24" i="16"/>
  <c r="U24" i="16"/>
  <c r="Y24" i="16"/>
  <c r="Y42" i="16"/>
  <c r="W42" i="16"/>
  <c r="U42" i="16"/>
  <c r="W26" i="16"/>
  <c r="U26" i="16"/>
  <c r="Y26" i="16"/>
  <c r="Y10" i="16"/>
  <c r="U10" i="16"/>
  <c r="W10" i="16"/>
  <c r="W30" i="16"/>
  <c r="Y30" i="16"/>
  <c r="U30" i="16"/>
  <c r="W14" i="16"/>
  <c r="U14" i="16"/>
  <c r="Y14" i="16"/>
  <c r="Y11" i="16"/>
  <c r="W11" i="16"/>
  <c r="U11" i="16"/>
  <c r="W15" i="16"/>
  <c r="U15" i="16"/>
  <c r="Y15" i="16"/>
  <c r="W21" i="16"/>
  <c r="U21" i="16"/>
  <c r="Y21" i="16"/>
  <c r="Y7" i="16"/>
  <c r="U7" i="16"/>
  <c r="W7" i="16"/>
  <c r="W13" i="16"/>
  <c r="Y13" i="16"/>
  <c r="U13" i="16"/>
  <c r="W35" i="16"/>
  <c r="Y35" i="16"/>
  <c r="U35" i="16"/>
  <c r="Y29" i="16"/>
  <c r="U29" i="16"/>
  <c r="W29" i="16"/>
  <c r="W9" i="16"/>
  <c r="Y9" i="16"/>
  <c r="U9" i="16"/>
  <c r="W25" i="16"/>
  <c r="U25" i="16"/>
  <c r="Y25" i="16"/>
  <c r="U41" i="16"/>
  <c r="Y41" i="16"/>
  <c r="W41" i="16"/>
  <c r="S44" i="21"/>
  <c r="D16" i="7" s="1"/>
  <c r="W5" i="21"/>
  <c r="W44" i="21" s="1"/>
  <c r="F16" i="7" s="1"/>
  <c r="Y5" i="21"/>
  <c r="Y44" i="21" s="1"/>
  <c r="G16" i="7" s="1"/>
  <c r="U5" i="21"/>
  <c r="U44" i="21" s="1"/>
  <c r="E16" i="7" s="1"/>
  <c r="Y5" i="25"/>
  <c r="Y44" i="25" s="1"/>
  <c r="G20" i="7" s="1"/>
  <c r="W5" i="25"/>
  <c r="W44" i="25" s="1"/>
  <c r="F20" i="7" s="1"/>
  <c r="S44" i="25"/>
  <c r="D20" i="7" s="1"/>
  <c r="U5" i="25"/>
  <c r="U44" i="25" s="1"/>
  <c r="E20" i="7" s="1"/>
  <c r="U17" i="27"/>
  <c r="W17" i="27"/>
  <c r="Y17" i="27"/>
  <c r="Y43" i="27"/>
  <c r="U43" i="27"/>
  <c r="W43" i="27"/>
  <c r="Y11" i="27"/>
  <c r="W11" i="27"/>
  <c r="U11" i="27"/>
  <c r="W9" i="27"/>
  <c r="U9" i="27"/>
  <c r="Y9" i="27"/>
  <c r="U31" i="27"/>
  <c r="W31" i="27"/>
  <c r="Y31" i="27"/>
  <c r="U15" i="27"/>
  <c r="W15" i="27"/>
  <c r="Y15" i="27"/>
  <c r="Y35" i="27"/>
  <c r="U35" i="27"/>
  <c r="W35" i="27"/>
  <c r="W13" i="27"/>
  <c r="Y13" i="27"/>
  <c r="U13" i="27"/>
  <c r="U29" i="27"/>
  <c r="Y29" i="27"/>
  <c r="W29" i="27"/>
  <c r="Y18" i="27"/>
  <c r="U18" i="27"/>
  <c r="W18" i="27"/>
  <c r="Y8" i="27"/>
  <c r="U8" i="27"/>
  <c r="W8" i="27"/>
  <c r="Y34" i="27"/>
  <c r="U34" i="27"/>
  <c r="W34" i="27"/>
  <c r="W24" i="27"/>
  <c r="U24" i="27"/>
  <c r="Y24" i="27"/>
  <c r="W26" i="27"/>
  <c r="Y26" i="27"/>
  <c r="U26" i="27"/>
  <c r="R44" i="27"/>
  <c r="S5" i="27"/>
  <c r="Y32" i="27"/>
  <c r="U32" i="27"/>
  <c r="W32" i="27"/>
  <c r="W10" i="27"/>
  <c r="U10" i="27"/>
  <c r="Y10" i="27"/>
  <c r="W30" i="27"/>
  <c r="U30" i="27"/>
  <c r="Y30" i="27"/>
  <c r="W14" i="27"/>
  <c r="U14" i="27"/>
  <c r="Y14" i="27"/>
  <c r="U5" i="50"/>
  <c r="U44" i="50" s="1"/>
  <c r="E42" i="7" s="1"/>
  <c r="S44" i="50"/>
  <c r="D42" i="7" s="1"/>
  <c r="Y5" i="50"/>
  <c r="Y44" i="50" s="1"/>
  <c r="G42" i="7" s="1"/>
  <c r="W5" i="50"/>
  <c r="W44" i="50" s="1"/>
  <c r="F42" i="7" s="1"/>
  <c r="S44" i="20"/>
  <c r="D15" i="7" s="1"/>
  <c r="W5" i="20"/>
  <c r="W44" i="20" s="1"/>
  <c r="F15" i="7" s="1"/>
  <c r="Y5" i="20"/>
  <c r="Y44" i="20" s="1"/>
  <c r="G15" i="7" s="1"/>
  <c r="U5" i="20"/>
  <c r="U44" i="20" s="1"/>
  <c r="E15" i="7" s="1"/>
  <c r="W17" i="18"/>
  <c r="Y17" i="18"/>
  <c r="U17" i="18"/>
  <c r="U21" i="18"/>
  <c r="Y21" i="18"/>
  <c r="W21" i="18"/>
  <c r="Y29" i="18"/>
  <c r="W29" i="18"/>
  <c r="U29" i="18"/>
  <c r="Y39" i="18"/>
  <c r="W39" i="18"/>
  <c r="U39" i="18"/>
  <c r="W31" i="18"/>
  <c r="Y31" i="18"/>
  <c r="U31" i="18"/>
  <c r="U7" i="18"/>
  <c r="W7" i="18"/>
  <c r="Y7" i="18"/>
  <c r="Y25" i="18"/>
  <c r="W25" i="18"/>
  <c r="U25" i="18"/>
  <c r="Y11" i="18"/>
  <c r="W11" i="18"/>
  <c r="U11" i="18"/>
  <c r="Y27" i="18"/>
  <c r="W27" i="18"/>
  <c r="U27" i="18"/>
  <c r="W43" i="18"/>
  <c r="U43" i="18"/>
  <c r="Y43" i="18"/>
  <c r="W12" i="18"/>
  <c r="Y12" i="18"/>
  <c r="U12" i="18"/>
  <c r="Y20" i="18"/>
  <c r="U20" i="18"/>
  <c r="W20" i="18"/>
  <c r="W24" i="18"/>
  <c r="U24" i="18"/>
  <c r="Y24" i="18"/>
  <c r="W32" i="18"/>
  <c r="Y32" i="18"/>
  <c r="U32" i="18"/>
  <c r="U42" i="18"/>
  <c r="W42" i="18"/>
  <c r="Y42" i="18"/>
  <c r="W26" i="18"/>
  <c r="U26" i="18"/>
  <c r="Y26" i="18"/>
  <c r="Y10" i="18"/>
  <c r="U10" i="18"/>
  <c r="W10" i="18"/>
  <c r="Y30" i="18"/>
  <c r="W30" i="18"/>
  <c r="U30" i="18"/>
  <c r="W14" i="18"/>
  <c r="Y14" i="18"/>
  <c r="U14" i="18"/>
  <c r="W9" i="14"/>
  <c r="U9" i="14"/>
  <c r="Y9" i="14"/>
  <c r="Y15" i="14"/>
  <c r="U15" i="14"/>
  <c r="W15" i="14"/>
  <c r="U21" i="14"/>
  <c r="W21" i="14"/>
  <c r="Y21" i="14"/>
  <c r="Y7" i="14"/>
  <c r="U7" i="14"/>
  <c r="W7" i="14"/>
  <c r="W13" i="14"/>
  <c r="U13" i="14"/>
  <c r="Y13" i="14"/>
  <c r="W33" i="14"/>
  <c r="Y33" i="14"/>
  <c r="U33" i="14"/>
  <c r="Y29" i="14"/>
  <c r="U29" i="14"/>
  <c r="W29" i="14"/>
  <c r="Y11" i="14"/>
  <c r="W11" i="14"/>
  <c r="U11" i="14"/>
  <c r="W27" i="14"/>
  <c r="Y27" i="14"/>
  <c r="U27" i="14"/>
  <c r="U43" i="14"/>
  <c r="Y43" i="14"/>
  <c r="W43" i="14"/>
  <c r="Y28" i="14"/>
  <c r="U28" i="14"/>
  <c r="W28" i="14"/>
  <c r="Y36" i="14"/>
  <c r="U36" i="14"/>
  <c r="W36" i="14"/>
  <c r="Y40" i="14"/>
  <c r="W40" i="14"/>
  <c r="U40" i="14"/>
  <c r="Y8" i="14"/>
  <c r="W8" i="14"/>
  <c r="U8" i="14"/>
  <c r="Y16" i="14"/>
  <c r="U16" i="14"/>
  <c r="W16" i="14"/>
  <c r="Y34" i="14"/>
  <c r="U34" i="14"/>
  <c r="W34" i="14"/>
  <c r="W18" i="14"/>
  <c r="U18" i="14"/>
  <c r="Y18" i="14"/>
  <c r="Y38" i="14"/>
  <c r="U38" i="14"/>
  <c r="W38" i="14"/>
  <c r="Y22" i="14"/>
  <c r="U22" i="14"/>
  <c r="W22" i="14"/>
  <c r="W6" i="14"/>
  <c r="U6" i="14"/>
  <c r="Y6" i="14"/>
  <c r="W5" i="15"/>
  <c r="W44" i="15" s="1"/>
  <c r="F10" i="7" s="1"/>
  <c r="S44" i="15"/>
  <c r="D10" i="7" s="1"/>
  <c r="Y5" i="15"/>
  <c r="Y44" i="15" s="1"/>
  <c r="G10" i="7" s="1"/>
  <c r="U5" i="15"/>
  <c r="U44" i="15" s="1"/>
  <c r="E10" i="7" s="1"/>
  <c r="S44" i="36"/>
  <c r="D31" i="7" s="1"/>
  <c r="W5" i="36"/>
  <c r="W44" i="36" s="1"/>
  <c r="F31" i="7" s="1"/>
  <c r="U5" i="36"/>
  <c r="U44" i="36" s="1"/>
  <c r="E31" i="7" s="1"/>
  <c r="Y5" i="36"/>
  <c r="Y44" i="36" s="1"/>
  <c r="G31" i="7" s="1"/>
  <c r="Y11" i="48"/>
  <c r="W11" i="48"/>
  <c r="U11" i="48"/>
  <c r="W41" i="48"/>
  <c r="Y41" i="48"/>
  <c r="U41" i="48"/>
  <c r="W15" i="48"/>
  <c r="Y15" i="48"/>
  <c r="U15" i="48"/>
  <c r="W17" i="48"/>
  <c r="Y17" i="48"/>
  <c r="U17" i="48"/>
  <c r="Y9" i="48"/>
  <c r="U9" i="48"/>
  <c r="W9" i="48"/>
  <c r="Y22" i="48"/>
  <c r="W22" i="48"/>
  <c r="U22" i="48"/>
  <c r="Y33" i="48"/>
  <c r="W33" i="48"/>
  <c r="U33" i="48"/>
  <c r="W36" i="48"/>
  <c r="Y36" i="48"/>
  <c r="U36" i="48"/>
  <c r="W8" i="48"/>
  <c r="U8" i="48"/>
  <c r="Y8" i="48"/>
  <c r="W40" i="48"/>
  <c r="U40" i="48"/>
  <c r="Y40" i="48"/>
  <c r="Y27" i="48"/>
  <c r="W27" i="48"/>
  <c r="U27" i="48"/>
  <c r="U42" i="48"/>
  <c r="W42" i="48"/>
  <c r="Y42" i="48"/>
  <c r="Y29" i="48"/>
  <c r="W29" i="48"/>
  <c r="U29" i="48"/>
  <c r="Y37" i="48"/>
  <c r="U37" i="48"/>
  <c r="W37" i="48"/>
  <c r="U19" i="48"/>
  <c r="W19" i="48"/>
  <c r="Y19" i="48"/>
  <c r="Y38" i="48"/>
  <c r="U38" i="48"/>
  <c r="W38" i="48"/>
  <c r="W43" i="48"/>
  <c r="Y43" i="48"/>
  <c r="U43" i="48"/>
  <c r="Y23" i="48"/>
  <c r="U23" i="48"/>
  <c r="D24" i="46" s="1"/>
  <c r="W23" i="48"/>
  <c r="Y16" i="48"/>
  <c r="W16" i="48"/>
  <c r="U16" i="48"/>
  <c r="R44" i="48"/>
  <c r="S5" i="48"/>
  <c r="D44" i="46" l="1"/>
  <c r="D7" i="46"/>
  <c r="F27" i="46"/>
  <c r="D8" i="46"/>
  <c r="F21" i="46"/>
  <c r="D32" i="46"/>
  <c r="D19" i="46"/>
  <c r="F29" i="46"/>
  <c r="D20" i="46"/>
  <c r="D40" i="46"/>
  <c r="E19" i="46"/>
  <c r="D33" i="46"/>
  <c r="E35" i="46"/>
  <c r="F35" i="46"/>
  <c r="F38" i="46"/>
  <c r="E25" i="46"/>
  <c r="D30" i="46"/>
  <c r="F26" i="46"/>
  <c r="E8" i="46"/>
  <c r="E31" i="46"/>
  <c r="F28" i="46"/>
  <c r="F9" i="46"/>
  <c r="F37" i="46"/>
  <c r="F14" i="46"/>
  <c r="E21" i="46"/>
  <c r="D17" i="46"/>
  <c r="D34" i="46"/>
  <c r="F42" i="46"/>
  <c r="E29" i="46"/>
  <c r="E14" i="46"/>
  <c r="F22" i="46"/>
  <c r="F8" i="46"/>
  <c r="E22" i="46"/>
  <c r="E15" i="46"/>
  <c r="F39" i="46"/>
  <c r="E41" i="46"/>
  <c r="F41" i="46"/>
  <c r="D37" i="46"/>
  <c r="F44" i="46"/>
  <c r="E28" i="46"/>
  <c r="E12" i="46"/>
  <c r="F34" i="46"/>
  <c r="D16" i="46"/>
  <c r="F10" i="46"/>
  <c r="E10" i="46"/>
  <c r="E43" i="46"/>
  <c r="D12" i="46"/>
  <c r="F18" i="46"/>
  <c r="E27" i="46"/>
  <c r="E37" i="46"/>
  <c r="D28" i="46"/>
  <c r="E34" i="46"/>
  <c r="E30" i="46"/>
  <c r="E32" i="46"/>
  <c r="D26" i="46"/>
  <c r="E26" i="46"/>
  <c r="D42" i="46"/>
  <c r="E38" i="46"/>
  <c r="E7" i="46"/>
  <c r="F23" i="46"/>
  <c r="D39" i="46"/>
  <c r="F19" i="46"/>
  <c r="E9" i="46"/>
  <c r="D41" i="46"/>
  <c r="F33" i="46"/>
  <c r="J14" i="46"/>
  <c r="J15" i="46" s="1"/>
  <c r="D15" i="46"/>
  <c r="D31" i="46"/>
  <c r="D43" i="46"/>
  <c r="F25" i="46"/>
  <c r="F40" i="46"/>
  <c r="D18" i="46"/>
  <c r="E42" i="46"/>
  <c r="D38" i="46"/>
  <c r="E20" i="46"/>
  <c r="E24" i="46"/>
  <c r="F32" i="46"/>
  <c r="F7" i="46"/>
  <c r="E23" i="46"/>
  <c r="F17" i="46"/>
  <c r="F30" i="46"/>
  <c r="D23" i="46"/>
  <c r="D9" i="46"/>
  <c r="F16" i="46"/>
  <c r="D10" i="46"/>
  <c r="D14" i="46"/>
  <c r="E36" i="46"/>
  <c r="E16" i="46"/>
  <c r="F31" i="46"/>
  <c r="E11" i="46"/>
  <c r="D13" i="46"/>
  <c r="E44" i="46"/>
  <c r="F12" i="46"/>
  <c r="E39" i="46"/>
  <c r="D35" i="46"/>
  <c r="E33" i="46"/>
  <c r="D11" i="46"/>
  <c r="D25" i="46"/>
  <c r="F24" i="46"/>
  <c r="D21" i="46"/>
  <c r="D36" i="46"/>
  <c r="F36" i="46"/>
  <c r="F20" i="46"/>
  <c r="F13" i="46"/>
  <c r="E13" i="46"/>
  <c r="E40" i="46"/>
  <c r="E18" i="46"/>
  <c r="D22" i="46"/>
  <c r="F15" i="46"/>
  <c r="F11" i="46"/>
  <c r="D27" i="46"/>
  <c r="F43" i="46"/>
  <c r="E17" i="46"/>
  <c r="D29" i="46"/>
  <c r="W5" i="48"/>
  <c r="W44" i="48" s="1"/>
  <c r="F44" i="7" s="1"/>
  <c r="U5" i="48"/>
  <c r="U44" i="48" s="1"/>
  <c r="E44" i="7" s="1"/>
  <c r="Y5" i="48"/>
  <c r="Y44" i="48" s="1"/>
  <c r="G44" i="7" s="1"/>
  <c r="S44" i="48"/>
  <c r="D44" i="7" s="1"/>
  <c r="W5" i="27"/>
  <c r="W44" i="27" s="1"/>
  <c r="F22" i="7" s="1"/>
  <c r="Y5" i="27"/>
  <c r="Y44" i="27" s="1"/>
  <c r="G22" i="7" s="1"/>
  <c r="S44" i="27"/>
  <c r="D22" i="7" s="1"/>
  <c r="U5" i="27"/>
  <c r="U44" i="27" s="1"/>
  <c r="E22" i="7" s="1"/>
  <c r="U44" i="8"/>
  <c r="E6" i="7" s="1"/>
  <c r="Y5" i="18"/>
  <c r="Y44" i="18" s="1"/>
  <c r="G13" i="7" s="1"/>
  <c r="S44" i="18"/>
  <c r="D13" i="7" s="1"/>
  <c r="W5" i="18"/>
  <c r="W44" i="18" s="1"/>
  <c r="F13" i="7" s="1"/>
  <c r="U5" i="18"/>
  <c r="U44" i="18" s="1"/>
  <c r="E13" i="7" s="1"/>
  <c r="W5" i="16"/>
  <c r="W44" i="16" s="1"/>
  <c r="F11" i="7" s="1"/>
  <c r="Y5" i="16"/>
  <c r="Y44" i="16" s="1"/>
  <c r="G11" i="7" s="1"/>
  <c r="U5" i="16"/>
  <c r="U44" i="16" s="1"/>
  <c r="E11" i="7" s="1"/>
  <c r="S44" i="16"/>
  <c r="D11" i="7" s="1"/>
  <c r="W5" i="49"/>
  <c r="W44" i="49" s="1"/>
  <c r="F43" i="7" s="1"/>
  <c r="Y5" i="49"/>
  <c r="Y44" i="49" s="1"/>
  <c r="G43" i="7" s="1"/>
  <c r="S44" i="49"/>
  <c r="D43" i="7" s="1"/>
  <c r="U5" i="49"/>
  <c r="U44" i="49" s="1"/>
  <c r="E43" i="7" s="1"/>
  <c r="C6" i="46"/>
  <c r="C45" i="46" s="1"/>
  <c r="J6" i="46" s="1"/>
  <c r="J8" i="46" s="1"/>
  <c r="W44" i="8"/>
  <c r="F6" i="7" s="1"/>
  <c r="Y44" i="8"/>
  <c r="G6" i="7" s="1"/>
  <c r="U5" i="13"/>
  <c r="U44" i="13" s="1"/>
  <c r="E7" i="7" s="1"/>
  <c r="S44" i="13"/>
  <c r="D7" i="7" s="1"/>
  <c r="Y5" i="13"/>
  <c r="Y44" i="13" s="1"/>
  <c r="G7" i="7" s="1"/>
  <c r="W5" i="13"/>
  <c r="W44" i="13" s="1"/>
  <c r="F7" i="7" s="1"/>
  <c r="U5" i="14"/>
  <c r="U44" i="14" s="1"/>
  <c r="E9" i="7" s="1"/>
  <c r="S44" i="14"/>
  <c r="D9" i="7" s="1"/>
  <c r="W5" i="14"/>
  <c r="W44" i="14" s="1"/>
  <c r="F9" i="7" s="1"/>
  <c r="Y5" i="14"/>
  <c r="Y44" i="14" s="1"/>
  <c r="G9" i="7" s="1"/>
  <c r="D45" i="7" l="1"/>
  <c r="G45" i="7"/>
  <c r="F45" i="7"/>
  <c r="E45" i="7"/>
  <c r="F6" i="46"/>
  <c r="F45" i="46" s="1"/>
  <c r="M6" i="46" s="1"/>
  <c r="E6" i="46"/>
  <c r="E45" i="46" s="1"/>
  <c r="L6" i="46" s="1"/>
  <c r="D6" i="46"/>
  <c r="D45" i="46" s="1"/>
  <c r="K6" i="46" s="1"/>
  <c r="K8" i="46" s="1"/>
</calcChain>
</file>

<file path=xl/sharedStrings.xml><?xml version="1.0" encoding="utf-8"?>
<sst xmlns="http://schemas.openxmlformats.org/spreadsheetml/2006/main" count="7817" uniqueCount="613">
  <si>
    <t>（単位：百万円）</t>
  </si>
  <si>
    <t>　</t>
  </si>
  <si>
    <t>10</t>
  </si>
  <si>
    <t>11</t>
  </si>
  <si>
    <t>12</t>
  </si>
  <si>
    <t>13</t>
  </si>
  <si>
    <t>14</t>
  </si>
  <si>
    <t>15</t>
  </si>
  <si>
    <t>16</t>
  </si>
  <si>
    <t>17</t>
  </si>
  <si>
    <t>18</t>
  </si>
  <si>
    <t>19</t>
  </si>
  <si>
    <t>20</t>
  </si>
  <si>
    <t>21</t>
  </si>
  <si>
    <t>22</t>
  </si>
  <si>
    <t>23</t>
  </si>
  <si>
    <t>24</t>
  </si>
  <si>
    <t>25</t>
  </si>
  <si>
    <t>26</t>
  </si>
  <si>
    <t>27</t>
  </si>
  <si>
    <t>28</t>
  </si>
  <si>
    <t>29</t>
  </si>
  <si>
    <t>30</t>
  </si>
  <si>
    <t>31</t>
  </si>
  <si>
    <t>32</t>
  </si>
  <si>
    <t>33</t>
  </si>
  <si>
    <t>34</t>
  </si>
  <si>
    <t>鉱業</t>
  </si>
  <si>
    <t>繊維製品</t>
  </si>
  <si>
    <t>化学製品</t>
  </si>
  <si>
    <t>石油・石炭製品</t>
  </si>
  <si>
    <t>窯業・土石製品</t>
  </si>
  <si>
    <t>鉄鋼</t>
  </si>
  <si>
    <t>非鉄金属</t>
  </si>
  <si>
    <t>金属製品</t>
  </si>
  <si>
    <t>電気機械</t>
  </si>
  <si>
    <t>建設</t>
  </si>
  <si>
    <t>金融・保険</t>
  </si>
  <si>
    <t>不動産</t>
  </si>
  <si>
    <t>公務</t>
  </si>
  <si>
    <t>教育・研究</t>
  </si>
  <si>
    <t>対事業所サービス</t>
  </si>
  <si>
    <t>対個人サービス</t>
  </si>
  <si>
    <t>内生部門計</t>
  </si>
  <si>
    <t>民間消費支出</t>
  </si>
  <si>
    <t>一般政府消費支出</t>
  </si>
  <si>
    <t>在庫純増</t>
  </si>
  <si>
    <t>最終需要計</t>
  </si>
  <si>
    <t>需要合計</t>
  </si>
  <si>
    <t>最終需要部門計</t>
  </si>
  <si>
    <t>その他の製造工業製品</t>
  </si>
  <si>
    <t>35</t>
  </si>
  <si>
    <t>家計外消費支出（行）</t>
  </si>
  <si>
    <t>雇用者所得</t>
  </si>
  <si>
    <t>営業余剰</t>
  </si>
  <si>
    <t>資本減耗引当</t>
  </si>
  <si>
    <t>間接税(除関税)</t>
  </si>
  <si>
    <t>（控除）経常補助金</t>
  </si>
  <si>
    <t>粗付加価値部門計</t>
  </si>
  <si>
    <t>各種係数表</t>
  </si>
  <si>
    <t>第８表　その他の分析係数表（その３）　粗付加価値率・雇用者所得率</t>
  </si>
  <si>
    <t>第８表　その他の分析係数表（その４）　民間消費支出構成比</t>
  </si>
  <si>
    <t>※取引基本表より</t>
    <rPh sb="1" eb="3">
      <t>トリヒキ</t>
    </rPh>
    <rPh sb="3" eb="6">
      <t>キホンヒョウ</t>
    </rPh>
    <phoneticPr fontId="5"/>
  </si>
  <si>
    <t>※就業・雇用者・・・雇用表より、県内生産額・・・取引基本表より</t>
    <rPh sb="1" eb="3">
      <t>シュウギョウ</t>
    </rPh>
    <rPh sb="4" eb="6">
      <t>コヨウ</t>
    </rPh>
    <rPh sb="6" eb="7">
      <t>シャ</t>
    </rPh>
    <rPh sb="10" eb="12">
      <t>コヨウ</t>
    </rPh>
    <rPh sb="12" eb="13">
      <t>ヒョウ</t>
    </rPh>
    <rPh sb="16" eb="18">
      <t>ケンナイ</t>
    </rPh>
    <rPh sb="18" eb="21">
      <t>セイサンガク</t>
    </rPh>
    <rPh sb="24" eb="26">
      <t>トリヒキ</t>
    </rPh>
    <rPh sb="26" eb="29">
      <t>キホンヒョウ</t>
    </rPh>
    <phoneticPr fontId="5"/>
  </si>
  <si>
    <t>※取引基本表より</t>
  </si>
  <si>
    <t>※粗付加価値率は、SNAに合わせるため家計外消費を除いている。</t>
    <rPh sb="1" eb="4">
      <t>ソフカ</t>
    </rPh>
    <rPh sb="4" eb="6">
      <t>カチ</t>
    </rPh>
    <rPh sb="6" eb="7">
      <t>リツ</t>
    </rPh>
    <rPh sb="13" eb="14">
      <t>ア</t>
    </rPh>
    <rPh sb="19" eb="22">
      <t>カケイガイ</t>
    </rPh>
    <rPh sb="22" eb="24">
      <t>ショウヒ</t>
    </rPh>
    <rPh sb="25" eb="26">
      <t>ノゾ</t>
    </rPh>
    <phoneticPr fontId="5"/>
  </si>
  <si>
    <t>（百万円）</t>
  </si>
  <si>
    <t>（人／百万円）</t>
  </si>
  <si>
    <t>粗付加価値率</t>
  </si>
  <si>
    <t>雇用者所得率</t>
  </si>
  <si>
    <t>民間消費支出構成比</t>
  </si>
  <si>
    <t>移輸入計</t>
  </si>
  <si>
    <t>移輸入率</t>
  </si>
  <si>
    <t>粗付加価値率</t>
    <rPh sb="0" eb="3">
      <t>ソフカ</t>
    </rPh>
    <rPh sb="3" eb="5">
      <t>カチ</t>
    </rPh>
    <rPh sb="5" eb="6">
      <t>リツ</t>
    </rPh>
    <phoneticPr fontId="5"/>
  </si>
  <si>
    <t>雇用者所得率</t>
    <rPh sb="0" eb="3">
      <t>コヨウシャ</t>
    </rPh>
    <rPh sb="3" eb="6">
      <t>ショトクリツ</t>
    </rPh>
    <phoneticPr fontId="5"/>
  </si>
  <si>
    <t>民間消費支出構成比</t>
    <rPh sb="0" eb="2">
      <t>ミンカン</t>
    </rPh>
    <rPh sb="2" eb="4">
      <t>ショウヒ</t>
    </rPh>
    <rPh sb="4" eb="6">
      <t>シシュツ</t>
    </rPh>
    <rPh sb="6" eb="9">
      <t>コウセイヒ</t>
    </rPh>
    <phoneticPr fontId="5"/>
  </si>
  <si>
    <t>Ａ</t>
  </si>
  <si>
    <t>Ｂ</t>
  </si>
  <si>
    <t>Ｃ＝Ｂ／Ａ</t>
  </si>
  <si>
    <t>Ｄ＝１－Ｃ</t>
  </si>
  <si>
    <t>Ｃ</t>
    <phoneticPr fontId="5"/>
  </si>
  <si>
    <t>Ｄ＝Ａ／Ｃ</t>
    <phoneticPr fontId="5"/>
  </si>
  <si>
    <t>Ｅ＝Ｂ／Ｃ</t>
    <phoneticPr fontId="5"/>
  </si>
  <si>
    <t>合計</t>
    <rPh sb="0" eb="2">
      <t>ゴウケイ</t>
    </rPh>
    <phoneticPr fontId="5"/>
  </si>
  <si>
    <t>A</t>
    <phoneticPr fontId="5"/>
  </si>
  <si>
    <t>B</t>
    <phoneticPr fontId="5"/>
  </si>
  <si>
    <t>C</t>
    <phoneticPr fontId="5"/>
  </si>
  <si>
    <t>D</t>
    <phoneticPr fontId="5"/>
  </si>
  <si>
    <t>E</t>
    <phoneticPr fontId="5"/>
  </si>
  <si>
    <t>F</t>
    <phoneticPr fontId="5"/>
  </si>
  <si>
    <t>G=Σ(A:E)/Ｆ</t>
    <phoneticPr fontId="5"/>
  </si>
  <si>
    <t>H=A/F</t>
    <phoneticPr fontId="5"/>
  </si>
  <si>
    <t>B=A/ΣA</t>
    <phoneticPr fontId="5"/>
  </si>
  <si>
    <t>ﾜｰｸｼｰﾄ名</t>
  </si>
  <si>
    <t>説明</t>
  </si>
  <si>
    <t>備考</t>
  </si>
  <si>
    <t>③ 企業に過剰在庫が存在せず、需要に対しては、常に生産を行って供給する。</t>
  </si>
  <si>
    <t>④ 企業の生産能力に限界がなく、あらゆる需要にこたえられる。</t>
  </si>
  <si>
    <t>⑤ 一つの生産物は、ただ一つの生産部門（産業）から供給される。</t>
  </si>
  <si>
    <t>⑥ 原材料等の投入量は、その部門の生産量に比例する。</t>
  </si>
  <si>
    <t>⑧ 生産波及効果が達成される期間は、不明である。</t>
  </si>
  <si>
    <t>（４）その他</t>
  </si>
  <si>
    <t>平成9年平均</t>
  </si>
  <si>
    <t>利用上の注意</t>
    <rPh sb="0" eb="3">
      <t>リヨウジョウ</t>
    </rPh>
    <rPh sb="4" eb="6">
      <t>チュウイ</t>
    </rPh>
    <phoneticPr fontId="5"/>
  </si>
  <si>
    <t>推計フロー図</t>
    <rPh sb="0" eb="2">
      <t>スイケイ</t>
    </rPh>
    <rPh sb="5" eb="6">
      <t>ズ</t>
    </rPh>
    <phoneticPr fontId="5"/>
  </si>
  <si>
    <t>最終需要推計＿まとめ</t>
    <rPh sb="0" eb="2">
      <t>サイシュウ</t>
    </rPh>
    <rPh sb="2" eb="4">
      <t>ジュヨウ</t>
    </rPh>
    <rPh sb="4" eb="6">
      <t>スイケイ</t>
    </rPh>
    <phoneticPr fontId="5"/>
  </si>
  <si>
    <t>データ入力</t>
    <rPh sb="3" eb="5">
      <t>ニュウリョク</t>
    </rPh>
    <phoneticPr fontId="5"/>
  </si>
  <si>
    <t>経済波及効果推計値</t>
    <rPh sb="0" eb="2">
      <t>ケイザイ</t>
    </rPh>
    <rPh sb="2" eb="4">
      <t>ハキュウ</t>
    </rPh>
    <rPh sb="4" eb="6">
      <t>コウカ</t>
    </rPh>
    <rPh sb="6" eb="8">
      <t>スイケイ</t>
    </rPh>
    <rPh sb="8" eb="9">
      <t>アタイ</t>
    </rPh>
    <phoneticPr fontId="5"/>
  </si>
  <si>
    <t>投入係数表</t>
    <rPh sb="0" eb="2">
      <t>トウニュウ</t>
    </rPh>
    <rPh sb="2" eb="4">
      <t>ケイスウ</t>
    </rPh>
    <rPh sb="4" eb="5">
      <t>ヒョウ</t>
    </rPh>
    <phoneticPr fontId="5"/>
  </si>
  <si>
    <t>逆行列係数表</t>
    <rPh sb="0" eb="3">
      <t>ギャクギョウレツ</t>
    </rPh>
    <rPh sb="3" eb="5">
      <t>ケイスウ</t>
    </rPh>
    <rPh sb="5" eb="6">
      <t>ヒョウ</t>
    </rPh>
    <phoneticPr fontId="5"/>
  </si>
  <si>
    <t>分析係数</t>
    <rPh sb="0" eb="2">
      <t>ブンセキ</t>
    </rPh>
    <rPh sb="2" eb="4">
      <t>ケイスウ</t>
    </rPh>
    <phoneticPr fontId="5"/>
  </si>
  <si>
    <t>産業連関分析上の留意点</t>
    <rPh sb="0" eb="2">
      <t>サンギョウ</t>
    </rPh>
    <rPh sb="2" eb="4">
      <t>レンカン</t>
    </rPh>
    <phoneticPr fontId="5"/>
  </si>
  <si>
    <t xml:space="preserve">産業連関表による経済波及効果の分析は、あくまでも経済モデル分析の一つであり、そこにはいくつかの基本的仮定・前提条件などの留意点がある。 </t>
    <rPh sb="47" eb="50">
      <t>キホンテキ</t>
    </rPh>
    <rPh sb="50" eb="52">
      <t>カテイ</t>
    </rPh>
    <rPh sb="53" eb="55">
      <t>ゼンテイ</t>
    </rPh>
    <rPh sb="55" eb="57">
      <t>ジョウケン</t>
    </rPh>
    <rPh sb="60" eb="63">
      <t>リュウイテン</t>
    </rPh>
    <phoneticPr fontId="5"/>
  </si>
  <si>
    <t>（２）分析の基本的仮定</t>
    <rPh sb="3" eb="5">
      <t>ブンセキ</t>
    </rPh>
    <phoneticPr fontId="5"/>
  </si>
  <si>
    <t>（３）分析の前提条件</t>
    <rPh sb="3" eb="5">
      <t>ブンセキ</t>
    </rPh>
    <phoneticPr fontId="5"/>
  </si>
  <si>
    <r>
      <t>①</t>
    </r>
    <r>
      <rPr>
        <sz val="10.5"/>
        <color indexed="8"/>
        <rFont val="ＭＳ 明朝"/>
        <family val="1"/>
        <charset val="128"/>
      </rPr>
      <t>本事例では、各産業部門の平均的な投入構造によることとする。例えば、建設業であれば「建設部門」を１部門とする「投入係数」を用いて推計する。</t>
    </r>
    <rPh sb="7" eb="8">
      <t>カク</t>
    </rPh>
    <rPh sb="8" eb="10">
      <t>サンギョウ</t>
    </rPh>
    <rPh sb="10" eb="12">
      <t>ブモン</t>
    </rPh>
    <rPh sb="30" eb="31">
      <t>タト</t>
    </rPh>
    <rPh sb="34" eb="36">
      <t>ケンセツ</t>
    </rPh>
    <rPh sb="36" eb="37">
      <t>ギョウ</t>
    </rPh>
    <phoneticPr fontId="5"/>
  </si>
  <si>
    <r>
      <t>④</t>
    </r>
    <r>
      <rPr>
        <sz val="10.5"/>
        <color indexed="8"/>
        <rFont val="ＭＳ 明朝"/>
        <family val="1"/>
        <charset val="128"/>
      </rPr>
      <t>粗付加価値については、雇用者報酬の一定割合が、最終需要（消費）にまわるものとする。</t>
    </r>
    <rPh sb="15" eb="17">
      <t>ホウシュウ</t>
    </rPh>
    <phoneticPr fontId="5"/>
  </si>
  <si>
    <t>（注）雇用者報酬の消費への転換比率は、一般的に使われる「平均消費性向」（資料：総務省「家計調査」）を用いた。</t>
    <rPh sb="6" eb="8">
      <t>ホウシュウ</t>
    </rPh>
    <rPh sb="36" eb="38">
      <t>シリョウ</t>
    </rPh>
    <rPh sb="39" eb="42">
      <t>ソウムショウ</t>
    </rPh>
    <rPh sb="43" eb="45">
      <t>カケイ</t>
    </rPh>
    <rPh sb="45" eb="47">
      <t>チョウサ</t>
    </rPh>
    <phoneticPr fontId="5"/>
  </si>
  <si>
    <r>
      <t>②</t>
    </r>
    <r>
      <rPr>
        <sz val="10.5"/>
        <color indexed="8"/>
        <rFont val="ＭＳ 明朝"/>
        <family val="1"/>
        <charset val="128"/>
      </rPr>
      <t>雇用者報酬の外に営業余剰なども、一部、消費や投資に向って新たな需要を喚起する。</t>
    </r>
    <rPh sb="4" eb="6">
      <t>ホウシュウ</t>
    </rPh>
    <phoneticPr fontId="5"/>
  </si>
  <si>
    <t>部門別最終需要額</t>
    <rPh sb="0" eb="3">
      <t>ブモンベツ</t>
    </rPh>
    <rPh sb="3" eb="5">
      <t>サイシュウ</t>
    </rPh>
    <rPh sb="5" eb="7">
      <t>ジュヨウ</t>
    </rPh>
    <rPh sb="7" eb="8">
      <t>ガク</t>
    </rPh>
    <phoneticPr fontId="5"/>
  </si>
  <si>
    <t>ﾃﾞｰﾀ入力欄</t>
    <rPh sb="4" eb="6">
      <t>ニュウリョク</t>
    </rPh>
    <rPh sb="6" eb="7">
      <t>ラン</t>
    </rPh>
    <phoneticPr fontId="5"/>
  </si>
  <si>
    <t>雇用者報酬への転換比率</t>
    <rPh sb="0" eb="3">
      <t>コヨウシャ</t>
    </rPh>
    <rPh sb="3" eb="5">
      <t>ホウシュウ</t>
    </rPh>
    <rPh sb="7" eb="9">
      <t>テンカン</t>
    </rPh>
    <rPh sb="9" eb="11">
      <t>ヒリツ</t>
    </rPh>
    <phoneticPr fontId="5"/>
  </si>
  <si>
    <t>最終需要額</t>
    <rPh sb="0" eb="2">
      <t>サイシュウ</t>
    </rPh>
    <rPh sb="2" eb="5">
      <t>ジュヨウガク</t>
    </rPh>
    <phoneticPr fontId="5"/>
  </si>
  <si>
    <t>経済波及効果（まとめ）</t>
    <rPh sb="0" eb="2">
      <t>ケイザイ</t>
    </rPh>
    <rPh sb="2" eb="4">
      <t>ハキュウ</t>
    </rPh>
    <rPh sb="4" eb="6">
      <t>コウカ</t>
    </rPh>
    <phoneticPr fontId="5"/>
  </si>
  <si>
    <t>（百万円、人）</t>
    <rPh sb="1" eb="2">
      <t>ヒャク</t>
    </rPh>
    <rPh sb="2" eb="4">
      <t>マンエン</t>
    </rPh>
    <rPh sb="5" eb="6">
      <t>ニン</t>
    </rPh>
    <phoneticPr fontId="5"/>
  </si>
  <si>
    <t>備考</t>
    <rPh sb="0" eb="2">
      <t>ビコウ</t>
    </rPh>
    <phoneticPr fontId="5"/>
  </si>
  <si>
    <t>平均消費性向（勤労者世帯）</t>
    <rPh sb="0" eb="2">
      <t>ヘイキン</t>
    </rPh>
    <rPh sb="7" eb="10">
      <t>キンロウシャ</t>
    </rPh>
    <rPh sb="10" eb="12">
      <t>セタイ</t>
    </rPh>
    <phoneticPr fontId="5"/>
  </si>
  <si>
    <t>（百万円）</t>
    <rPh sb="1" eb="2">
      <t>ヒャク</t>
    </rPh>
    <rPh sb="2" eb="4">
      <t>マンエン</t>
    </rPh>
    <phoneticPr fontId="5"/>
  </si>
  <si>
    <t>生産誘発額</t>
    <rPh sb="0" eb="2">
      <t>セイサン</t>
    </rPh>
    <rPh sb="2" eb="5">
      <t>ユウハツガク</t>
    </rPh>
    <phoneticPr fontId="5"/>
  </si>
  <si>
    <t>付加価値誘発額</t>
    <rPh sb="0" eb="2">
      <t>フカ</t>
    </rPh>
    <rPh sb="2" eb="4">
      <t>カチ</t>
    </rPh>
    <rPh sb="4" eb="7">
      <t>ユウハツガク</t>
    </rPh>
    <phoneticPr fontId="5"/>
  </si>
  <si>
    <t>就業者誘発数</t>
    <rPh sb="0" eb="3">
      <t>シュウギョウシャ</t>
    </rPh>
    <rPh sb="3" eb="5">
      <t>ユウハツ</t>
    </rPh>
    <rPh sb="5" eb="6">
      <t>スウ</t>
    </rPh>
    <phoneticPr fontId="5"/>
  </si>
  <si>
    <t>雇用者誘発数</t>
    <rPh sb="0" eb="3">
      <t>コヨウシャ</t>
    </rPh>
    <rPh sb="3" eb="5">
      <t>ユウハツ</t>
    </rPh>
    <rPh sb="5" eb="6">
      <t>スウ</t>
    </rPh>
    <phoneticPr fontId="5"/>
  </si>
  <si>
    <t>ﾜｰｸｼｰﾄ</t>
    <phoneticPr fontId="5"/>
  </si>
  <si>
    <t>神戸市</t>
    <rPh sb="0" eb="3">
      <t>コウベシ</t>
    </rPh>
    <phoneticPr fontId="5"/>
  </si>
  <si>
    <t>近畿</t>
    <rPh sb="0" eb="2">
      <t>キンキ</t>
    </rPh>
    <phoneticPr fontId="5"/>
  </si>
  <si>
    <t>平成10年平均</t>
    <rPh sb="0" eb="2">
      <t>ヘイセイ</t>
    </rPh>
    <rPh sb="4" eb="5">
      <t>ネン</t>
    </rPh>
    <rPh sb="5" eb="7">
      <t>ヘイキン</t>
    </rPh>
    <phoneticPr fontId="5"/>
  </si>
  <si>
    <t>平成11年平均</t>
    <rPh sb="0" eb="2">
      <t>ヘイセイ</t>
    </rPh>
    <rPh sb="4" eb="5">
      <t>ネン</t>
    </rPh>
    <rPh sb="5" eb="7">
      <t>ヘイキン</t>
    </rPh>
    <phoneticPr fontId="5"/>
  </si>
  <si>
    <t>平成12年平均</t>
    <rPh sb="0" eb="2">
      <t>ヘイセイ</t>
    </rPh>
    <rPh sb="4" eb="5">
      <t>ネン</t>
    </rPh>
    <rPh sb="5" eb="7">
      <t>ヘイキン</t>
    </rPh>
    <phoneticPr fontId="5"/>
  </si>
  <si>
    <t>平成13年平均</t>
    <rPh sb="0" eb="2">
      <t>ヘイセイ</t>
    </rPh>
    <rPh sb="4" eb="5">
      <t>ネン</t>
    </rPh>
    <rPh sb="5" eb="7">
      <t>ヘイキン</t>
    </rPh>
    <phoneticPr fontId="5"/>
  </si>
  <si>
    <t>平成14年平均</t>
    <rPh sb="0" eb="2">
      <t>ヘイセイ</t>
    </rPh>
    <rPh sb="4" eb="5">
      <t>ネン</t>
    </rPh>
    <rPh sb="5" eb="7">
      <t>ヘイキン</t>
    </rPh>
    <phoneticPr fontId="5"/>
  </si>
  <si>
    <t>平成15年平均</t>
    <rPh sb="0" eb="2">
      <t>ヘイセイ</t>
    </rPh>
    <rPh sb="4" eb="5">
      <t>ネン</t>
    </rPh>
    <rPh sb="5" eb="7">
      <t>ヘイキン</t>
    </rPh>
    <phoneticPr fontId="5"/>
  </si>
  <si>
    <t>（資料）総務省「家計調査」</t>
    <rPh sb="1" eb="3">
      <t>シリョウ</t>
    </rPh>
    <rPh sb="4" eb="7">
      <t>ソウムショウ</t>
    </rPh>
    <rPh sb="8" eb="10">
      <t>カケイ</t>
    </rPh>
    <rPh sb="10" eb="12">
      <t>チョウサ</t>
    </rPh>
    <phoneticPr fontId="5"/>
  </si>
  <si>
    <t>雇用者報酬転換比率</t>
    <rPh sb="0" eb="3">
      <t>コヨウシャ</t>
    </rPh>
    <rPh sb="3" eb="5">
      <t>ホウシュウ</t>
    </rPh>
    <rPh sb="5" eb="7">
      <t>テンカン</t>
    </rPh>
    <rPh sb="7" eb="9">
      <t>ヒリツ</t>
    </rPh>
    <phoneticPr fontId="5"/>
  </si>
  <si>
    <t>需要増加額</t>
  </si>
  <si>
    <t>1次間接
波及効果</t>
  </si>
  <si>
    <t>直接+1次間接波及効果</t>
  </si>
  <si>
    <t>雇用者
所得率</t>
  </si>
  <si>
    <t>雇用者所得誘発額（直接+1次間接波及効果）</t>
  </si>
  <si>
    <t>民間消費による需要
増加額</t>
  </si>
  <si>
    <t>2次間接
波及効果</t>
  </si>
  <si>
    <t>総合効果（直接+1次+2次間接波及効果）</t>
  </si>
  <si>
    <t>合計</t>
  </si>
  <si>
    <t>※四捨五入の関係で合計と内訳が一致しない場合があります。</t>
  </si>
  <si>
    <t>生産誘発額</t>
    <rPh sb="0" eb="2">
      <t>セイサン</t>
    </rPh>
    <rPh sb="2" eb="4">
      <t>ユウハツ</t>
    </rPh>
    <rPh sb="4" eb="5">
      <t>ガク</t>
    </rPh>
    <phoneticPr fontId="5"/>
  </si>
  <si>
    <t>雇用誘発数</t>
    <rPh sb="0" eb="2">
      <t>コヨウ</t>
    </rPh>
    <rPh sb="2" eb="4">
      <t>ユウハツ</t>
    </rPh>
    <rPh sb="4" eb="5">
      <t>スウ</t>
    </rPh>
    <phoneticPr fontId="5"/>
  </si>
  <si>
    <t>就業者創出（人）</t>
    <rPh sb="0" eb="3">
      <t>シュウギョウシャ</t>
    </rPh>
    <phoneticPr fontId="5"/>
  </si>
  <si>
    <t>雇用係数（百万円当り）</t>
    <rPh sb="0" eb="2">
      <t>コヨウ</t>
    </rPh>
    <rPh sb="2" eb="4">
      <t>ケイスウ</t>
    </rPh>
    <phoneticPr fontId="5"/>
  </si>
  <si>
    <t>雇用者創出（人）</t>
    <rPh sb="0" eb="3">
      <t>コヨウシャ</t>
    </rPh>
    <rPh sb="3" eb="5">
      <t>ソウシュツ</t>
    </rPh>
    <phoneticPr fontId="5"/>
  </si>
  <si>
    <t>C=A×B</t>
    <phoneticPr fontId="5"/>
  </si>
  <si>
    <t>E=C×D</t>
    <phoneticPr fontId="5"/>
  </si>
  <si>
    <t>F=逆行列係数×E</t>
    <rPh sb="2" eb="5">
      <t>ギャクギョウレツ</t>
    </rPh>
    <rPh sb="5" eb="7">
      <t>ケイスウ</t>
    </rPh>
    <phoneticPr fontId="5"/>
  </si>
  <si>
    <t>G=A+F</t>
    <phoneticPr fontId="5"/>
  </si>
  <si>
    <t>H</t>
    <phoneticPr fontId="5"/>
  </si>
  <si>
    <t>I=G×H</t>
    <phoneticPr fontId="5"/>
  </si>
  <si>
    <t>J</t>
    <phoneticPr fontId="5"/>
  </si>
  <si>
    <t>Ｋ=I×J</t>
    <phoneticPr fontId="5"/>
  </si>
  <si>
    <t>L</t>
    <phoneticPr fontId="5"/>
  </si>
  <si>
    <t>M=K×L</t>
    <phoneticPr fontId="5"/>
  </si>
  <si>
    <t>N</t>
    <phoneticPr fontId="5"/>
  </si>
  <si>
    <t>O=M×N</t>
    <phoneticPr fontId="5"/>
  </si>
  <si>
    <t>P=逆行列係数×O</t>
    <rPh sb="2" eb="5">
      <t>ギャクギョウレツ</t>
    </rPh>
    <rPh sb="5" eb="7">
      <t>ケイスウ</t>
    </rPh>
    <phoneticPr fontId="5"/>
  </si>
  <si>
    <t>Q=G+P</t>
    <phoneticPr fontId="5"/>
  </si>
  <si>
    <t>R</t>
    <phoneticPr fontId="5"/>
  </si>
  <si>
    <t>S=Q×R</t>
    <phoneticPr fontId="5"/>
  </si>
  <si>
    <t>T</t>
    <phoneticPr fontId="5"/>
  </si>
  <si>
    <t>U=Q×T</t>
    <phoneticPr fontId="5"/>
  </si>
  <si>
    <t>V</t>
    <phoneticPr fontId="5"/>
  </si>
  <si>
    <t>W=Q×V</t>
    <phoneticPr fontId="5"/>
  </si>
  <si>
    <t xml:space="preserve"> </t>
    <phoneticPr fontId="5"/>
  </si>
  <si>
    <t>備考（参照WS)</t>
    <rPh sb="0" eb="2">
      <t>ビコウ</t>
    </rPh>
    <rPh sb="3" eb="5">
      <t>サンショウ</t>
    </rPh>
    <phoneticPr fontId="5"/>
  </si>
  <si>
    <t>最終需要推計</t>
    <rPh sb="0" eb="2">
      <t>サイシュウ</t>
    </rPh>
    <rPh sb="2" eb="4">
      <t>ジュヨウ</t>
    </rPh>
    <rPh sb="4" eb="6">
      <t>スイケイ</t>
    </rPh>
    <phoneticPr fontId="5"/>
  </si>
  <si>
    <t xml:space="preserve"> </t>
    <phoneticPr fontId="5"/>
  </si>
  <si>
    <t xml:space="preserve"> </t>
    <phoneticPr fontId="5"/>
  </si>
  <si>
    <t xml:space="preserve"> </t>
    <phoneticPr fontId="5"/>
  </si>
  <si>
    <t xml:space="preserve"> </t>
    <phoneticPr fontId="5"/>
  </si>
  <si>
    <t xml:space="preserve"> </t>
    <phoneticPr fontId="5"/>
  </si>
  <si>
    <t xml:space="preserve"> </t>
    <phoneticPr fontId="5"/>
  </si>
  <si>
    <t xml:space="preserve"> </t>
    <phoneticPr fontId="5"/>
  </si>
  <si>
    <t xml:space="preserve"> </t>
    <phoneticPr fontId="5"/>
  </si>
  <si>
    <t>第８表　その他の分析係数表（その１）　県内自給率・移輸入係数表</t>
    <rPh sb="10" eb="12">
      <t>ケイスウ</t>
    </rPh>
    <phoneticPr fontId="5"/>
  </si>
  <si>
    <t>逆行列係数表</t>
  </si>
  <si>
    <t>飲食料品　　　　　　　</t>
  </si>
  <si>
    <t>輸送機械  　　　　　</t>
  </si>
  <si>
    <t>電力・ガス・熱供給　</t>
  </si>
  <si>
    <t>情報通信</t>
  </si>
  <si>
    <t>36</t>
  </si>
  <si>
    <t>平成16年平均</t>
    <rPh sb="0" eb="2">
      <t>ヘイセイ</t>
    </rPh>
    <rPh sb="4" eb="5">
      <t>ネン</t>
    </rPh>
    <rPh sb="5" eb="7">
      <t>ヘイキン</t>
    </rPh>
    <phoneticPr fontId="5"/>
  </si>
  <si>
    <t>平成17年平均</t>
    <rPh sb="0" eb="2">
      <t>ヘイセイ</t>
    </rPh>
    <rPh sb="4" eb="5">
      <t>ネン</t>
    </rPh>
    <rPh sb="5" eb="7">
      <t>ヘイキン</t>
    </rPh>
    <phoneticPr fontId="5"/>
  </si>
  <si>
    <t>平成18年平均</t>
    <rPh sb="0" eb="2">
      <t>ヘイセイ</t>
    </rPh>
    <rPh sb="4" eb="5">
      <t>ネン</t>
    </rPh>
    <rPh sb="5" eb="7">
      <t>ヘイキン</t>
    </rPh>
    <phoneticPr fontId="5"/>
  </si>
  <si>
    <t>平成19年平均</t>
    <rPh sb="0" eb="2">
      <t>ヘイセイ</t>
    </rPh>
    <rPh sb="4" eb="5">
      <t>ネン</t>
    </rPh>
    <rPh sb="5" eb="7">
      <t>ヘイキン</t>
    </rPh>
    <phoneticPr fontId="5"/>
  </si>
  <si>
    <t>平成20年平均</t>
    <rPh sb="0" eb="2">
      <t>ヘイセイ</t>
    </rPh>
    <rPh sb="4" eb="5">
      <t>ネン</t>
    </rPh>
    <rPh sb="5" eb="7">
      <t>ヘイキン</t>
    </rPh>
    <phoneticPr fontId="5"/>
  </si>
  <si>
    <t>37</t>
  </si>
  <si>
    <t>38</t>
  </si>
  <si>
    <t>39</t>
  </si>
  <si>
    <t>40</t>
  </si>
  <si>
    <t>(控除)補助金</t>
  </si>
  <si>
    <t>37</t>
    <phoneticPr fontId="5"/>
  </si>
  <si>
    <t>輸送機械  　　　　　</t>
    <phoneticPr fontId="5"/>
  </si>
  <si>
    <t>投入係数表</t>
  </si>
  <si>
    <t>粗付加価値　　　　　　　　　　率</t>
    <rPh sb="0" eb="1">
      <t>ソ</t>
    </rPh>
    <rPh sb="1" eb="3">
      <t>フカ</t>
    </rPh>
    <rPh sb="3" eb="5">
      <t>カチ</t>
    </rPh>
    <rPh sb="15" eb="16">
      <t>リツ</t>
    </rPh>
    <phoneticPr fontId="5"/>
  </si>
  <si>
    <t>粗付加価値誘発額</t>
    <rPh sb="0" eb="1">
      <t>ソ</t>
    </rPh>
    <rPh sb="1" eb="3">
      <t>フカ</t>
    </rPh>
    <rPh sb="3" eb="5">
      <t>カチ</t>
    </rPh>
    <rPh sb="5" eb="8">
      <t>ユウハツガク</t>
    </rPh>
    <phoneticPr fontId="5"/>
  </si>
  <si>
    <t>就業係数（百万円当り）</t>
    <rPh sb="0" eb="2">
      <t>シュウギョウ</t>
    </rPh>
    <rPh sb="2" eb="4">
      <t>ケイスウ</t>
    </rPh>
    <phoneticPr fontId="5"/>
  </si>
  <si>
    <t>就業係数</t>
    <phoneticPr fontId="5"/>
  </si>
  <si>
    <t>雇用係数</t>
    <phoneticPr fontId="5"/>
  </si>
  <si>
    <t>雇用係数</t>
    <rPh sb="0" eb="2">
      <t>コヨウ</t>
    </rPh>
    <phoneticPr fontId="5"/>
  </si>
  <si>
    <t>第８表　その他の分析係数表（その２）　就業・雇用係数表</t>
    <phoneticPr fontId="5"/>
  </si>
  <si>
    <t>平成21年平均</t>
    <rPh sb="0" eb="2">
      <t>ヘイセイ</t>
    </rPh>
    <rPh sb="4" eb="5">
      <t>ネン</t>
    </rPh>
    <rPh sb="5" eb="7">
      <t>ヘイキン</t>
    </rPh>
    <phoneticPr fontId="5"/>
  </si>
  <si>
    <t>平成22年平均</t>
    <rPh sb="0" eb="2">
      <t>ヘイセイ</t>
    </rPh>
    <rPh sb="4" eb="5">
      <t>ネン</t>
    </rPh>
    <rPh sb="5" eb="7">
      <t>ヘイキン</t>
    </rPh>
    <phoneticPr fontId="5"/>
  </si>
  <si>
    <t>平成23年平均</t>
    <rPh sb="0" eb="2">
      <t>ヘイセイ</t>
    </rPh>
    <rPh sb="4" eb="5">
      <t>ネン</t>
    </rPh>
    <rPh sb="5" eb="7">
      <t>ヘイキン</t>
    </rPh>
    <phoneticPr fontId="5"/>
  </si>
  <si>
    <t>平成24年平均</t>
    <rPh sb="0" eb="2">
      <t>ヘイセイ</t>
    </rPh>
    <rPh sb="4" eb="5">
      <t>ネン</t>
    </rPh>
    <rPh sb="5" eb="7">
      <t>ヘイキン</t>
    </rPh>
    <phoneticPr fontId="5"/>
  </si>
  <si>
    <t>2</t>
  </si>
  <si>
    <t>3</t>
  </si>
  <si>
    <t>4</t>
  </si>
  <si>
    <t>5</t>
  </si>
  <si>
    <t>6</t>
  </si>
  <si>
    <t>7</t>
  </si>
  <si>
    <t>8</t>
  </si>
  <si>
    <t>9</t>
  </si>
  <si>
    <t>域内最終需要増加額
（直接効果）</t>
    <rPh sb="0" eb="1">
      <t>イキ</t>
    </rPh>
    <phoneticPr fontId="5"/>
  </si>
  <si>
    <t>投入係数（対事業所サービス）</t>
    <rPh sb="5" eb="6">
      <t>タイ</t>
    </rPh>
    <rPh sb="6" eb="9">
      <t>ジギョウショ</t>
    </rPh>
    <phoneticPr fontId="5"/>
  </si>
  <si>
    <t>投入係数（教育・研究）</t>
    <rPh sb="5" eb="7">
      <t>キョウイク</t>
    </rPh>
    <rPh sb="8" eb="10">
      <t>ケンキュウ</t>
    </rPh>
    <phoneticPr fontId="5"/>
  </si>
  <si>
    <t>投入係数（公務）</t>
    <rPh sb="5" eb="7">
      <t>コウム</t>
    </rPh>
    <phoneticPr fontId="5"/>
  </si>
  <si>
    <t>投入係数（情報通信）</t>
    <rPh sb="5" eb="7">
      <t>ジョウホウ</t>
    </rPh>
    <rPh sb="7" eb="9">
      <t>ツウシン</t>
    </rPh>
    <phoneticPr fontId="5"/>
  </si>
  <si>
    <t>投入係数（不動産）</t>
    <rPh sb="5" eb="8">
      <t>フドウサン</t>
    </rPh>
    <phoneticPr fontId="5"/>
  </si>
  <si>
    <t>投入係数（金融・保険）</t>
    <rPh sb="5" eb="7">
      <t>キンユウ</t>
    </rPh>
    <rPh sb="8" eb="10">
      <t>ホケン</t>
    </rPh>
    <phoneticPr fontId="5"/>
  </si>
  <si>
    <t>投入係数（その他の製造工業製品）</t>
    <rPh sb="7" eb="8">
      <t>タ</t>
    </rPh>
    <rPh sb="9" eb="11">
      <t>セイゾウ</t>
    </rPh>
    <rPh sb="11" eb="13">
      <t>コウギョウ</t>
    </rPh>
    <rPh sb="13" eb="15">
      <t>セイヒン</t>
    </rPh>
    <phoneticPr fontId="5"/>
  </si>
  <si>
    <t>投入係数（建設）</t>
    <rPh sb="5" eb="7">
      <t>ケンセツ</t>
    </rPh>
    <phoneticPr fontId="5"/>
  </si>
  <si>
    <t>投入係数（輸送機械）</t>
    <rPh sb="5" eb="7">
      <t>ユソウ</t>
    </rPh>
    <rPh sb="7" eb="9">
      <t>キカイ</t>
    </rPh>
    <phoneticPr fontId="5"/>
  </si>
  <si>
    <t>投入係数（電子部品）</t>
    <rPh sb="5" eb="7">
      <t>デンシ</t>
    </rPh>
    <rPh sb="7" eb="9">
      <t>ブヒン</t>
    </rPh>
    <phoneticPr fontId="5"/>
  </si>
  <si>
    <t>投入係数（金属製品）</t>
    <rPh sb="5" eb="7">
      <t>キンゾク</t>
    </rPh>
    <rPh sb="7" eb="9">
      <t>セイヒン</t>
    </rPh>
    <phoneticPr fontId="5"/>
  </si>
  <si>
    <t>投入係数（非鉄金属）</t>
    <rPh sb="5" eb="7">
      <t>ヒテツ</t>
    </rPh>
    <rPh sb="7" eb="9">
      <t>キンゾク</t>
    </rPh>
    <phoneticPr fontId="5"/>
  </si>
  <si>
    <t>投入係数（鉄鋼）</t>
    <rPh sb="5" eb="7">
      <t>テッコウ</t>
    </rPh>
    <phoneticPr fontId="5"/>
  </si>
  <si>
    <t>窯業・土石製品</t>
    <phoneticPr fontId="5"/>
  </si>
  <si>
    <t>投入係数（窯業・土石製品）</t>
    <rPh sb="5" eb="7">
      <t>ヨウギョウ</t>
    </rPh>
    <rPh sb="8" eb="10">
      <t>ドセキ</t>
    </rPh>
    <rPh sb="10" eb="12">
      <t>セイヒン</t>
    </rPh>
    <phoneticPr fontId="5"/>
  </si>
  <si>
    <t>投入係数（石油・石炭製品）</t>
    <rPh sb="5" eb="7">
      <t>セキユ</t>
    </rPh>
    <rPh sb="8" eb="10">
      <t>セキタン</t>
    </rPh>
    <rPh sb="10" eb="12">
      <t>セイヒン</t>
    </rPh>
    <phoneticPr fontId="5"/>
  </si>
  <si>
    <t>化学製品</t>
    <phoneticPr fontId="5"/>
  </si>
  <si>
    <t>投入係数（化学製品）</t>
    <rPh sb="5" eb="7">
      <t>カガク</t>
    </rPh>
    <rPh sb="7" eb="9">
      <t>セイヒン</t>
    </rPh>
    <phoneticPr fontId="5"/>
  </si>
  <si>
    <t>投入係数（繊維製品）</t>
    <rPh sb="5" eb="7">
      <t>センイ</t>
    </rPh>
    <rPh sb="7" eb="9">
      <t>セイヒン</t>
    </rPh>
    <phoneticPr fontId="5"/>
  </si>
  <si>
    <t>飲食料品　　　　　　　</t>
    <phoneticPr fontId="5"/>
  </si>
  <si>
    <t>投入係数（鉱業）</t>
    <rPh sb="5" eb="7">
      <t>コウギョウ</t>
    </rPh>
    <phoneticPr fontId="5"/>
  </si>
  <si>
    <t>漁業</t>
    <rPh sb="0" eb="2">
      <t>ギョギョウ</t>
    </rPh>
    <phoneticPr fontId="5"/>
  </si>
  <si>
    <t>投入係数（漁業）</t>
    <rPh sb="5" eb="7">
      <t>ギョギョウ</t>
    </rPh>
    <phoneticPr fontId="5"/>
  </si>
  <si>
    <t>・2次波及試算にあたっては、域内産品自給率（純粋の域内への波及効果）を考慮</t>
    <rPh sb="14" eb="16">
      <t>イキナイ</t>
    </rPh>
    <rPh sb="25" eb="26">
      <t>イキ</t>
    </rPh>
    <phoneticPr fontId="5"/>
  </si>
  <si>
    <t>平成25年平均</t>
    <rPh sb="0" eb="2">
      <t>ヘイセイ</t>
    </rPh>
    <rPh sb="4" eb="5">
      <t>ネン</t>
    </rPh>
    <rPh sb="5" eb="7">
      <t>ヘイキン</t>
    </rPh>
    <phoneticPr fontId="5"/>
  </si>
  <si>
    <t>経済波及効果まとめ</t>
    <rPh sb="0" eb="2">
      <t>ケイザイ</t>
    </rPh>
    <rPh sb="2" eb="4">
      <t>ハキュウ</t>
    </rPh>
    <rPh sb="4" eb="6">
      <t>コウカ</t>
    </rPh>
    <phoneticPr fontId="5"/>
  </si>
  <si>
    <t>うち雇用者誘発数</t>
    <rPh sb="2" eb="5">
      <t>コヨウシャ</t>
    </rPh>
    <rPh sb="5" eb="7">
      <t>ユウハツ</t>
    </rPh>
    <rPh sb="7" eb="8">
      <t>スウ</t>
    </rPh>
    <phoneticPr fontId="5"/>
  </si>
  <si>
    <t>（人）</t>
    <rPh sb="1" eb="2">
      <t>ニン</t>
    </rPh>
    <phoneticPr fontId="5"/>
  </si>
  <si>
    <t>経済波及効果(A)</t>
    <rPh sb="0" eb="2">
      <t>ケイザイ</t>
    </rPh>
    <rPh sb="2" eb="4">
      <t>ハキュウ</t>
    </rPh>
    <rPh sb="4" eb="6">
      <t>コウカ</t>
    </rPh>
    <phoneticPr fontId="5"/>
  </si>
  <si>
    <t>当初需要額・域内GDP(B)</t>
    <rPh sb="0" eb="2">
      <t>トウショ</t>
    </rPh>
    <rPh sb="2" eb="4">
      <t>ジュヨウ</t>
    </rPh>
    <rPh sb="4" eb="5">
      <t>ガク</t>
    </rPh>
    <rPh sb="6" eb="8">
      <t>イキナイ</t>
    </rPh>
    <phoneticPr fontId="5"/>
  </si>
  <si>
    <t>－</t>
    <phoneticPr fontId="5"/>
  </si>
  <si>
    <t>当初比（C=A/B）</t>
    <rPh sb="0" eb="2">
      <t>トウショ</t>
    </rPh>
    <rPh sb="2" eb="3">
      <t>ヒ</t>
    </rPh>
    <phoneticPr fontId="5"/>
  </si>
  <si>
    <t>（資料）兵庫県統計課「市町民経済計算」</t>
    <rPh sb="1" eb="3">
      <t>シリョウ</t>
    </rPh>
    <rPh sb="4" eb="7">
      <t>ヒョウゴケン</t>
    </rPh>
    <rPh sb="7" eb="9">
      <t>トウケイ</t>
    </rPh>
    <rPh sb="9" eb="10">
      <t>カ</t>
    </rPh>
    <rPh sb="11" eb="13">
      <t>シチョウ</t>
    </rPh>
    <rPh sb="13" eb="14">
      <t>ミン</t>
    </rPh>
    <rPh sb="14" eb="16">
      <t>ケイザイ</t>
    </rPh>
    <rPh sb="16" eb="18">
      <t>ケイサン</t>
    </rPh>
    <phoneticPr fontId="5"/>
  </si>
  <si>
    <t>－</t>
    <phoneticPr fontId="5"/>
  </si>
  <si>
    <t>平成26年平均</t>
    <rPh sb="0" eb="2">
      <t>ヘイセイ</t>
    </rPh>
    <rPh sb="4" eb="5">
      <t>ネン</t>
    </rPh>
    <rPh sb="5" eb="7">
      <t>ヘイキン</t>
    </rPh>
    <phoneticPr fontId="5"/>
  </si>
  <si>
    <t>１</t>
  </si>
  <si>
    <t>農業</t>
    <rPh sb="0" eb="2">
      <t>ノウギョウ</t>
    </rPh>
    <phoneticPr fontId="2"/>
  </si>
  <si>
    <t>林業</t>
    <rPh sb="0" eb="2">
      <t>リンギョウ</t>
    </rPh>
    <phoneticPr fontId="8"/>
  </si>
  <si>
    <t>漁業</t>
    <rPh sb="0" eb="2">
      <t>ギョギョウ</t>
    </rPh>
    <phoneticPr fontId="8"/>
  </si>
  <si>
    <t>パルプ・紙・木製品</t>
  </si>
  <si>
    <t>はん用機械</t>
  </si>
  <si>
    <t>生産用機械</t>
  </si>
  <si>
    <t>業務用機械</t>
  </si>
  <si>
    <t>電子部品</t>
    <rPh sb="0" eb="2">
      <t>デンシ</t>
    </rPh>
    <rPh sb="2" eb="4">
      <t>ブヒン</t>
    </rPh>
    <phoneticPr fontId="8"/>
  </si>
  <si>
    <t>水道　　</t>
  </si>
  <si>
    <t>廃棄物処理</t>
    <rPh sb="0" eb="3">
      <t>ハイキブツ</t>
    </rPh>
    <rPh sb="3" eb="5">
      <t>ショリ</t>
    </rPh>
    <phoneticPr fontId="8"/>
  </si>
  <si>
    <t>商業</t>
    <rPh sb="0" eb="2">
      <t>ショウギョウ</t>
    </rPh>
    <phoneticPr fontId="8"/>
  </si>
  <si>
    <t>運輸、郵便</t>
    <rPh sb="3" eb="5">
      <t>ユウビン</t>
    </rPh>
    <phoneticPr fontId="8"/>
  </si>
  <si>
    <t>医療・福祉</t>
    <rPh sb="3" eb="5">
      <t>フクシ</t>
    </rPh>
    <phoneticPr fontId="8"/>
  </si>
  <si>
    <t>その他対個人サービス</t>
    <rPh sb="2" eb="3">
      <t>タ</t>
    </rPh>
    <phoneticPr fontId="8"/>
  </si>
  <si>
    <t>事務用品</t>
    <rPh sb="0" eb="2">
      <t>ジム</t>
    </rPh>
    <rPh sb="2" eb="4">
      <t>ヨウヒン</t>
    </rPh>
    <phoneticPr fontId="8"/>
  </si>
  <si>
    <t>分類不明</t>
    <rPh sb="0" eb="2">
      <t>ブンルイ</t>
    </rPh>
    <rPh sb="2" eb="4">
      <t>フメイ</t>
    </rPh>
    <phoneticPr fontId="8"/>
  </si>
  <si>
    <t>電子部品</t>
    <rPh sb="0" eb="2">
      <t>デンシ</t>
    </rPh>
    <rPh sb="2" eb="4">
      <t>ブヒン</t>
    </rPh>
    <phoneticPr fontId="5"/>
  </si>
  <si>
    <t>廃棄物処理</t>
    <rPh sb="0" eb="3">
      <t>ハイキブツ</t>
    </rPh>
    <rPh sb="3" eb="5">
      <t>ショリ</t>
    </rPh>
    <phoneticPr fontId="5"/>
  </si>
  <si>
    <t>事務用品</t>
    <rPh sb="0" eb="2">
      <t>ジム</t>
    </rPh>
    <rPh sb="2" eb="4">
      <t>ヨウヒン</t>
    </rPh>
    <phoneticPr fontId="5"/>
  </si>
  <si>
    <t>分類不明</t>
    <rPh sb="0" eb="2">
      <t>ブンルイ</t>
    </rPh>
    <rPh sb="2" eb="4">
      <t>フメイ</t>
    </rPh>
    <phoneticPr fontId="5"/>
  </si>
  <si>
    <t>パルプ・紙・木製品</t>
    <phoneticPr fontId="5"/>
  </si>
  <si>
    <t>水道　　</t>
    <phoneticPr fontId="5"/>
  </si>
  <si>
    <t>対事業所サービス</t>
    <phoneticPr fontId="5"/>
  </si>
  <si>
    <t>教育・研究</t>
    <phoneticPr fontId="5"/>
  </si>
  <si>
    <t>公務</t>
    <phoneticPr fontId="5"/>
  </si>
  <si>
    <t>情報通信</t>
    <rPh sb="0" eb="2">
      <t>ジョウホウ</t>
    </rPh>
    <phoneticPr fontId="5"/>
  </si>
  <si>
    <t>不動産</t>
    <phoneticPr fontId="5"/>
  </si>
  <si>
    <t>金融・保険</t>
    <phoneticPr fontId="5"/>
  </si>
  <si>
    <t>電力・ガス・熱供給　</t>
    <phoneticPr fontId="5"/>
  </si>
  <si>
    <t>建設</t>
    <phoneticPr fontId="5"/>
  </si>
  <si>
    <t>その他の製造工業製品</t>
    <phoneticPr fontId="5"/>
  </si>
  <si>
    <t>電気機械</t>
    <rPh sb="0" eb="2">
      <t>デンキ</t>
    </rPh>
    <phoneticPr fontId="5"/>
  </si>
  <si>
    <t>業務用機械</t>
    <phoneticPr fontId="5"/>
  </si>
  <si>
    <t>生産用機械</t>
    <phoneticPr fontId="5"/>
  </si>
  <si>
    <t>はん用機械</t>
    <phoneticPr fontId="5"/>
  </si>
  <si>
    <t>金属製品</t>
    <phoneticPr fontId="5"/>
  </si>
  <si>
    <t>非鉄金属</t>
    <phoneticPr fontId="5"/>
  </si>
  <si>
    <t>鉄鋼</t>
    <phoneticPr fontId="5"/>
  </si>
  <si>
    <t>石油・石炭製品</t>
    <phoneticPr fontId="5"/>
  </si>
  <si>
    <t>繊維製品</t>
    <phoneticPr fontId="5"/>
  </si>
  <si>
    <t>鉱業</t>
    <phoneticPr fontId="5"/>
  </si>
  <si>
    <t>農業</t>
    <rPh sb="0" eb="2">
      <t>ノウギョウ</t>
    </rPh>
    <phoneticPr fontId="3"/>
  </si>
  <si>
    <t>投入係数（農業）</t>
    <rPh sb="5" eb="7">
      <t>ノウギョウ</t>
    </rPh>
    <phoneticPr fontId="5"/>
  </si>
  <si>
    <t>投入係数（林業）</t>
    <rPh sb="5" eb="7">
      <t>リンギョウ</t>
    </rPh>
    <phoneticPr fontId="5"/>
  </si>
  <si>
    <t>投入係数（飲食料品）</t>
    <rPh sb="5" eb="7">
      <t>インショク</t>
    </rPh>
    <rPh sb="7" eb="8">
      <t>リョウ</t>
    </rPh>
    <rPh sb="8" eb="9">
      <t>ヒン</t>
    </rPh>
    <phoneticPr fontId="5"/>
  </si>
  <si>
    <t>投入係数（パルプ・紙・木製品）</t>
    <rPh sb="9" eb="10">
      <t>カミ</t>
    </rPh>
    <rPh sb="11" eb="12">
      <t>キ</t>
    </rPh>
    <rPh sb="12" eb="14">
      <t>セイヒン</t>
    </rPh>
    <phoneticPr fontId="5"/>
  </si>
  <si>
    <t>投入係数（はん用機械）</t>
    <rPh sb="7" eb="8">
      <t>ヨウ</t>
    </rPh>
    <rPh sb="8" eb="10">
      <t>キカイ</t>
    </rPh>
    <phoneticPr fontId="5"/>
  </si>
  <si>
    <t>投入係数（生産用機械）</t>
    <rPh sb="5" eb="8">
      <t>セイサンヨウ</t>
    </rPh>
    <rPh sb="8" eb="10">
      <t>キカイ</t>
    </rPh>
    <phoneticPr fontId="5"/>
  </si>
  <si>
    <t>投入係数（業務用機械）</t>
    <rPh sb="5" eb="8">
      <t>ギョウムヨウ</t>
    </rPh>
    <rPh sb="8" eb="10">
      <t>キカイ</t>
    </rPh>
    <phoneticPr fontId="5"/>
  </si>
  <si>
    <t>投入係数（電気機械）</t>
    <rPh sb="5" eb="7">
      <t>デンキ</t>
    </rPh>
    <rPh sb="7" eb="9">
      <t>キカイ</t>
    </rPh>
    <phoneticPr fontId="5"/>
  </si>
  <si>
    <t>投入係数（電気・ガス・熱供給）</t>
    <rPh sb="5" eb="7">
      <t>デンキ</t>
    </rPh>
    <rPh sb="11" eb="12">
      <t>ネツ</t>
    </rPh>
    <rPh sb="12" eb="14">
      <t>キョウキュウ</t>
    </rPh>
    <phoneticPr fontId="5"/>
  </si>
  <si>
    <t>投入係数（水道）</t>
    <rPh sb="5" eb="7">
      <t>スイドウ</t>
    </rPh>
    <phoneticPr fontId="5"/>
  </si>
  <si>
    <t>投入係数（廃棄物処理）</t>
    <rPh sb="5" eb="8">
      <t>ハイキブツ</t>
    </rPh>
    <rPh sb="8" eb="10">
      <t>ショリ</t>
    </rPh>
    <phoneticPr fontId="5"/>
  </si>
  <si>
    <t>投入係数（医療・福祉）</t>
    <rPh sb="5" eb="7">
      <t>イリョウ</t>
    </rPh>
    <rPh sb="8" eb="10">
      <t>フクシ</t>
    </rPh>
    <phoneticPr fontId="5"/>
  </si>
  <si>
    <t>投入係数（事務用品）</t>
    <rPh sb="5" eb="7">
      <t>ジム</t>
    </rPh>
    <rPh sb="7" eb="9">
      <t>ヨウヒン</t>
    </rPh>
    <phoneticPr fontId="5"/>
  </si>
  <si>
    <t>直接効果</t>
    <rPh sb="0" eb="2">
      <t>チョクセツ</t>
    </rPh>
    <rPh sb="2" eb="4">
      <t>コウカ</t>
    </rPh>
    <phoneticPr fontId="5"/>
  </si>
  <si>
    <t>第一次間接効果</t>
    <rPh sb="0" eb="3">
      <t>ダイイチジ</t>
    </rPh>
    <rPh sb="3" eb="5">
      <t>カンセツ</t>
    </rPh>
    <rPh sb="5" eb="7">
      <t>コウカ</t>
    </rPh>
    <phoneticPr fontId="5"/>
  </si>
  <si>
    <t>第二次間接効果</t>
    <rPh sb="0" eb="3">
      <t>ダイニジ</t>
    </rPh>
    <rPh sb="3" eb="5">
      <t>カンセツ</t>
    </rPh>
    <rPh sb="5" eb="7">
      <t>コウカ</t>
    </rPh>
    <phoneticPr fontId="5"/>
  </si>
  <si>
    <t>計</t>
    <rPh sb="0" eb="1">
      <t>ケイ</t>
    </rPh>
    <phoneticPr fontId="5"/>
  </si>
  <si>
    <t>（１）「生産波及効果」とは</t>
    <phoneticPr fontId="5"/>
  </si>
  <si>
    <t xml:space="preserve">  ある産業部門の生産物に対する最終需要（投資・消費・移輸出）の変化が、直接・間接のルートを通じて、他の産業部門の生産に影響を及ぼしていくことを「生産波及効果」という。</t>
    <phoneticPr fontId="5"/>
  </si>
  <si>
    <t>生産波及効果分析では、産業間の因果連鎖に起因する生産波及効果のメカニズムを基に、最終的に各産業部門において誘発される生産額を測定する。</t>
    <phoneticPr fontId="5"/>
  </si>
  <si>
    <t>測定の道具として、「投入係数」と「逆行列係数」を使用する。</t>
    <phoneticPr fontId="5"/>
  </si>
  <si>
    <t>　生産波及効果には、「生産誘発効果」と「粗付加価値誘発効果」とがある。</t>
    <phoneticPr fontId="5"/>
  </si>
  <si>
    <t>このうち「生産誘発効果」には、原材料消費による誘発効果と雇用者所得（賃金・給与等）など家計を通じて消費支出される最終需要の増加による誘発効果などがある。</t>
    <phoneticPr fontId="5"/>
  </si>
  <si>
    <t xml:space="preserve">  波及効果（誘発効果）は、直接効果と間接波及効果（第１次、第２次……）に分けられる。</t>
    <phoneticPr fontId="5"/>
  </si>
  <si>
    <t>例えば、ある産業で 100億円の生産があった場合、直接効果は 100億円の生産そのものであり、間接波及効果は 100億円の生産活動に伴う原材料消費や民間消費支出による誘発効果である。</t>
    <phoneticPr fontId="5"/>
  </si>
  <si>
    <t>⑦ 各部門が生産活動を個別に行った効果の和は、それら部門が同時に行ったときの総効果に等しい。</t>
    <phoneticPr fontId="5"/>
  </si>
  <si>
    <r>
      <t>③</t>
    </r>
    <r>
      <rPr>
        <sz val="10.5"/>
        <color indexed="8"/>
        <rFont val="ＭＳ 明朝"/>
        <family val="1"/>
        <charset val="128"/>
      </rPr>
      <t>就業者数は、生産額に比例して増加することとする。</t>
    </r>
    <phoneticPr fontId="5"/>
  </si>
  <si>
    <t>　これを所得の消費への転換と呼び、その一定割合を「消費への転換比率」という。</t>
    <phoneticPr fontId="5"/>
  </si>
  <si>
    <t>①生産波及効果分析では、新しく生み出された雇用者所得が、新たに消費需要の増加となって再び生産を誘発する過程を対象にした。</t>
    <phoneticPr fontId="5"/>
  </si>
  <si>
    <t>　計算上は次々に効果が波及していき、誘発される生産額が０になるまで分析は可能である。</t>
    <phoneticPr fontId="5"/>
  </si>
  <si>
    <t>　　実際には、生産波及過程で、「波及の中断」やタイム・ラグの問題などもあると考えられるが、分析の対象を、第２次間接波及効果までに限定した。</t>
    <phoneticPr fontId="5"/>
  </si>
  <si>
    <t>　その転換比率となる指標に資料上の制約があり、比率が明確か、推定可能な特別の場合を除き、あまり計算されないため、計測の対象外とした。</t>
    <phoneticPr fontId="5"/>
  </si>
  <si>
    <t xml:space="preserve"> </t>
    <phoneticPr fontId="5"/>
  </si>
  <si>
    <t>平成27年平均</t>
    <rPh sb="0" eb="2">
      <t>ヘイセイ</t>
    </rPh>
    <rPh sb="4" eb="5">
      <t>ネン</t>
    </rPh>
    <rPh sb="5" eb="7">
      <t>ヘイキン</t>
    </rPh>
    <phoneticPr fontId="5"/>
  </si>
  <si>
    <t>37</t>
    <phoneticPr fontId="5"/>
  </si>
  <si>
    <t>38</t>
    <phoneticPr fontId="5"/>
  </si>
  <si>
    <t>39</t>
    <phoneticPr fontId="5"/>
  </si>
  <si>
    <t>経済波及効果計算プロセス</t>
    <phoneticPr fontId="5"/>
  </si>
  <si>
    <t>対個人サービス</t>
    <rPh sb="0" eb="1">
      <t>タイ</t>
    </rPh>
    <rPh sb="1" eb="3">
      <t>コジン</t>
    </rPh>
    <phoneticPr fontId="5"/>
  </si>
  <si>
    <t>対個人サービス</t>
    <phoneticPr fontId="8"/>
  </si>
  <si>
    <t>投入係数（対個人サービス）</t>
    <rPh sb="5" eb="6">
      <t>タイ</t>
    </rPh>
    <rPh sb="6" eb="8">
      <t>コジン</t>
    </rPh>
    <phoneticPr fontId="5"/>
  </si>
  <si>
    <t>40</t>
    <phoneticPr fontId="5"/>
  </si>
  <si>
    <t>投入係数表</t>
    <rPh sb="0" eb="2">
      <t>トウニュウ</t>
    </rPh>
    <rPh sb="2" eb="4">
      <t>ケイスウ</t>
    </rPh>
    <phoneticPr fontId="5"/>
  </si>
  <si>
    <t>統合大分類（39部門）</t>
    <rPh sb="2" eb="3">
      <t>ダイ</t>
    </rPh>
    <phoneticPr fontId="5"/>
  </si>
  <si>
    <t>従業者</t>
    <rPh sb="0" eb="3">
      <t>ジュウギョウシャ</t>
    </rPh>
    <phoneticPr fontId="5"/>
  </si>
  <si>
    <t>雇用者</t>
    <rPh sb="0" eb="3">
      <t>コヨウシャ</t>
    </rPh>
    <phoneticPr fontId="5"/>
  </si>
  <si>
    <t>移輸出計</t>
    <rPh sb="0" eb="1">
      <t>イ</t>
    </rPh>
    <rPh sb="1" eb="3">
      <t>ユシュツ</t>
    </rPh>
    <rPh sb="3" eb="4">
      <t>ケイ</t>
    </rPh>
    <phoneticPr fontId="5"/>
  </si>
  <si>
    <t>投入係数（分類不明）</t>
    <rPh sb="5" eb="7">
      <t>ブンルイ</t>
    </rPh>
    <rPh sb="7" eb="9">
      <t>フメイ</t>
    </rPh>
    <phoneticPr fontId="5"/>
  </si>
  <si>
    <t xml:space="preserve"> </t>
    <phoneticPr fontId="5"/>
  </si>
  <si>
    <t>県内需要
増加額</t>
    <rPh sb="0" eb="1">
      <t>ケン</t>
    </rPh>
    <phoneticPr fontId="5"/>
  </si>
  <si>
    <t>民間消費による県内需要増加額</t>
    <rPh sb="7" eb="8">
      <t>ケン</t>
    </rPh>
    <phoneticPr fontId="5"/>
  </si>
  <si>
    <t>各部門(39部門）の生産額（最終需要額）が増加した場合の域内への経済波及効果</t>
    <rPh sb="0" eb="3">
      <t>カクブモン</t>
    </rPh>
    <rPh sb="6" eb="8">
      <t>ブモン</t>
    </rPh>
    <rPh sb="10" eb="12">
      <t>セイサン</t>
    </rPh>
    <rPh sb="12" eb="13">
      <t>ガク</t>
    </rPh>
    <rPh sb="14" eb="16">
      <t>サイシュウ</t>
    </rPh>
    <rPh sb="16" eb="19">
      <t>ジュヨウガク</t>
    </rPh>
    <rPh sb="21" eb="23">
      <t>ゾウカ</t>
    </rPh>
    <rPh sb="25" eb="27">
      <t>バアイ</t>
    </rPh>
    <rPh sb="28" eb="29">
      <t>イキ</t>
    </rPh>
    <rPh sb="29" eb="30">
      <t>ナイ</t>
    </rPh>
    <rPh sb="32" eb="34">
      <t>ケイザイ</t>
    </rPh>
    <rPh sb="34" eb="36">
      <t>ハキュウ</t>
    </rPh>
    <rPh sb="36" eb="38">
      <t>コウカ</t>
    </rPh>
    <phoneticPr fontId="5"/>
  </si>
  <si>
    <t>事例1　産業連関分析（39部門別ワークシート）</t>
    <rPh sb="0" eb="2">
      <t>ジレイ</t>
    </rPh>
    <rPh sb="4" eb="6">
      <t>サンギョウ</t>
    </rPh>
    <rPh sb="6" eb="8">
      <t>レンカン</t>
    </rPh>
    <rPh sb="8" eb="10">
      <t>ブンセキ</t>
    </rPh>
    <rPh sb="13" eb="16">
      <t>ブモンベツ</t>
    </rPh>
    <phoneticPr fontId="5"/>
  </si>
  <si>
    <t>事例1　産業連関分析（39部門別ワークシート）目次</t>
    <rPh sb="0" eb="2">
      <t>ジレイ</t>
    </rPh>
    <rPh sb="4" eb="6">
      <t>サンギョウ</t>
    </rPh>
    <rPh sb="6" eb="8">
      <t>レンカン</t>
    </rPh>
    <rPh sb="8" eb="10">
      <t>ブンセキ</t>
    </rPh>
    <rPh sb="13" eb="16">
      <t>ブモンベツ</t>
    </rPh>
    <rPh sb="23" eb="25">
      <t>モクジ</t>
    </rPh>
    <phoneticPr fontId="5"/>
  </si>
  <si>
    <t>対個人サービス</t>
    <phoneticPr fontId="8"/>
  </si>
  <si>
    <t>① 平成27年の産業構造において分析しており、「投入係数」「逆行列係数」を一定と仮定している。</t>
    <phoneticPr fontId="5"/>
  </si>
  <si>
    <r>
      <t>②</t>
    </r>
    <r>
      <rPr>
        <sz val="10.5"/>
        <color indexed="8"/>
        <rFont val="ＭＳ 明朝"/>
        <family val="1"/>
        <charset val="128"/>
      </rPr>
      <t>波及効果の測定には、39部門表（平成27年表）を用い、最終需要増加に伴う原材料による波及効果、付加価値による波及効果の２段階に分けて行う。</t>
    </r>
    <rPh sb="28" eb="30">
      <t>サイシュウ</t>
    </rPh>
    <rPh sb="30" eb="32">
      <t>ジュヨウ</t>
    </rPh>
    <rPh sb="32" eb="34">
      <t>ゾウカ</t>
    </rPh>
    <rPh sb="35" eb="36">
      <t>トモナ</t>
    </rPh>
    <phoneticPr fontId="5"/>
  </si>
  <si>
    <t>② 価格は平成27年価格である。</t>
    <phoneticPr fontId="5"/>
  </si>
  <si>
    <t>プラスチック・ゴム製品</t>
    <rPh sb="9" eb="11">
      <t>セイヒン</t>
    </rPh>
    <phoneticPr fontId="5"/>
  </si>
  <si>
    <t>情報通信機器</t>
  </si>
  <si>
    <t>情報通信機器</t>
    <phoneticPr fontId="5"/>
  </si>
  <si>
    <t>他に分類されない会員制団体</t>
    <rPh sb="0" eb="1">
      <t>ホカ</t>
    </rPh>
    <rPh sb="2" eb="4">
      <t>ブンルイ</t>
    </rPh>
    <rPh sb="8" eb="11">
      <t>カイインセイ</t>
    </rPh>
    <rPh sb="11" eb="13">
      <t>ダンタイ</t>
    </rPh>
    <phoneticPr fontId="8"/>
  </si>
  <si>
    <t>平成28年平均</t>
    <rPh sb="0" eb="2">
      <t>ヘイセイ</t>
    </rPh>
    <rPh sb="4" eb="5">
      <t>ネン</t>
    </rPh>
    <rPh sb="5" eb="7">
      <t>ヘイキン</t>
    </rPh>
    <phoneticPr fontId="5"/>
  </si>
  <si>
    <t>平成29年平均</t>
    <rPh sb="0" eb="2">
      <t>ヘイセイ</t>
    </rPh>
    <rPh sb="4" eb="5">
      <t>ネン</t>
    </rPh>
    <rPh sb="5" eb="7">
      <t>ヘイキン</t>
    </rPh>
    <phoneticPr fontId="5"/>
  </si>
  <si>
    <t>平成30年平均</t>
    <rPh sb="0" eb="2">
      <t>ヘイセイ</t>
    </rPh>
    <rPh sb="4" eb="5">
      <t>ネン</t>
    </rPh>
    <rPh sb="5" eb="7">
      <t>ヘイキン</t>
    </rPh>
    <phoneticPr fontId="5"/>
  </si>
  <si>
    <t>37</t>
    <phoneticPr fontId="5"/>
  </si>
  <si>
    <t>38</t>
    <phoneticPr fontId="5"/>
  </si>
  <si>
    <t>39</t>
    <phoneticPr fontId="5"/>
  </si>
  <si>
    <t>プラスチック・ゴム製品</t>
    <rPh sb="9" eb="11">
      <t>セイヒン</t>
    </rPh>
    <phoneticPr fontId="5"/>
  </si>
  <si>
    <t>情報通信機器</t>
    <phoneticPr fontId="5"/>
  </si>
  <si>
    <t>情報通信機器</t>
    <phoneticPr fontId="5"/>
  </si>
  <si>
    <t>運輸・郵便</t>
    <rPh sb="3" eb="5">
      <t>ユウビン</t>
    </rPh>
    <phoneticPr fontId="8"/>
  </si>
  <si>
    <t>投入係数（プラスチック・ゴム製品）</t>
    <rPh sb="14" eb="16">
      <t>セイヒン</t>
    </rPh>
    <phoneticPr fontId="5"/>
  </si>
  <si>
    <t>投入係数（情報通信機器）</t>
    <rPh sb="5" eb="7">
      <t>ジョウホウ</t>
    </rPh>
    <rPh sb="7" eb="9">
      <t>ツウシン</t>
    </rPh>
    <rPh sb="9" eb="11">
      <t>キキ</t>
    </rPh>
    <phoneticPr fontId="5"/>
  </si>
  <si>
    <t>投入係数（商業）</t>
    <rPh sb="5" eb="7">
      <t>ショウギョウ</t>
    </rPh>
    <phoneticPr fontId="5"/>
  </si>
  <si>
    <t>投入係数（運輸・郵便）</t>
    <rPh sb="5" eb="7">
      <t>ウンユ</t>
    </rPh>
    <rPh sb="8" eb="10">
      <t>ユウビン</t>
    </rPh>
    <phoneticPr fontId="5"/>
  </si>
  <si>
    <t>投入係数（他に分類されない会員制団体）</t>
    <rPh sb="5" eb="6">
      <t>ホカ</t>
    </rPh>
    <rPh sb="7" eb="9">
      <t>ブンルイ</t>
    </rPh>
    <rPh sb="13" eb="16">
      <t>カイインセイ</t>
    </rPh>
    <rPh sb="16" eb="18">
      <t>ダンタイ</t>
    </rPh>
    <phoneticPr fontId="5"/>
  </si>
  <si>
    <t>情報通信機器</t>
    <rPh sb="0" eb="2">
      <t>ジョウホウ</t>
    </rPh>
    <phoneticPr fontId="5"/>
  </si>
  <si>
    <t>商業</t>
    <rPh sb="0" eb="2">
      <t>ショウギョウ</t>
    </rPh>
    <phoneticPr fontId="5"/>
  </si>
  <si>
    <t>(単位：百万円）</t>
    <rPh sb="1" eb="3">
      <t>タンイ</t>
    </rPh>
    <rPh sb="4" eb="5">
      <t>ヒャク</t>
    </rPh>
    <rPh sb="5" eb="7">
      <t>マンエン</t>
    </rPh>
    <phoneticPr fontId="5"/>
  </si>
  <si>
    <t>　</t>
    <phoneticPr fontId="5"/>
  </si>
  <si>
    <t>A</t>
    <phoneticPr fontId="5"/>
  </si>
  <si>
    <t>B</t>
    <phoneticPr fontId="5"/>
  </si>
  <si>
    <t>C</t>
    <phoneticPr fontId="5"/>
  </si>
  <si>
    <t>D=B-C</t>
    <phoneticPr fontId="5"/>
  </si>
  <si>
    <t>E=C/A</t>
    <phoneticPr fontId="5"/>
  </si>
  <si>
    <t>F=1-E</t>
    <phoneticPr fontId="5"/>
  </si>
  <si>
    <t>製造業</t>
    <rPh sb="0" eb="3">
      <t>セイゾウギョウ</t>
    </rPh>
    <phoneticPr fontId="5"/>
  </si>
  <si>
    <t>非製造業</t>
    <rPh sb="0" eb="1">
      <t>ヒ</t>
    </rPh>
    <rPh sb="1" eb="4">
      <t>セイゾウギョウ</t>
    </rPh>
    <phoneticPr fontId="5"/>
  </si>
  <si>
    <t xml:space="preserve"> </t>
    <phoneticPr fontId="5"/>
  </si>
  <si>
    <t>部門別最終需要額（39部門別）</t>
    <rPh sb="0" eb="3">
      <t>ブモンベツ</t>
    </rPh>
    <rPh sb="3" eb="5">
      <t>サイシュウ</t>
    </rPh>
    <rPh sb="5" eb="7">
      <t>ジュヨウ</t>
    </rPh>
    <rPh sb="7" eb="8">
      <t>ガク</t>
    </rPh>
    <rPh sb="11" eb="14">
      <t>ブモンベツ</t>
    </rPh>
    <phoneticPr fontId="5"/>
  </si>
  <si>
    <t>2015年産業連関表（試算表）</t>
    <rPh sb="5" eb="7">
      <t>サンギョウ</t>
    </rPh>
    <rPh sb="11" eb="13">
      <t>シサン</t>
    </rPh>
    <rPh sb="13" eb="14">
      <t>ヒョウ</t>
    </rPh>
    <phoneticPr fontId="9"/>
  </si>
  <si>
    <t>2015年地域産業連関表（試算表）</t>
    <rPh sb="5" eb="7">
      <t>チイキ</t>
    </rPh>
    <rPh sb="7" eb="9">
      <t>サンギョウ</t>
    </rPh>
    <rPh sb="13" eb="15">
      <t>シサン</t>
    </rPh>
    <rPh sb="15" eb="16">
      <t>ヒョウ</t>
    </rPh>
    <phoneticPr fontId="9"/>
  </si>
  <si>
    <t>2015年地域産業連関表（試算表）</t>
    <rPh sb="4" eb="5">
      <t>ネン</t>
    </rPh>
    <rPh sb="5" eb="7">
      <t>チイキ</t>
    </rPh>
    <rPh sb="7" eb="9">
      <t>サンギョウ</t>
    </rPh>
    <rPh sb="13" eb="15">
      <t>シサン</t>
    </rPh>
    <rPh sb="15" eb="16">
      <t>ヒョウ</t>
    </rPh>
    <phoneticPr fontId="9"/>
  </si>
  <si>
    <t>取引基本表（生産者価格表）</t>
    <phoneticPr fontId="9"/>
  </si>
  <si>
    <t>域内自給率</t>
    <rPh sb="0" eb="2">
      <t>イキナイ</t>
    </rPh>
    <phoneticPr fontId="9"/>
  </si>
  <si>
    <t>域際収支</t>
    <rPh sb="0" eb="1">
      <t>イキ</t>
    </rPh>
    <rPh sb="1" eb="2">
      <t>サイ</t>
    </rPh>
    <rPh sb="2" eb="4">
      <t>シュウシ</t>
    </rPh>
    <phoneticPr fontId="5"/>
  </si>
  <si>
    <t>01</t>
  </si>
  <si>
    <t>02</t>
  </si>
  <si>
    <t>03</t>
  </si>
  <si>
    <t>04</t>
  </si>
  <si>
    <t>05</t>
  </si>
  <si>
    <t>06</t>
  </si>
  <si>
    <t>07</t>
  </si>
  <si>
    <t>08</t>
  </si>
  <si>
    <t>09</t>
  </si>
  <si>
    <t>地域内需要合計</t>
    <rPh sb="0" eb="2">
      <t>チイキ</t>
    </rPh>
    <phoneticPr fontId="9"/>
  </si>
  <si>
    <t>域内自給率</t>
    <rPh sb="0" eb="2">
      <t>イキナイ</t>
    </rPh>
    <rPh sb="2" eb="5">
      <t>ジキュウリツ</t>
    </rPh>
    <phoneticPr fontId="5"/>
  </si>
  <si>
    <t>移輸出</t>
    <rPh sb="0" eb="1">
      <t>ウツリ</t>
    </rPh>
    <rPh sb="1" eb="3">
      <t>ユシュツ</t>
    </rPh>
    <phoneticPr fontId="5"/>
  </si>
  <si>
    <t>移輸入</t>
    <rPh sb="0" eb="1">
      <t>ウツリ</t>
    </rPh>
    <rPh sb="1" eb="3">
      <t>ユニュウ</t>
    </rPh>
    <phoneticPr fontId="5"/>
  </si>
  <si>
    <t>統合大分類（39部門）</t>
    <rPh sb="0" eb="2">
      <t>トウゴウ</t>
    </rPh>
    <rPh sb="2" eb="3">
      <t>ダイ</t>
    </rPh>
    <rPh sb="3" eb="5">
      <t>ブンルイ</t>
    </rPh>
    <phoneticPr fontId="5"/>
  </si>
  <si>
    <t>農業</t>
  </si>
  <si>
    <t>林業</t>
    <rPh sb="0" eb="2">
      <t>リンギョウ</t>
    </rPh>
    <phoneticPr fontId="2"/>
  </si>
  <si>
    <t>漁業</t>
    <rPh sb="0" eb="2">
      <t>ギョギョウ</t>
    </rPh>
    <phoneticPr fontId="2"/>
  </si>
  <si>
    <t>飲食料品</t>
  </si>
  <si>
    <t>プラスチック・ゴム製品</t>
    <rPh sb="9" eb="11">
      <t>セイヒン</t>
    </rPh>
    <phoneticPr fontId="9"/>
  </si>
  <si>
    <t>電子部品</t>
  </si>
  <si>
    <t>輸送機械</t>
  </si>
  <si>
    <t>電力・ガス・熱供給</t>
  </si>
  <si>
    <t>水道</t>
  </si>
  <si>
    <t>廃棄物処理</t>
  </si>
  <si>
    <t>商業</t>
  </si>
  <si>
    <t>運輸・郵便</t>
  </si>
  <si>
    <t>医療・福祉</t>
  </si>
  <si>
    <t>他に分類されない会員制団体</t>
    <rPh sb="0" eb="1">
      <t>ホカ</t>
    </rPh>
    <rPh sb="2" eb="4">
      <t>ブンルイ</t>
    </rPh>
    <rPh sb="8" eb="11">
      <t>カイインセイ</t>
    </rPh>
    <rPh sb="11" eb="13">
      <t>ダンタイ</t>
    </rPh>
    <phoneticPr fontId="9"/>
  </si>
  <si>
    <t>事務用品</t>
  </si>
  <si>
    <t>分類不明</t>
  </si>
  <si>
    <t>域内総固定資本形成（公的）</t>
    <rPh sb="0" eb="1">
      <t>イキ</t>
    </rPh>
    <phoneticPr fontId="5"/>
  </si>
  <si>
    <t>域内総固定資本形成（民間）</t>
    <rPh sb="0" eb="1">
      <t>イキ</t>
    </rPh>
    <phoneticPr fontId="5"/>
  </si>
  <si>
    <t>域内最終需要計</t>
    <rPh sb="0" eb="1">
      <t>イキ</t>
    </rPh>
    <phoneticPr fontId="5"/>
  </si>
  <si>
    <t>域内需要合計</t>
    <rPh sb="0" eb="1">
      <t>イキ</t>
    </rPh>
    <phoneticPr fontId="5"/>
  </si>
  <si>
    <t>移輸出</t>
    <rPh sb="1" eb="2">
      <t>ユ</t>
    </rPh>
    <phoneticPr fontId="5"/>
  </si>
  <si>
    <t>（控除）移輸入</t>
    <rPh sb="5" eb="6">
      <t>ユ</t>
    </rPh>
    <phoneticPr fontId="5"/>
  </si>
  <si>
    <t>域内生産額</t>
    <rPh sb="0" eb="1">
      <t>イキ</t>
    </rPh>
    <phoneticPr fontId="5"/>
  </si>
  <si>
    <t>D=1-C</t>
    <phoneticPr fontId="5"/>
  </si>
  <si>
    <t>C=A-B</t>
    <phoneticPr fontId="5"/>
  </si>
  <si>
    <t>１</t>
    <phoneticPr fontId="5"/>
  </si>
  <si>
    <t>農業</t>
    <rPh sb="0" eb="2">
      <t>ノウギョウ</t>
    </rPh>
    <phoneticPr fontId="5"/>
  </si>
  <si>
    <t>2</t>
    <phoneticPr fontId="5"/>
  </si>
  <si>
    <t>林業</t>
    <rPh sb="0" eb="2">
      <t>リンギョウ</t>
    </rPh>
    <phoneticPr fontId="5"/>
  </si>
  <si>
    <t>3</t>
    <phoneticPr fontId="5"/>
  </si>
  <si>
    <t>4</t>
    <phoneticPr fontId="5"/>
  </si>
  <si>
    <t>5</t>
    <phoneticPr fontId="5"/>
  </si>
  <si>
    <t>6</t>
    <phoneticPr fontId="5"/>
  </si>
  <si>
    <t>7</t>
    <phoneticPr fontId="5"/>
  </si>
  <si>
    <t>8</t>
    <phoneticPr fontId="5"/>
  </si>
  <si>
    <t>9</t>
    <phoneticPr fontId="5"/>
  </si>
  <si>
    <t>10</t>
    <phoneticPr fontId="5"/>
  </si>
  <si>
    <t>プラスチック・ゴム</t>
    <phoneticPr fontId="5"/>
  </si>
  <si>
    <t>11</t>
    <phoneticPr fontId="5"/>
  </si>
  <si>
    <t>12</t>
    <phoneticPr fontId="5"/>
  </si>
  <si>
    <t>13</t>
    <phoneticPr fontId="5"/>
  </si>
  <si>
    <t>14</t>
    <phoneticPr fontId="5"/>
  </si>
  <si>
    <t>15</t>
    <phoneticPr fontId="5"/>
  </si>
  <si>
    <t>16</t>
    <phoneticPr fontId="5"/>
  </si>
  <si>
    <t>17</t>
    <phoneticPr fontId="5"/>
  </si>
  <si>
    <t>18</t>
    <phoneticPr fontId="5"/>
  </si>
  <si>
    <t>19</t>
    <phoneticPr fontId="5"/>
  </si>
  <si>
    <t>20</t>
    <phoneticPr fontId="5"/>
  </si>
  <si>
    <t>情報・通信機器</t>
  </si>
  <si>
    <t>21</t>
    <phoneticPr fontId="5"/>
  </si>
  <si>
    <t>22</t>
    <phoneticPr fontId="5"/>
  </si>
  <si>
    <t>23</t>
    <phoneticPr fontId="5"/>
  </si>
  <si>
    <t>24</t>
    <phoneticPr fontId="5"/>
  </si>
  <si>
    <t>25</t>
    <phoneticPr fontId="5"/>
  </si>
  <si>
    <t>26</t>
    <phoneticPr fontId="5"/>
  </si>
  <si>
    <t>27</t>
    <phoneticPr fontId="5"/>
  </si>
  <si>
    <t>28</t>
    <phoneticPr fontId="5"/>
  </si>
  <si>
    <t>29</t>
    <phoneticPr fontId="5"/>
  </si>
  <si>
    <t>30</t>
    <phoneticPr fontId="5"/>
  </si>
  <si>
    <t>運輸、郵便</t>
    <rPh sb="3" eb="5">
      <t>ユウビン</t>
    </rPh>
    <phoneticPr fontId="5"/>
  </si>
  <si>
    <t>31</t>
    <phoneticPr fontId="5"/>
  </si>
  <si>
    <t>32</t>
    <phoneticPr fontId="5"/>
  </si>
  <si>
    <t>33</t>
    <phoneticPr fontId="5"/>
  </si>
  <si>
    <t>34</t>
    <phoneticPr fontId="5"/>
  </si>
  <si>
    <t>医療・福祉</t>
    <rPh sb="3" eb="5">
      <t>フクシ</t>
    </rPh>
    <phoneticPr fontId="5"/>
  </si>
  <si>
    <t>35</t>
    <phoneticPr fontId="5"/>
  </si>
  <si>
    <t>その他の非営利団体サービス</t>
    <rPh sb="2" eb="3">
      <t>タ</t>
    </rPh>
    <rPh sb="4" eb="7">
      <t>ヒエイリ</t>
    </rPh>
    <rPh sb="7" eb="9">
      <t>ダンタイ</t>
    </rPh>
    <phoneticPr fontId="5"/>
  </si>
  <si>
    <t>36</t>
    <phoneticPr fontId="5"/>
  </si>
  <si>
    <t>(出所）兵庫県立大学地域経済指標研究会(2023)</t>
    <rPh sb="1" eb="3">
      <t>シュッショ</t>
    </rPh>
    <rPh sb="4" eb="6">
      <t>ヒョウゴ</t>
    </rPh>
    <rPh sb="6" eb="8">
      <t>ケンリツ</t>
    </rPh>
    <rPh sb="8" eb="10">
      <t>ダイガク</t>
    </rPh>
    <rPh sb="10" eb="12">
      <t>チイキ</t>
    </rPh>
    <rPh sb="12" eb="14">
      <t>ケイザイ</t>
    </rPh>
    <rPh sb="14" eb="16">
      <t>シヒョウ</t>
    </rPh>
    <rPh sb="16" eb="19">
      <t>ケンキュウカイ</t>
    </rPh>
    <phoneticPr fontId="5"/>
  </si>
  <si>
    <r>
      <t>逆行列係数　〔I-(I-M)A〕</t>
    </r>
    <r>
      <rPr>
        <vertAlign val="superscript"/>
        <sz val="10"/>
        <rFont val="ＭＳ Ｐゴシック"/>
        <family val="3"/>
        <charset val="128"/>
      </rPr>
      <t>-1</t>
    </r>
    <r>
      <rPr>
        <sz val="10"/>
        <rFont val="ＭＳ Ｐゴシック"/>
        <family val="3"/>
        <charset val="128"/>
      </rPr>
      <t>型</t>
    </r>
    <phoneticPr fontId="5"/>
  </si>
  <si>
    <t>2015年尼崎市産業連関表</t>
  </si>
  <si>
    <t>平成27年市町雇用表(兵庫県雇用表調整後）</t>
    <rPh sb="5" eb="7">
      <t>シチョウ</t>
    </rPh>
    <rPh sb="7" eb="9">
      <t>コヨウ</t>
    </rPh>
    <rPh sb="9" eb="10">
      <t>ヒョウ</t>
    </rPh>
    <rPh sb="11" eb="14">
      <t>ヒョウゴケン</t>
    </rPh>
    <rPh sb="14" eb="16">
      <t>コヨウ</t>
    </rPh>
    <rPh sb="16" eb="17">
      <t>ヒョウ</t>
    </rPh>
    <rPh sb="17" eb="19">
      <t>チョウセイ</t>
    </rPh>
    <rPh sb="19" eb="20">
      <t>ゴ</t>
    </rPh>
    <phoneticPr fontId="5"/>
  </si>
  <si>
    <t>（単位：人）</t>
    <rPh sb="1" eb="3">
      <t>タンイ</t>
    </rPh>
    <rPh sb="4" eb="5">
      <t>ニン</t>
    </rPh>
    <phoneticPr fontId="5"/>
  </si>
  <si>
    <t>統合大分類（39部門）</t>
    <rPh sb="0" eb="2">
      <t>トウゴウ</t>
    </rPh>
    <rPh sb="2" eb="5">
      <t>ダイブンルイ</t>
    </rPh>
    <rPh sb="8" eb="10">
      <t>ブモン</t>
    </rPh>
    <phoneticPr fontId="5"/>
  </si>
  <si>
    <t>兵庫県</t>
    <rPh sb="0" eb="3">
      <t>ヒョウゴケン</t>
    </rPh>
    <phoneticPr fontId="5"/>
  </si>
  <si>
    <t>姫路市</t>
    <rPh sb="0" eb="3">
      <t>ヒメジシ</t>
    </rPh>
    <phoneticPr fontId="5"/>
  </si>
  <si>
    <t>尼崎市</t>
    <rPh sb="0" eb="3">
      <t>アマガサキシ</t>
    </rPh>
    <phoneticPr fontId="5"/>
  </si>
  <si>
    <t>明石市</t>
    <rPh sb="0" eb="3">
      <t>アカシシ</t>
    </rPh>
    <phoneticPr fontId="5"/>
  </si>
  <si>
    <t>西宮市</t>
    <rPh sb="0" eb="3">
      <t>ニシノミヤシ</t>
    </rPh>
    <phoneticPr fontId="5"/>
  </si>
  <si>
    <t>洲本市</t>
    <rPh sb="0" eb="3">
      <t>スモトシ</t>
    </rPh>
    <phoneticPr fontId="5"/>
  </si>
  <si>
    <t>芦屋市</t>
    <rPh sb="0" eb="3">
      <t>アシヤシ</t>
    </rPh>
    <phoneticPr fontId="5"/>
  </si>
  <si>
    <t>伊丹市</t>
    <rPh sb="0" eb="3">
      <t>イタミシ</t>
    </rPh>
    <phoneticPr fontId="5"/>
  </si>
  <si>
    <t>相生市</t>
    <rPh sb="0" eb="3">
      <t>アイオイシ</t>
    </rPh>
    <phoneticPr fontId="5"/>
  </si>
  <si>
    <t>豊岡市</t>
    <rPh sb="0" eb="3">
      <t>トヨオカシ</t>
    </rPh>
    <phoneticPr fontId="5"/>
  </si>
  <si>
    <t>加古川市</t>
    <rPh sb="0" eb="4">
      <t>カコガワシ</t>
    </rPh>
    <phoneticPr fontId="5"/>
  </si>
  <si>
    <t>赤穂市</t>
    <rPh sb="0" eb="3">
      <t>アコウシ</t>
    </rPh>
    <phoneticPr fontId="5"/>
  </si>
  <si>
    <t>西脇市</t>
    <rPh sb="0" eb="3">
      <t>ニシワキシ</t>
    </rPh>
    <phoneticPr fontId="5"/>
  </si>
  <si>
    <t>宝塚市</t>
    <rPh sb="0" eb="3">
      <t>タカラヅカシ</t>
    </rPh>
    <phoneticPr fontId="5"/>
  </si>
  <si>
    <t>三木市</t>
    <rPh sb="0" eb="3">
      <t>ミキシ</t>
    </rPh>
    <phoneticPr fontId="5"/>
  </si>
  <si>
    <t>高砂市</t>
    <rPh sb="0" eb="3">
      <t>タカサゴシ</t>
    </rPh>
    <phoneticPr fontId="5"/>
  </si>
  <si>
    <t>川西市</t>
    <rPh sb="0" eb="3">
      <t>カワニシシ</t>
    </rPh>
    <phoneticPr fontId="5"/>
  </si>
  <si>
    <t>小野市</t>
    <rPh sb="0" eb="3">
      <t>オノシ</t>
    </rPh>
    <phoneticPr fontId="5"/>
  </si>
  <si>
    <t>三田市</t>
    <rPh sb="0" eb="3">
      <t>サンダシ</t>
    </rPh>
    <phoneticPr fontId="5"/>
  </si>
  <si>
    <t>加西市</t>
    <rPh sb="0" eb="2">
      <t>カサイ</t>
    </rPh>
    <rPh sb="2" eb="3">
      <t>シ</t>
    </rPh>
    <phoneticPr fontId="5"/>
  </si>
  <si>
    <t>篠山市</t>
    <rPh sb="0" eb="3">
      <t>ササヤマシ</t>
    </rPh>
    <phoneticPr fontId="5"/>
  </si>
  <si>
    <t>養父市</t>
    <rPh sb="0" eb="3">
      <t>ヤブシ</t>
    </rPh>
    <phoneticPr fontId="5"/>
  </si>
  <si>
    <t>丹波市</t>
    <rPh sb="0" eb="3">
      <t>タンバシ</t>
    </rPh>
    <phoneticPr fontId="5"/>
  </si>
  <si>
    <t>南あわじ市</t>
    <rPh sb="0" eb="1">
      <t>ミナミ</t>
    </rPh>
    <rPh sb="4" eb="5">
      <t>シ</t>
    </rPh>
    <phoneticPr fontId="5"/>
  </si>
  <si>
    <t>朝来市</t>
    <rPh sb="0" eb="1">
      <t>アサ</t>
    </rPh>
    <rPh sb="1" eb="2">
      <t>ク</t>
    </rPh>
    <rPh sb="2" eb="3">
      <t>シ</t>
    </rPh>
    <phoneticPr fontId="5"/>
  </si>
  <si>
    <t>淡路市</t>
    <rPh sb="0" eb="3">
      <t>アワジシ</t>
    </rPh>
    <phoneticPr fontId="5"/>
  </si>
  <si>
    <t>宍粟市</t>
    <rPh sb="0" eb="2">
      <t>シソウ</t>
    </rPh>
    <rPh sb="2" eb="3">
      <t>シ</t>
    </rPh>
    <phoneticPr fontId="5"/>
  </si>
  <si>
    <t>加東市</t>
    <rPh sb="0" eb="2">
      <t>カトウ</t>
    </rPh>
    <rPh sb="2" eb="3">
      <t>シ</t>
    </rPh>
    <phoneticPr fontId="5"/>
  </si>
  <si>
    <t>たつの市</t>
    <rPh sb="3" eb="4">
      <t>シ</t>
    </rPh>
    <phoneticPr fontId="5"/>
  </si>
  <si>
    <t>猪名川町</t>
    <rPh sb="0" eb="3">
      <t>イナガワ</t>
    </rPh>
    <rPh sb="3" eb="4">
      <t>チョウ</t>
    </rPh>
    <phoneticPr fontId="5"/>
  </si>
  <si>
    <t>多可町</t>
    <rPh sb="0" eb="2">
      <t>タカ</t>
    </rPh>
    <rPh sb="2" eb="3">
      <t>チョウ</t>
    </rPh>
    <phoneticPr fontId="5"/>
  </si>
  <si>
    <t>稲美町</t>
    <rPh sb="0" eb="2">
      <t>イナミ</t>
    </rPh>
    <rPh sb="2" eb="3">
      <t>チョウ</t>
    </rPh>
    <phoneticPr fontId="5"/>
  </si>
  <si>
    <t>播磨町</t>
    <rPh sb="0" eb="2">
      <t>ハリマ</t>
    </rPh>
    <rPh sb="2" eb="3">
      <t>チョウ</t>
    </rPh>
    <phoneticPr fontId="5"/>
  </si>
  <si>
    <t>市川町</t>
    <rPh sb="0" eb="2">
      <t>イチカワ</t>
    </rPh>
    <rPh sb="2" eb="3">
      <t>チョウ</t>
    </rPh>
    <phoneticPr fontId="5"/>
  </si>
  <si>
    <t>福崎町</t>
    <rPh sb="0" eb="2">
      <t>フクサキ</t>
    </rPh>
    <rPh sb="2" eb="3">
      <t>チョウ</t>
    </rPh>
    <phoneticPr fontId="5"/>
  </si>
  <si>
    <t>神河町</t>
    <rPh sb="0" eb="1">
      <t>カミ</t>
    </rPh>
    <rPh sb="1" eb="2">
      <t>カワ</t>
    </rPh>
    <rPh sb="2" eb="3">
      <t>チョウ</t>
    </rPh>
    <phoneticPr fontId="5"/>
  </si>
  <si>
    <t>太子町</t>
    <rPh sb="0" eb="2">
      <t>タイシ</t>
    </rPh>
    <rPh sb="2" eb="3">
      <t>チョウ</t>
    </rPh>
    <phoneticPr fontId="5"/>
  </si>
  <si>
    <t>上郡町</t>
    <rPh sb="0" eb="2">
      <t>カミゴオリ</t>
    </rPh>
    <rPh sb="2" eb="3">
      <t>チョウ</t>
    </rPh>
    <phoneticPr fontId="5"/>
  </si>
  <si>
    <t>佐用町</t>
    <rPh sb="0" eb="2">
      <t>サヨウ</t>
    </rPh>
    <rPh sb="2" eb="3">
      <t>チョウ</t>
    </rPh>
    <phoneticPr fontId="5"/>
  </si>
  <si>
    <t>香美町</t>
    <rPh sb="0" eb="2">
      <t>カミ</t>
    </rPh>
    <rPh sb="2" eb="3">
      <t>チョウ</t>
    </rPh>
    <phoneticPr fontId="5"/>
  </si>
  <si>
    <t>新温泉町</t>
    <rPh sb="0" eb="1">
      <t>シン</t>
    </rPh>
    <rPh sb="1" eb="4">
      <t>オンセンチョウ</t>
    </rPh>
    <phoneticPr fontId="5"/>
  </si>
  <si>
    <t>従業者数</t>
    <rPh sb="3" eb="4">
      <t>スウ</t>
    </rPh>
    <phoneticPr fontId="24"/>
  </si>
  <si>
    <t>農業</t>
    <rPh sb="0" eb="2">
      <t>ノウギョウ</t>
    </rPh>
    <phoneticPr fontId="21"/>
  </si>
  <si>
    <t>プラスチック・ゴム製品</t>
    <rPh sb="9" eb="11">
      <t>セイヒン</t>
    </rPh>
    <phoneticPr fontId="21"/>
  </si>
  <si>
    <t>運輸・郵便</t>
    <rPh sb="3" eb="5">
      <t>ユウビン</t>
    </rPh>
    <phoneticPr fontId="5"/>
  </si>
  <si>
    <t>他に分類されない会員制団体</t>
    <rPh sb="0" eb="1">
      <t>ホカ</t>
    </rPh>
    <rPh sb="2" eb="4">
      <t>ブンルイ</t>
    </rPh>
    <rPh sb="8" eb="11">
      <t>カイインセイ</t>
    </rPh>
    <rPh sb="11" eb="13">
      <t>ダンタイ</t>
    </rPh>
    <phoneticPr fontId="5"/>
  </si>
  <si>
    <t xml:space="preserve"> </t>
    <phoneticPr fontId="24"/>
  </si>
  <si>
    <t>合計</t>
    <rPh sb="0" eb="2">
      <t>ゴウケイ</t>
    </rPh>
    <phoneticPr fontId="21"/>
  </si>
  <si>
    <t>調整項目</t>
    <rPh sb="0" eb="2">
      <t>チョウセイ</t>
    </rPh>
    <rPh sb="2" eb="4">
      <t>コウモク</t>
    </rPh>
    <phoneticPr fontId="24"/>
  </si>
  <si>
    <t>平成27年市町雇用表</t>
    <rPh sb="5" eb="7">
      <t>シチョウ</t>
    </rPh>
    <rPh sb="7" eb="9">
      <t>コヨウ</t>
    </rPh>
    <rPh sb="9" eb="10">
      <t>ヒョウ</t>
    </rPh>
    <phoneticPr fontId="5"/>
  </si>
  <si>
    <t>有給役員・雇用者</t>
    <rPh sb="0" eb="2">
      <t>ユウキュウ</t>
    </rPh>
    <rPh sb="2" eb="4">
      <t>ヤクイン</t>
    </rPh>
    <rPh sb="5" eb="8">
      <t>コヨウシャ</t>
    </rPh>
    <phoneticPr fontId="5"/>
  </si>
  <si>
    <t>有給役員雇用者</t>
    <rPh sb="0" eb="2">
      <t>ユウキュウ</t>
    </rPh>
    <rPh sb="2" eb="4">
      <t>ヤクイン</t>
    </rPh>
    <rPh sb="6" eb="7">
      <t>シャ</t>
    </rPh>
    <phoneticPr fontId="24"/>
  </si>
  <si>
    <t>2015年兵庫県市町産業連関表</t>
    <rPh sb="4" eb="5">
      <t>ネン</t>
    </rPh>
    <rPh sb="5" eb="8">
      <t>ヒョウゴケン</t>
    </rPh>
    <rPh sb="8" eb="10">
      <t>シチョウ</t>
    </rPh>
    <rPh sb="10" eb="12">
      <t>サンギョウ</t>
    </rPh>
    <rPh sb="12" eb="15">
      <t>レンカンヒョウ</t>
    </rPh>
    <phoneticPr fontId="5"/>
  </si>
  <si>
    <t>地域内需要合計</t>
    <rPh sb="0" eb="2">
      <t>チイキ</t>
    </rPh>
    <phoneticPr fontId="5"/>
  </si>
  <si>
    <t>地域際収支</t>
    <rPh sb="0" eb="2">
      <t>チイキ</t>
    </rPh>
    <rPh sb="2" eb="3">
      <t>サイ</t>
    </rPh>
    <rPh sb="3" eb="5">
      <t>シュウシ</t>
    </rPh>
    <phoneticPr fontId="5"/>
  </si>
  <si>
    <t>地域内自給率</t>
    <rPh sb="0" eb="2">
      <t>チイキ</t>
    </rPh>
    <phoneticPr fontId="5"/>
  </si>
  <si>
    <t>2015年兵庫県市産業連関表</t>
    <rPh sb="4" eb="5">
      <t>ネン</t>
    </rPh>
    <rPh sb="5" eb="8">
      <t>ヒョウゴケン</t>
    </rPh>
    <rPh sb="8" eb="9">
      <t>シ</t>
    </rPh>
    <rPh sb="9" eb="11">
      <t>サンギョウ</t>
    </rPh>
    <phoneticPr fontId="5"/>
  </si>
  <si>
    <t>地域内生産額</t>
    <rPh sb="0" eb="2">
      <t>チイキ</t>
    </rPh>
    <phoneticPr fontId="5"/>
  </si>
  <si>
    <t>令和元年平均</t>
    <rPh sb="0" eb="2">
      <t>レイワ</t>
    </rPh>
    <rPh sb="2" eb="4">
      <t>ガンネン</t>
    </rPh>
    <rPh sb="4" eb="6">
      <t>ヘイキン</t>
    </rPh>
    <phoneticPr fontId="5"/>
  </si>
  <si>
    <t>令和２年平均</t>
    <rPh sb="0" eb="2">
      <t>レイワ</t>
    </rPh>
    <rPh sb="3" eb="4">
      <t>ネン</t>
    </rPh>
    <rPh sb="4" eb="6">
      <t>ヘイキン</t>
    </rPh>
    <phoneticPr fontId="5"/>
  </si>
  <si>
    <t>令和3年平均</t>
    <rPh sb="0" eb="2">
      <t>レイワ</t>
    </rPh>
    <rPh sb="3" eb="4">
      <t>ネン</t>
    </rPh>
    <rPh sb="4" eb="6">
      <t>ヘイキン</t>
    </rPh>
    <phoneticPr fontId="5"/>
  </si>
  <si>
    <t>令和4年平均</t>
    <rPh sb="0" eb="2">
      <t>レイワ</t>
    </rPh>
    <rPh sb="3" eb="4">
      <t>ネン</t>
    </rPh>
    <rPh sb="4" eb="6">
      <t>ヘイキン</t>
    </rPh>
    <phoneticPr fontId="5"/>
  </si>
  <si>
    <t>域内自給率</t>
    <rPh sb="0" eb="1">
      <t>イキ</t>
    </rPh>
    <rPh sb="1" eb="2">
      <t>ナイ</t>
    </rPh>
    <rPh sb="2" eb="5">
      <t>ジキュウリツ</t>
    </rPh>
    <phoneticPr fontId="5"/>
  </si>
  <si>
    <t>平均消費
性向
（R2_R4/近畿）</t>
    <rPh sb="15" eb="17">
      <t>キンキ</t>
    </rPh>
    <phoneticPr fontId="5"/>
  </si>
  <si>
    <t>・雇用者誘発数の基礎となる雇用係数は、「2015年兵庫県産業連関表・雇用表（39部門分類）」を使用</t>
    <rPh sb="24" eb="25">
      <t>ネン</t>
    </rPh>
    <rPh sb="25" eb="28">
      <t>ヒョウゴケン</t>
    </rPh>
    <rPh sb="28" eb="30">
      <t>サンギョウ</t>
    </rPh>
    <phoneticPr fontId="5"/>
  </si>
  <si>
    <t>・平均消費性向は家計調査年報近畿の値を使用し、波及効果の試算は2次波及まで</t>
    <phoneticPr fontId="5"/>
  </si>
  <si>
    <t>（単位：百万円）</t>
    <rPh sb="1" eb="3">
      <t>タンイ</t>
    </rPh>
    <rPh sb="4" eb="5">
      <t>ヒャク</t>
    </rPh>
    <rPh sb="5" eb="7">
      <t>マンエン</t>
    </rPh>
    <phoneticPr fontId="5"/>
  </si>
  <si>
    <t>　　　　　区分</t>
    <rPh sb="5" eb="7">
      <t>クブン</t>
    </rPh>
    <phoneticPr fontId="5"/>
  </si>
  <si>
    <t>市町名</t>
  </si>
  <si>
    <t>県計</t>
  </si>
  <si>
    <t>神戸市</t>
  </si>
  <si>
    <t>阪神南地域</t>
    <rPh sb="0" eb="2">
      <t>ハンシン</t>
    </rPh>
    <rPh sb="2" eb="3">
      <t>ミナミ</t>
    </rPh>
    <rPh sb="3" eb="5">
      <t>チイキ</t>
    </rPh>
    <phoneticPr fontId="5"/>
  </si>
  <si>
    <t>阪神北地域</t>
    <rPh sb="0" eb="2">
      <t>ハンシン</t>
    </rPh>
    <rPh sb="2" eb="3">
      <t>キタ</t>
    </rPh>
    <rPh sb="3" eb="5">
      <t>チイキ</t>
    </rPh>
    <phoneticPr fontId="5"/>
  </si>
  <si>
    <t>東播磨地域</t>
  </si>
  <si>
    <t>北播磨地域</t>
    <rPh sb="0" eb="1">
      <t>キタ</t>
    </rPh>
    <rPh sb="1" eb="3">
      <t>ハリマ</t>
    </rPh>
    <rPh sb="3" eb="5">
      <t>チイキ</t>
    </rPh>
    <phoneticPr fontId="5"/>
  </si>
  <si>
    <t>中播磨地域</t>
    <rPh sb="0" eb="1">
      <t>ナカ</t>
    </rPh>
    <rPh sb="1" eb="3">
      <t>ハリマ</t>
    </rPh>
    <rPh sb="3" eb="5">
      <t>チイキ</t>
    </rPh>
    <phoneticPr fontId="5"/>
  </si>
  <si>
    <t>西播磨地域</t>
    <rPh sb="0" eb="1">
      <t>ニシ</t>
    </rPh>
    <rPh sb="1" eb="3">
      <t>ハリマ</t>
    </rPh>
    <rPh sb="3" eb="5">
      <t>チイキ</t>
    </rPh>
    <phoneticPr fontId="5"/>
  </si>
  <si>
    <t>但馬地域</t>
  </si>
  <si>
    <t>丹波地域</t>
  </si>
  <si>
    <t>淡路地域</t>
  </si>
  <si>
    <t>阪神南地域</t>
    <rPh sb="2" eb="3">
      <t>ミナミ</t>
    </rPh>
    <phoneticPr fontId="5"/>
  </si>
  <si>
    <t>尼崎市</t>
  </si>
  <si>
    <t>西宮市</t>
  </si>
  <si>
    <t>芦屋市</t>
  </si>
  <si>
    <t>伊丹市</t>
  </si>
  <si>
    <t>宝塚市</t>
  </si>
  <si>
    <t>川西市</t>
  </si>
  <si>
    <t>三田市</t>
  </si>
  <si>
    <t>猪名川町</t>
  </si>
  <si>
    <t>明石市</t>
  </si>
  <si>
    <t>加古川市</t>
  </si>
  <si>
    <t>高砂市</t>
  </si>
  <si>
    <t>稲美町</t>
  </si>
  <si>
    <t>播磨町</t>
  </si>
  <si>
    <t>西脇市</t>
    <phoneticPr fontId="5"/>
  </si>
  <si>
    <t>三木市</t>
    <phoneticPr fontId="5"/>
  </si>
  <si>
    <t>小野市</t>
  </si>
  <si>
    <t>加西市</t>
  </si>
  <si>
    <t>中播磨地域</t>
    <rPh sb="0" eb="1">
      <t>ナカ</t>
    </rPh>
    <phoneticPr fontId="5"/>
  </si>
  <si>
    <t>市川町</t>
  </si>
  <si>
    <t>福崎町</t>
  </si>
  <si>
    <t>相生市</t>
  </si>
  <si>
    <t>赤穂市</t>
  </si>
  <si>
    <t>太子町</t>
  </si>
  <si>
    <t>上郡町</t>
  </si>
  <si>
    <t>佐用町</t>
    <phoneticPr fontId="5"/>
  </si>
  <si>
    <t>豊岡市</t>
    <phoneticPr fontId="5"/>
  </si>
  <si>
    <t>養父市</t>
    <rPh sb="2" eb="3">
      <t>シ</t>
    </rPh>
    <phoneticPr fontId="5"/>
  </si>
  <si>
    <t>朝来市</t>
    <rPh sb="0" eb="2">
      <t>アサゴ</t>
    </rPh>
    <rPh sb="2" eb="3">
      <t>シ</t>
    </rPh>
    <phoneticPr fontId="5"/>
  </si>
  <si>
    <t>新温泉町</t>
    <rPh sb="0" eb="1">
      <t>シン</t>
    </rPh>
    <rPh sb="1" eb="3">
      <t>オンセン</t>
    </rPh>
    <rPh sb="3" eb="4">
      <t>チョウ</t>
    </rPh>
    <phoneticPr fontId="5"/>
  </si>
  <si>
    <t>丹波篠山市</t>
    <rPh sb="0" eb="2">
      <t>タンバ</t>
    </rPh>
    <rPh sb="4" eb="5">
      <t>シ</t>
    </rPh>
    <phoneticPr fontId="25"/>
  </si>
  <si>
    <t>丹波市</t>
    <rPh sb="0" eb="2">
      <t>タンバ</t>
    </rPh>
    <rPh sb="2" eb="3">
      <t>シ</t>
    </rPh>
    <phoneticPr fontId="5"/>
  </si>
  <si>
    <t>洲本市</t>
    <phoneticPr fontId="5"/>
  </si>
  <si>
    <t>淡路市</t>
    <rPh sb="0" eb="2">
      <t>アワジ</t>
    </rPh>
    <rPh sb="2" eb="3">
      <t>シ</t>
    </rPh>
    <phoneticPr fontId="5"/>
  </si>
  <si>
    <t>市町内総生産（名目）</t>
    <rPh sb="0" eb="2">
      <t>シチョウ</t>
    </rPh>
    <rPh sb="2" eb="3">
      <t>ナイ</t>
    </rPh>
    <rPh sb="3" eb="4">
      <t>ソウ</t>
    </rPh>
    <rPh sb="7" eb="9">
      <t>メイモク</t>
    </rPh>
    <phoneticPr fontId="5"/>
  </si>
  <si>
    <t>令和元年度</t>
    <rPh sb="0" eb="2">
      <t>レイワ</t>
    </rPh>
    <rPh sb="2" eb="5">
      <t>ガンネンド</t>
    </rPh>
    <phoneticPr fontId="5"/>
  </si>
  <si>
    <t>令和2年度</t>
    <rPh sb="0" eb="2">
      <t>レイワ</t>
    </rPh>
    <rPh sb="3" eb="5">
      <t>ネンド</t>
    </rPh>
    <phoneticPr fontId="5"/>
  </si>
  <si>
    <t>2019市町ＧＤＰ（名目値）</t>
    <rPh sb="4" eb="6">
      <t>シチョウ</t>
    </rPh>
    <rPh sb="10" eb="13">
      <t>メイモクチ</t>
    </rPh>
    <phoneticPr fontId="5"/>
  </si>
  <si>
    <t>(出所）兵庫県統計課「市町民経済計算」</t>
    <rPh sb="1" eb="3">
      <t>シュッショ</t>
    </rPh>
    <rPh sb="4" eb="7">
      <t>ヒョウゴケン</t>
    </rPh>
    <rPh sb="7" eb="9">
      <t>トウケイ</t>
    </rPh>
    <rPh sb="9" eb="10">
      <t>カ</t>
    </rPh>
    <rPh sb="11" eb="12">
      <t>シ</t>
    </rPh>
    <rPh sb="12" eb="14">
      <t>チョウミン</t>
    </rPh>
    <rPh sb="14" eb="16">
      <t>ケイザイ</t>
    </rPh>
    <rPh sb="16" eb="18">
      <t>ケイサン</t>
    </rPh>
    <phoneticPr fontId="5"/>
  </si>
  <si>
    <t xml:space="preserve"> </t>
    <phoneticPr fontId="5"/>
  </si>
  <si>
    <t>2015年加古川市産業連関表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</si>
</sst>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1">
    <numFmt numFmtId="176" formatCode="0.000000"/>
    <numFmt numFmtId="177" formatCode="0_ "/>
    <numFmt numFmtId="178" formatCode="#,##0.000_ ;[Red]\-#,##0.000\ "/>
    <numFmt numFmtId="179" formatCode="0_);[Red]\(0\)"/>
    <numFmt numFmtId="180" formatCode="#,##0.00_ ;[Red]\-#,##0.00\ "/>
    <numFmt numFmtId="181" formatCode="0.00_);[Red]\(0.00\)"/>
    <numFmt numFmtId="182" formatCode="#,##0_ ;[Red]\-#,##0\ "/>
    <numFmt numFmtId="183" formatCode="0.000000_);[Red]\(0.000000\)"/>
    <numFmt numFmtId="184" formatCode="#,##0.000000_ ;[Red]\-#,##0.000000\ "/>
    <numFmt numFmtId="185" formatCode="0.000000_ ;[Red]\-0.000000\ "/>
    <numFmt numFmtId="186" formatCode="0.000_);[Red]\(0.000\)"/>
    <numFmt numFmtId="187" formatCode="0_ ;[Red]\-0\ "/>
    <numFmt numFmtId="188" formatCode="#,##0.0;[Red]\-#,##0.0"/>
    <numFmt numFmtId="189" formatCode="#,##0.000;[Red]\-#,##0.000"/>
    <numFmt numFmtId="190" formatCode="#,##0.000000;[Red]\-#,##0.000000"/>
    <numFmt numFmtId="191" formatCode="#,##0.00000;[Red]\-#,##0.00000"/>
    <numFmt numFmtId="192" formatCode="#,##0.0;&quot;▲ &quot;#,##0.0"/>
    <numFmt numFmtId="193" formatCode="#,##0;&quot;▲ &quot;#,##0"/>
    <numFmt numFmtId="194" formatCode="0.00000"/>
    <numFmt numFmtId="195" formatCode="0.0_);[Red]\(0.0\)"/>
    <numFmt numFmtId="196" formatCode="0;&quot;▲ &quot;0"/>
  </numFmts>
  <fonts count="28" x14ac:knownFonts="1">
    <font>
      <sz val="11"/>
      <name val="ＭＳ Ｐゴシック"/>
      <family val="3"/>
      <charset val="128"/>
    </font>
    <font>
      <sz val="11"/>
      <name val="ＭＳ Ｐゴシック"/>
      <family val="3"/>
      <charset val="128"/>
    </font>
    <font>
      <u/>
      <sz val="11"/>
      <color indexed="12"/>
      <name val="ＭＳ Ｐゴシック"/>
      <family val="3"/>
      <charset val="128"/>
    </font>
    <font>
      <u/>
      <sz val="11"/>
      <color indexed="36"/>
      <name val="ＭＳ Ｐゴシック"/>
      <family val="3"/>
      <charset val="128"/>
    </font>
    <font>
      <sz val="14"/>
      <name val="ＭＳ Ｐゴシック"/>
      <family val="3"/>
      <charset val="128"/>
    </font>
    <font>
      <sz val="6"/>
      <name val="ＭＳ Ｐゴシック"/>
      <family val="3"/>
      <charset val="128"/>
    </font>
    <font>
      <sz val="10"/>
      <name val="ＭＳ Ｐゴシック"/>
      <family val="3"/>
      <charset val="128"/>
    </font>
    <font>
      <sz val="9"/>
      <name val="ＭＳ Ｐゴシック"/>
      <family val="3"/>
      <charset val="128"/>
    </font>
    <font>
      <vertAlign val="superscript"/>
      <sz val="11"/>
      <name val="ＭＳ Ｐゴシック"/>
      <family val="3"/>
      <charset val="128"/>
    </font>
    <font>
      <b/>
      <sz val="11"/>
      <name val="ＭＳ Ｐゴシック"/>
      <family val="3"/>
      <charset val="128"/>
    </font>
    <font>
      <b/>
      <sz val="12"/>
      <color indexed="8"/>
      <name val="ＭＳ 明朝"/>
      <family val="1"/>
      <charset val="128"/>
    </font>
    <font>
      <sz val="10.5"/>
      <color indexed="8"/>
      <name val="ＭＳ 明朝"/>
      <family val="1"/>
      <charset val="128"/>
    </font>
    <font>
      <sz val="10.5"/>
      <color indexed="8"/>
      <name val="Century"/>
      <family val="1"/>
    </font>
    <font>
      <b/>
      <sz val="10.5"/>
      <color indexed="8"/>
      <name val="ＭＳ 明朝"/>
      <family val="1"/>
      <charset val="128"/>
    </font>
    <font>
      <sz val="10.5"/>
      <color indexed="8"/>
      <name val="ＭＳ Ｐ明朝"/>
      <family val="1"/>
      <charset val="128"/>
    </font>
    <font>
      <sz val="10"/>
      <color indexed="8"/>
      <name val="ＭＳ 明朝"/>
      <family val="1"/>
      <charset val="128"/>
    </font>
    <font>
      <b/>
      <sz val="10"/>
      <name val="ＭＳ Ｐゴシック"/>
      <family val="3"/>
      <charset val="128"/>
    </font>
    <font>
      <sz val="8"/>
      <name val="ＭＳ Ｐゴシック"/>
      <family val="3"/>
      <charset val="128"/>
    </font>
    <font>
      <sz val="11"/>
      <name val="ＭＳ Ｐゴシック"/>
      <family val="3"/>
      <charset val="128"/>
    </font>
    <font>
      <sz val="10.5"/>
      <name val="ＭＳ Ｐゴシック"/>
      <family val="3"/>
      <charset val="128"/>
      <scheme val="minor"/>
    </font>
    <font>
      <vertAlign val="superscript"/>
      <sz val="10"/>
      <name val="ＭＳ Ｐゴシック"/>
      <family val="3"/>
      <charset val="128"/>
    </font>
    <font>
      <sz val="11"/>
      <color theme="1"/>
      <name val="ＭＳ Ｐゴシック"/>
      <family val="3"/>
      <charset val="128"/>
    </font>
    <font>
      <sz val="10"/>
      <color theme="1"/>
      <name val="ＭＳ Ｐゴシック"/>
      <family val="3"/>
      <charset val="128"/>
    </font>
    <font>
      <sz val="11"/>
      <color theme="1"/>
      <name val="ＭＳ Ｐゴシック"/>
      <family val="3"/>
      <charset val="128"/>
      <scheme val="minor"/>
    </font>
    <font>
      <sz val="6"/>
      <name val="ＭＳ Ｐゴシック"/>
      <family val="2"/>
      <charset val="128"/>
      <scheme val="minor"/>
    </font>
    <font>
      <sz val="6"/>
      <name val="ＭＳ Ｐ明朝"/>
      <family val="1"/>
      <charset val="128"/>
    </font>
    <font>
      <sz val="11"/>
      <color indexed="8"/>
      <name val="ＭＳ Ｐゴシック"/>
      <family val="3"/>
      <charset val="128"/>
    </font>
    <font>
      <b/>
      <sz val="11"/>
      <color indexed="8"/>
      <name val="ＭＳ Ｐゴシック"/>
      <family val="3"/>
      <charset val="128"/>
    </font>
  </fonts>
  <fills count="14">
    <fill>
      <patternFill patternType="none"/>
    </fill>
    <fill>
      <patternFill patternType="gray125"/>
    </fill>
    <fill>
      <patternFill patternType="solid">
        <fgColor indexed="42"/>
        <bgColor indexed="64"/>
      </patternFill>
    </fill>
    <fill>
      <patternFill patternType="solid">
        <fgColor indexed="9"/>
        <bgColor indexed="64"/>
      </patternFill>
    </fill>
    <fill>
      <patternFill patternType="solid">
        <fgColor indexed="43"/>
        <bgColor indexed="64"/>
      </patternFill>
    </fill>
    <fill>
      <patternFill patternType="solid">
        <fgColor indexed="13"/>
        <bgColor indexed="64"/>
      </patternFill>
    </fill>
    <fill>
      <patternFill patternType="solid">
        <fgColor theme="0"/>
        <bgColor indexed="64"/>
      </patternFill>
    </fill>
    <fill>
      <patternFill patternType="solid">
        <fgColor rgb="FFFFFF99"/>
        <bgColor indexed="64"/>
      </patternFill>
    </fill>
    <fill>
      <patternFill patternType="solid">
        <fgColor rgb="FFCCFFCC"/>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theme="9" tint="0.59999389629810485"/>
        <bgColor indexed="64"/>
      </patternFill>
    </fill>
    <fill>
      <patternFill patternType="solid">
        <fgColor theme="8" tint="0.79998168889431442"/>
        <bgColor indexed="64"/>
      </patternFill>
    </fill>
  </fills>
  <borders count="16">
    <border>
      <left/>
      <right/>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style="thin">
        <color indexed="64"/>
      </left>
      <right/>
      <top style="thin">
        <color indexed="64"/>
      </top>
      <bottom style="thin">
        <color indexed="64"/>
      </bottom>
      <diagonal/>
    </border>
  </borders>
  <cellStyleXfs count="5">
    <xf numFmtId="0" fontId="0" fillId="0" borderId="0"/>
    <xf numFmtId="38" fontId="1" fillId="0" borderId="0" applyFont="0" applyFill="0" applyBorder="0" applyAlignment="0" applyProtection="0"/>
    <xf numFmtId="0" fontId="4" fillId="0" borderId="0"/>
    <xf numFmtId="0" fontId="23" fillId="0" borderId="0">
      <alignment vertical="center"/>
    </xf>
    <xf numFmtId="38" fontId="1" fillId="0" borderId="0" applyFont="0" applyFill="0" applyBorder="0" applyAlignment="0" applyProtection="0"/>
  </cellStyleXfs>
  <cellXfs count="464">
    <xf numFmtId="0" fontId="0" fillId="0" borderId="0" xfId="0"/>
    <xf numFmtId="49" fontId="6" fillId="0" borderId="0" xfId="0" applyNumberFormat="1" applyFont="1"/>
    <xf numFmtId="49" fontId="7" fillId="0" borderId="1" xfId="0" applyNumberFormat="1" applyFont="1" applyBorder="1"/>
    <xf numFmtId="0" fontId="7" fillId="0" borderId="0" xfId="0" applyFont="1"/>
    <xf numFmtId="49" fontId="7" fillId="0" borderId="4" xfId="0" applyNumberFormat="1" applyFont="1" applyBorder="1"/>
    <xf numFmtId="0" fontId="7" fillId="0" borderId="9" xfId="0" applyFont="1" applyBorder="1"/>
    <xf numFmtId="49" fontId="7" fillId="0" borderId="10" xfId="0" applyNumberFormat="1" applyFont="1" applyBorder="1"/>
    <xf numFmtId="0" fontId="7" fillId="0" borderId="12" xfId="0" applyFont="1" applyBorder="1"/>
    <xf numFmtId="0" fontId="7" fillId="0" borderId="2" xfId="0" applyFont="1" applyBorder="1"/>
    <xf numFmtId="0" fontId="7" fillId="0" borderId="6" xfId="0" applyFont="1" applyBorder="1"/>
    <xf numFmtId="0" fontId="7" fillId="0" borderId="3" xfId="0" applyFont="1" applyBorder="1"/>
    <xf numFmtId="49" fontId="7" fillId="0" borderId="5" xfId="0" applyNumberFormat="1" applyFont="1" applyBorder="1"/>
    <xf numFmtId="0" fontId="7" fillId="0" borderId="7" xfId="0" applyFont="1" applyBorder="1"/>
    <xf numFmtId="0" fontId="7" fillId="0" borderId="11" xfId="0" applyFont="1" applyBorder="1"/>
    <xf numFmtId="0" fontId="7" fillId="0" borderId="15" xfId="0" applyFont="1" applyBorder="1"/>
    <xf numFmtId="0" fontId="9" fillId="0" borderId="0" xfId="0" applyFont="1"/>
    <xf numFmtId="0" fontId="0" fillId="0" borderId="1" xfId="0" applyBorder="1"/>
    <xf numFmtId="0" fontId="0" fillId="0" borderId="3" xfId="0" applyBorder="1"/>
    <xf numFmtId="0" fontId="0" fillId="0" borderId="4" xfId="0" applyBorder="1"/>
    <xf numFmtId="0" fontId="0" fillId="0" borderId="5" xfId="0" applyBorder="1"/>
    <xf numFmtId="0" fontId="0" fillId="0" borderId="7" xfId="0" applyBorder="1"/>
    <xf numFmtId="0" fontId="0" fillId="0" borderId="8" xfId="0" applyBorder="1"/>
    <xf numFmtId="0" fontId="6" fillId="2" borderId="14" xfId="0" applyFont="1" applyFill="1" applyBorder="1" applyAlignment="1">
      <alignment vertical="top" wrapText="1"/>
    </xf>
    <xf numFmtId="0" fontId="0" fillId="2" borderId="0" xfId="0" applyFill="1" applyAlignment="1">
      <alignment vertical="center"/>
    </xf>
    <xf numFmtId="0" fontId="0" fillId="0" borderId="10" xfId="0" applyBorder="1"/>
    <xf numFmtId="0" fontId="0" fillId="0" borderId="14" xfId="0" applyBorder="1"/>
    <xf numFmtId="0" fontId="7" fillId="3" borderId="0" xfId="0" applyFont="1" applyFill="1"/>
    <xf numFmtId="0" fontId="0" fillId="4" borderId="14" xfId="0" applyFill="1" applyBorder="1"/>
    <xf numFmtId="0" fontId="0" fillId="4" borderId="5" xfId="0" applyFill="1" applyBorder="1"/>
    <xf numFmtId="0" fontId="10" fillId="0" borderId="0" xfId="0" applyFont="1" applyAlignment="1">
      <alignment horizontal="left"/>
    </xf>
    <xf numFmtId="0" fontId="11" fillId="0" borderId="3" xfId="0" applyFont="1" applyBorder="1" applyAlignment="1">
      <alignment horizontal="left"/>
    </xf>
    <xf numFmtId="0" fontId="0" fillId="0" borderId="2" xfId="0" applyBorder="1"/>
    <xf numFmtId="0" fontId="12" fillId="0" borderId="0" xfId="0" applyFont="1" applyAlignment="1">
      <alignment horizontal="left"/>
    </xf>
    <xf numFmtId="0" fontId="0" fillId="0" borderId="9" xfId="0" applyBorder="1"/>
    <xf numFmtId="0" fontId="13" fillId="0" borderId="14" xfId="0" applyFont="1" applyBorder="1" applyAlignment="1">
      <alignment horizontal="left"/>
    </xf>
    <xf numFmtId="0" fontId="11" fillId="0" borderId="0" xfId="0" applyFont="1" applyAlignment="1">
      <alignment horizontal="left"/>
    </xf>
    <xf numFmtId="0" fontId="11" fillId="0" borderId="0" xfId="0" applyFont="1" applyAlignment="1">
      <alignment vertical="top"/>
    </xf>
    <xf numFmtId="0" fontId="12" fillId="0" borderId="0" xfId="0" applyFont="1" applyAlignment="1">
      <alignment vertical="top"/>
    </xf>
    <xf numFmtId="0" fontId="13" fillId="0" borderId="14" xfId="0" applyFont="1" applyBorder="1"/>
    <xf numFmtId="0" fontId="14" fillId="0" borderId="0" xfId="0" applyFont="1" applyAlignment="1">
      <alignment vertical="top"/>
    </xf>
    <xf numFmtId="0" fontId="15" fillId="0" borderId="0" xfId="0" applyFont="1" applyAlignment="1">
      <alignment vertical="top"/>
    </xf>
    <xf numFmtId="0" fontId="12" fillId="0" borderId="7" xfId="0" applyFont="1" applyBorder="1" applyAlignment="1">
      <alignment horizontal="left"/>
    </xf>
    <xf numFmtId="0" fontId="0" fillId="0" borderId="6" xfId="0" applyBorder="1"/>
    <xf numFmtId="0" fontId="0" fillId="4" borderId="15" xfId="0" applyFill="1" applyBorder="1"/>
    <xf numFmtId="0" fontId="0" fillId="4" borderId="13" xfId="0" applyFill="1" applyBorder="1"/>
    <xf numFmtId="0" fontId="0" fillId="4" borderId="12" xfId="0" applyFill="1" applyBorder="1"/>
    <xf numFmtId="0" fontId="0" fillId="3" borderId="0" xfId="0" applyFill="1"/>
    <xf numFmtId="0" fontId="16" fillId="5" borderId="0" xfId="0" applyFont="1" applyFill="1"/>
    <xf numFmtId="0" fontId="6" fillId="0" borderId="0" xfId="0" applyFont="1"/>
    <xf numFmtId="0" fontId="1" fillId="0" borderId="0" xfId="0" applyFont="1"/>
    <xf numFmtId="0" fontId="16" fillId="0" borderId="1" xfId="0" applyFont="1" applyBorder="1"/>
    <xf numFmtId="0" fontId="6" fillId="0" borderId="3" xfId="0" applyFont="1" applyBorder="1"/>
    <xf numFmtId="0" fontId="6" fillId="2" borderId="1" xfId="0" applyFont="1" applyFill="1" applyBorder="1"/>
    <xf numFmtId="0" fontId="1" fillId="0" borderId="2" xfId="0" applyFont="1" applyBorder="1"/>
    <xf numFmtId="0" fontId="6" fillId="0" borderId="5" xfId="0" applyFont="1" applyBorder="1"/>
    <xf numFmtId="0" fontId="1" fillId="0" borderId="8" xfId="0" applyFont="1" applyBorder="1"/>
    <xf numFmtId="182" fontId="0" fillId="0" borderId="0" xfId="0" applyNumberFormat="1"/>
    <xf numFmtId="0" fontId="16" fillId="0" borderId="0" xfId="0" applyFont="1"/>
    <xf numFmtId="178" fontId="1" fillId="4" borderId="11" xfId="1" applyNumberFormat="1" applyFont="1" applyFill="1" applyBorder="1"/>
    <xf numFmtId="0" fontId="6" fillId="0" borderId="0" xfId="0" applyFont="1" applyAlignment="1">
      <alignment horizontal="left"/>
    </xf>
    <xf numFmtId="0" fontId="6" fillId="3" borderId="0" xfId="0" applyFont="1" applyFill="1"/>
    <xf numFmtId="177" fontId="9" fillId="0" borderId="0" xfId="0" applyNumberFormat="1" applyFont="1" applyAlignment="1">
      <alignment vertical="top"/>
    </xf>
    <xf numFmtId="0" fontId="7" fillId="0" borderId="0" xfId="0" applyFont="1" applyAlignment="1">
      <alignment vertical="top"/>
    </xf>
    <xf numFmtId="0" fontId="7" fillId="0" borderId="0" xfId="0" applyFont="1" applyAlignment="1">
      <alignment horizontal="centerContinuous"/>
    </xf>
    <xf numFmtId="0" fontId="17" fillId="0" borderId="0" xfId="0" applyFont="1"/>
    <xf numFmtId="0" fontId="7" fillId="0" borderId="15" xfId="0" applyFont="1" applyBorder="1" applyAlignment="1">
      <alignment horizontal="center" vertical="center"/>
    </xf>
    <xf numFmtId="0" fontId="7" fillId="0" borderId="13" xfId="0" applyFont="1" applyBorder="1" applyAlignment="1">
      <alignment horizontal="center" vertical="center" wrapText="1"/>
    </xf>
    <xf numFmtId="0" fontId="7" fillId="0" borderId="12" xfId="0" applyFont="1" applyBorder="1" applyAlignment="1">
      <alignment horizontal="center" vertical="center" wrapText="1"/>
    </xf>
    <xf numFmtId="0" fontId="7" fillId="4" borderId="13" xfId="0" applyFont="1" applyFill="1" applyBorder="1" applyAlignment="1">
      <alignment horizontal="center" vertical="center" wrapText="1"/>
    </xf>
    <xf numFmtId="0" fontId="7" fillId="0" borderId="15" xfId="0" applyFont="1" applyBorder="1" applyAlignment="1">
      <alignment horizontal="center" vertical="center" wrapText="1"/>
    </xf>
    <xf numFmtId="0" fontId="7" fillId="4" borderId="12" xfId="0" applyFont="1" applyFill="1" applyBorder="1" applyAlignment="1">
      <alignment horizontal="center" vertical="center" wrapText="1"/>
    </xf>
    <xf numFmtId="0" fontId="7" fillId="0" borderId="14" xfId="0" applyFont="1" applyBorder="1" applyAlignment="1">
      <alignment horizontal="center" vertical="center"/>
    </xf>
    <xf numFmtId="0" fontId="17" fillId="0" borderId="0" xfId="0" applyFont="1" applyAlignment="1">
      <alignment horizontal="center" vertical="center" wrapText="1"/>
    </xf>
    <xf numFmtId="0" fontId="17" fillId="0" borderId="9" xfId="0" applyFont="1" applyBorder="1" applyAlignment="1">
      <alignment horizontal="center" vertical="center" wrapText="1"/>
    </xf>
    <xf numFmtId="0" fontId="17" fillId="0" borderId="0" xfId="0" applyFont="1" applyAlignment="1">
      <alignment horizontal="center" vertical="center"/>
    </xf>
    <xf numFmtId="179" fontId="7" fillId="4" borderId="0" xfId="0" applyNumberFormat="1" applyFont="1" applyFill="1"/>
    <xf numFmtId="183" fontId="7" fillId="0" borderId="0" xfId="0" applyNumberFormat="1" applyFont="1"/>
    <xf numFmtId="181" fontId="7" fillId="0" borderId="0" xfId="0" applyNumberFormat="1" applyFont="1"/>
    <xf numFmtId="181" fontId="7" fillId="0" borderId="9" xfId="0" applyNumberFormat="1" applyFont="1" applyBorder="1"/>
    <xf numFmtId="186" fontId="7" fillId="2" borderId="0" xfId="0" applyNumberFormat="1" applyFont="1" applyFill="1" applyAlignment="1">
      <alignment horizontal="right" vertical="center"/>
    </xf>
    <xf numFmtId="181" fontId="7" fillId="2" borderId="0" xfId="0" applyNumberFormat="1" applyFont="1" applyFill="1" applyAlignment="1">
      <alignment horizontal="right" vertical="center"/>
    </xf>
    <xf numFmtId="185" fontId="7" fillId="0" borderId="0" xfId="0" applyNumberFormat="1" applyFont="1" applyAlignment="1">
      <alignment horizontal="right" vertical="center"/>
    </xf>
    <xf numFmtId="180" fontId="7" fillId="0" borderId="0" xfId="0" applyNumberFormat="1" applyFont="1" applyAlignment="1">
      <alignment horizontal="right" vertical="center"/>
    </xf>
    <xf numFmtId="181" fontId="7" fillId="0" borderId="0" xfId="0" applyNumberFormat="1" applyFont="1" applyAlignment="1">
      <alignment horizontal="right" vertical="center"/>
    </xf>
    <xf numFmtId="181" fontId="7" fillId="4" borderId="0" xfId="0" applyNumberFormat="1" applyFont="1" applyFill="1"/>
    <xf numFmtId="184" fontId="7" fillId="0" borderId="0" xfId="0" applyNumberFormat="1" applyFont="1"/>
    <xf numFmtId="180" fontId="7" fillId="4" borderId="9" xfId="0" applyNumberFormat="1" applyFont="1" applyFill="1" applyBorder="1"/>
    <xf numFmtId="176" fontId="7" fillId="0" borderId="14" xfId="0" applyNumberFormat="1" applyFont="1" applyBorder="1"/>
    <xf numFmtId="187" fontId="7" fillId="4" borderId="0" xfId="0" applyNumberFormat="1" applyFont="1" applyFill="1"/>
    <xf numFmtId="187" fontId="7" fillId="4" borderId="9" xfId="0" applyNumberFormat="1" applyFont="1" applyFill="1" applyBorder="1"/>
    <xf numFmtId="179" fontId="7" fillId="0" borderId="0" xfId="0" applyNumberFormat="1" applyFont="1"/>
    <xf numFmtId="181" fontId="7" fillId="0" borderId="13" xfId="0" applyNumberFormat="1" applyFont="1" applyBorder="1"/>
    <xf numFmtId="183" fontId="7" fillId="0" borderId="13" xfId="0" applyNumberFormat="1" applyFont="1" applyBorder="1"/>
    <xf numFmtId="181" fontId="7" fillId="0" borderId="12" xfId="0" applyNumberFormat="1" applyFont="1" applyBorder="1"/>
    <xf numFmtId="0" fontId="7" fillId="0" borderId="13" xfId="0" applyFont="1" applyBorder="1"/>
    <xf numFmtId="185" fontId="7" fillId="0" borderId="13" xfId="0" applyNumberFormat="1" applyFont="1" applyBorder="1" applyAlignment="1">
      <alignment horizontal="right" vertical="center"/>
    </xf>
    <xf numFmtId="180" fontId="7" fillId="0" borderId="13" xfId="0" applyNumberFormat="1" applyFont="1" applyBorder="1"/>
    <xf numFmtId="181" fontId="7" fillId="4" borderId="13" xfId="0" applyNumberFormat="1" applyFont="1" applyFill="1" applyBorder="1"/>
    <xf numFmtId="184" fontId="7" fillId="0" borderId="13" xfId="0" applyNumberFormat="1" applyFont="1" applyBorder="1"/>
    <xf numFmtId="180" fontId="7" fillId="4" borderId="12" xfId="0" applyNumberFormat="1" applyFont="1" applyFill="1" applyBorder="1"/>
    <xf numFmtId="176" fontId="7" fillId="0" borderId="15" xfId="0" applyNumberFormat="1" applyFont="1" applyBorder="1"/>
    <xf numFmtId="187" fontId="7" fillId="4" borderId="13" xfId="0" applyNumberFormat="1" applyFont="1" applyFill="1" applyBorder="1"/>
    <xf numFmtId="187" fontId="7" fillId="4" borderId="12" xfId="0" applyNumberFormat="1" applyFont="1" applyFill="1" applyBorder="1"/>
    <xf numFmtId="0" fontId="6" fillId="0" borderId="14" xfId="0" applyFont="1" applyBorder="1"/>
    <xf numFmtId="0" fontId="6" fillId="0" borderId="1" xfId="0" applyFont="1" applyBorder="1"/>
    <xf numFmtId="0" fontId="6" fillId="0" borderId="2" xfId="0" applyFont="1" applyBorder="1"/>
    <xf numFmtId="0" fontId="0" fillId="0" borderId="15" xfId="0" applyBorder="1"/>
    <xf numFmtId="190" fontId="7" fillId="0" borderId="0" xfId="1" applyNumberFormat="1" applyFont="1" applyBorder="1"/>
    <xf numFmtId="190" fontId="7" fillId="0" borderId="13" xfId="1" applyNumberFormat="1" applyFont="1" applyBorder="1"/>
    <xf numFmtId="180" fontId="7" fillId="0" borderId="13" xfId="0" applyNumberFormat="1" applyFont="1" applyBorder="1" applyAlignment="1">
      <alignment horizontal="right" vertical="center"/>
    </xf>
    <xf numFmtId="180" fontId="7" fillId="0" borderId="0" xfId="0" applyNumberFormat="1" applyFont="1"/>
    <xf numFmtId="180" fontId="7" fillId="0" borderId="9" xfId="0" applyNumberFormat="1" applyFont="1" applyBorder="1"/>
    <xf numFmtId="180" fontId="7" fillId="0" borderId="12" xfId="0" applyNumberFormat="1" applyFont="1" applyBorder="1"/>
    <xf numFmtId="0" fontId="6" fillId="2" borderId="2" xfId="0" applyFont="1" applyFill="1" applyBorder="1"/>
    <xf numFmtId="0" fontId="6" fillId="0" borderId="4" xfId="0" applyFont="1" applyBorder="1"/>
    <xf numFmtId="0" fontId="6" fillId="0" borderId="8" xfId="0" applyFont="1" applyBorder="1"/>
    <xf numFmtId="0" fontId="1" fillId="0" borderId="4" xfId="0" applyFont="1" applyBorder="1"/>
    <xf numFmtId="0" fontId="1" fillId="0" borderId="10" xfId="0" applyFont="1" applyBorder="1"/>
    <xf numFmtId="0" fontId="0" fillId="0" borderId="11" xfId="0" applyBorder="1"/>
    <xf numFmtId="38" fontId="1" fillId="2" borderId="3" xfId="1" applyFont="1" applyFill="1" applyBorder="1"/>
    <xf numFmtId="38" fontId="1" fillId="2" borderId="0" xfId="1" applyFont="1" applyFill="1" applyBorder="1"/>
    <xf numFmtId="38" fontId="1" fillId="2" borderId="7" xfId="1" applyFont="1" applyFill="1" applyBorder="1"/>
    <xf numFmtId="0" fontId="6" fillId="2" borderId="3" xfId="0" applyFont="1" applyFill="1" applyBorder="1"/>
    <xf numFmtId="0" fontId="7" fillId="2" borderId="1" xfId="0" applyFont="1" applyFill="1" applyBorder="1"/>
    <xf numFmtId="0" fontId="7" fillId="2" borderId="4" xfId="0" applyFont="1" applyFill="1" applyBorder="1"/>
    <xf numFmtId="0" fontId="7" fillId="2" borderId="3" xfId="0" applyFont="1" applyFill="1" applyBorder="1"/>
    <xf numFmtId="0" fontId="6" fillId="0" borderId="7" xfId="0" applyFont="1" applyBorder="1"/>
    <xf numFmtId="188" fontId="1" fillId="2" borderId="3" xfId="1" applyNumberFormat="1" applyFont="1" applyFill="1" applyBorder="1"/>
    <xf numFmtId="188" fontId="1" fillId="2" borderId="0" xfId="1" applyNumberFormat="1" applyFont="1" applyFill="1" applyBorder="1"/>
    <xf numFmtId="188" fontId="1" fillId="2" borderId="7" xfId="1" applyNumberFormat="1" applyFont="1" applyFill="1" applyBorder="1"/>
    <xf numFmtId="0" fontId="6" fillId="4" borderId="4" xfId="0" applyFont="1" applyFill="1" applyBorder="1"/>
    <xf numFmtId="0" fontId="6" fillId="4" borderId="10" xfId="0" applyFont="1" applyFill="1" applyBorder="1" applyAlignment="1">
      <alignment horizontal="center"/>
    </xf>
    <xf numFmtId="188" fontId="0" fillId="4" borderId="4" xfId="1" applyNumberFormat="1" applyFont="1" applyFill="1" applyBorder="1"/>
    <xf numFmtId="188" fontId="0" fillId="4" borderId="10" xfId="1" applyNumberFormat="1" applyFont="1" applyFill="1" applyBorder="1"/>
    <xf numFmtId="188" fontId="0" fillId="4" borderId="8" xfId="1" applyNumberFormat="1" applyFont="1" applyFill="1" applyBorder="1"/>
    <xf numFmtId="188" fontId="0" fillId="4" borderId="11" xfId="1" applyNumberFormat="1" applyFont="1" applyFill="1" applyBorder="1"/>
    <xf numFmtId="0" fontId="0" fillId="3" borderId="1" xfId="0" applyFill="1" applyBorder="1"/>
    <xf numFmtId="0" fontId="7" fillId="3" borderId="1" xfId="0" applyFont="1" applyFill="1" applyBorder="1" applyAlignment="1">
      <alignment horizontal="center"/>
    </xf>
    <xf numFmtId="0" fontId="7" fillId="3" borderId="4" xfId="0" applyFont="1" applyFill="1" applyBorder="1" applyAlignment="1">
      <alignment horizontal="center"/>
    </xf>
    <xf numFmtId="0" fontId="7" fillId="3" borderId="3" xfId="0" applyFont="1" applyFill="1" applyBorder="1" applyAlignment="1">
      <alignment horizontal="center"/>
    </xf>
    <xf numFmtId="0" fontId="0" fillId="3" borderId="5" xfId="0" applyFill="1" applyBorder="1"/>
    <xf numFmtId="0" fontId="7" fillId="3" borderId="5" xfId="0" applyFont="1" applyFill="1" applyBorder="1" applyAlignment="1">
      <alignment horizontal="center"/>
    </xf>
    <xf numFmtId="0" fontId="7" fillId="3" borderId="8" xfId="0" applyFont="1" applyFill="1" applyBorder="1" applyAlignment="1">
      <alignment horizontal="center"/>
    </xf>
    <xf numFmtId="0" fontId="7" fillId="3" borderId="7" xfId="0" applyFont="1" applyFill="1" applyBorder="1" applyAlignment="1">
      <alignment horizontal="center"/>
    </xf>
    <xf numFmtId="0" fontId="7" fillId="3" borderId="14" xfId="0" applyFont="1" applyFill="1" applyBorder="1"/>
    <xf numFmtId="188" fontId="6" fillId="3" borderId="14" xfId="1" applyNumberFormat="1" applyFont="1" applyFill="1" applyBorder="1"/>
    <xf numFmtId="38" fontId="6" fillId="3" borderId="14" xfId="1" applyFont="1" applyFill="1" applyBorder="1"/>
    <xf numFmtId="38" fontId="6" fillId="3" borderId="10" xfId="1" applyFont="1" applyFill="1" applyBorder="1"/>
    <xf numFmtId="38" fontId="6" fillId="3" borderId="0" xfId="1" applyFont="1" applyFill="1" applyBorder="1" applyAlignment="1">
      <alignment horizontal="center"/>
    </xf>
    <xf numFmtId="38" fontId="6" fillId="3" borderId="10" xfId="1" applyFont="1" applyFill="1" applyBorder="1" applyAlignment="1">
      <alignment horizontal="center"/>
    </xf>
    <xf numFmtId="10" fontId="6" fillId="3" borderId="8" xfId="1" applyNumberFormat="1" applyFont="1" applyFill="1" applyBorder="1"/>
    <xf numFmtId="38" fontId="6" fillId="3" borderId="8" xfId="1" applyFont="1" applyFill="1" applyBorder="1" applyAlignment="1">
      <alignment horizontal="center"/>
    </xf>
    <xf numFmtId="0" fontId="7" fillId="3" borderId="15" xfId="0" applyFont="1" applyFill="1" applyBorder="1"/>
    <xf numFmtId="38" fontId="18" fillId="3" borderId="13" xfId="1" applyFont="1" applyFill="1" applyBorder="1"/>
    <xf numFmtId="38" fontId="18" fillId="3" borderId="12" xfId="1" applyFont="1" applyFill="1" applyBorder="1"/>
    <xf numFmtId="0" fontId="6" fillId="0" borderId="3" xfId="0" applyFont="1" applyBorder="1" applyAlignment="1">
      <alignment horizontal="center"/>
    </xf>
    <xf numFmtId="0" fontId="1" fillId="0" borderId="9" xfId="0" applyFont="1" applyBorder="1"/>
    <xf numFmtId="0" fontId="1" fillId="0" borderId="6" xfId="0" applyFont="1" applyBorder="1"/>
    <xf numFmtId="0" fontId="6" fillId="0" borderId="9" xfId="0" applyFont="1" applyBorder="1"/>
    <xf numFmtId="49" fontId="7" fillId="0" borderId="14" xfId="0" applyNumberFormat="1" applyFont="1" applyBorder="1"/>
    <xf numFmtId="0" fontId="0" fillId="0" borderId="12" xfId="0" applyBorder="1"/>
    <xf numFmtId="189" fontId="0" fillId="0" borderId="10" xfId="1" applyNumberFormat="1" applyFont="1" applyBorder="1"/>
    <xf numFmtId="0" fontId="1" fillId="0" borderId="5" xfId="0" applyFont="1" applyBorder="1"/>
    <xf numFmtId="179" fontId="7" fillId="6" borderId="0" xfId="0" applyNumberFormat="1" applyFont="1" applyFill="1"/>
    <xf numFmtId="38" fontId="7" fillId="4" borderId="13" xfId="1" applyFont="1" applyFill="1" applyBorder="1"/>
    <xf numFmtId="38" fontId="7" fillId="4" borderId="12" xfId="1" applyFont="1" applyFill="1" applyBorder="1"/>
    <xf numFmtId="38" fontId="7" fillId="4" borderId="9" xfId="1" applyFont="1" applyFill="1" applyBorder="1"/>
    <xf numFmtId="38" fontId="7" fillId="4" borderId="0" xfId="1" applyFont="1" applyFill="1" applyBorder="1"/>
    <xf numFmtId="188" fontId="1" fillId="2" borderId="4" xfId="1" applyNumberFormat="1" applyFont="1" applyFill="1" applyBorder="1"/>
    <xf numFmtId="188" fontId="1" fillId="2" borderId="10" xfId="1" applyNumberFormat="1" applyFont="1" applyFill="1" applyBorder="1"/>
    <xf numFmtId="188" fontId="1" fillId="2" borderId="8" xfId="1" applyNumberFormat="1" applyFont="1" applyFill="1" applyBorder="1"/>
    <xf numFmtId="38" fontId="1" fillId="2" borderId="4" xfId="1" applyFont="1" applyFill="1" applyBorder="1"/>
    <xf numFmtId="38" fontId="1" fillId="2" borderId="10" xfId="1" applyFont="1" applyFill="1" applyBorder="1"/>
    <xf numFmtId="38" fontId="1" fillId="2" borderId="8" xfId="1" applyFont="1" applyFill="1" applyBorder="1"/>
    <xf numFmtId="192" fontId="1" fillId="2" borderId="10" xfId="1" applyNumberFormat="1" applyFont="1" applyFill="1" applyBorder="1"/>
    <xf numFmtId="192" fontId="1" fillId="2" borderId="4" xfId="1" applyNumberFormat="1" applyFont="1" applyFill="1" applyBorder="1"/>
    <xf numFmtId="192" fontId="1" fillId="2" borderId="8" xfId="1" applyNumberFormat="1" applyFont="1" applyFill="1" applyBorder="1"/>
    <xf numFmtId="0" fontId="7" fillId="3" borderId="3" xfId="0" applyFont="1" applyFill="1" applyBorder="1"/>
    <xf numFmtId="0" fontId="7" fillId="3" borderId="7" xfId="0" applyFont="1" applyFill="1" applyBorder="1"/>
    <xf numFmtId="0" fontId="7" fillId="3" borderId="13" xfId="0" applyFont="1" applyFill="1" applyBorder="1"/>
    <xf numFmtId="188" fontId="0" fillId="0" borderId="0" xfId="1" applyNumberFormat="1" applyFont="1"/>
    <xf numFmtId="188" fontId="0" fillId="0" borderId="0" xfId="0" applyNumberFormat="1"/>
    <xf numFmtId="188" fontId="0" fillId="0" borderId="13" xfId="1" applyNumberFormat="1" applyFont="1" applyBorder="1"/>
    <xf numFmtId="188" fontId="0" fillId="0" borderId="3" xfId="1" applyNumberFormat="1" applyFont="1" applyBorder="1"/>
    <xf numFmtId="188" fontId="0" fillId="0" borderId="7" xfId="1" applyNumberFormat="1" applyFont="1" applyBorder="1"/>
    <xf numFmtId="189" fontId="18" fillId="0" borderId="4" xfId="1" applyNumberFormat="1" applyFont="1" applyBorder="1"/>
    <xf numFmtId="189" fontId="0" fillId="0" borderId="2" xfId="1" applyNumberFormat="1" applyFont="1" applyBorder="1"/>
    <xf numFmtId="189" fontId="18" fillId="0" borderId="10" xfId="1" applyNumberFormat="1" applyFont="1" applyBorder="1"/>
    <xf numFmtId="189" fontId="18" fillId="0" borderId="9" xfId="1" applyNumberFormat="1" applyFont="1" applyBorder="1"/>
    <xf numFmtId="189" fontId="0" fillId="0" borderId="9" xfId="1" applyNumberFormat="1" applyFont="1" applyBorder="1"/>
    <xf numFmtId="0" fontId="6" fillId="6" borderId="14" xfId="0" applyFont="1" applyFill="1" applyBorder="1"/>
    <xf numFmtId="0" fontId="18" fillId="0" borderId="0" xfId="0" applyFont="1"/>
    <xf numFmtId="0" fontId="7" fillId="0" borderId="0" xfId="0" applyFont="1" applyAlignment="1">
      <alignment horizontal="left"/>
    </xf>
    <xf numFmtId="192" fontId="1" fillId="2" borderId="9" xfId="1" applyNumberFormat="1" applyFont="1" applyFill="1" applyBorder="1"/>
    <xf numFmtId="192" fontId="1" fillId="2" borderId="2" xfId="1" applyNumberFormat="1" applyFont="1" applyFill="1" applyBorder="1"/>
    <xf numFmtId="192" fontId="1" fillId="2" borderId="6" xfId="1" applyNumberFormat="1" applyFont="1" applyFill="1" applyBorder="1"/>
    <xf numFmtId="0" fontId="0" fillId="0" borderId="1" xfId="0" applyBorder="1" applyAlignment="1">
      <alignment horizontal="left"/>
    </xf>
    <xf numFmtId="188" fontId="7" fillId="0" borderId="13" xfId="1" applyNumberFormat="1" applyFont="1" applyBorder="1"/>
    <xf numFmtId="0" fontId="0" fillId="4" borderId="1" xfId="0" applyFill="1" applyBorder="1"/>
    <xf numFmtId="0" fontId="6" fillId="6" borderId="5" xfId="0" applyFont="1" applyFill="1" applyBorder="1"/>
    <xf numFmtId="0" fontId="6" fillId="0" borderId="10" xfId="0" applyFont="1" applyBorder="1"/>
    <xf numFmtId="179" fontId="7" fillId="7" borderId="0" xfId="0" applyNumberFormat="1" applyFont="1" applyFill="1"/>
    <xf numFmtId="188" fontId="0" fillId="8" borderId="13" xfId="1" applyNumberFormat="1" applyFont="1" applyFill="1" applyBorder="1"/>
    <xf numFmtId="188" fontId="0" fillId="8" borderId="11" xfId="1" applyNumberFormat="1" applyFont="1" applyFill="1" applyBorder="1"/>
    <xf numFmtId="38" fontId="0" fillId="8" borderId="13" xfId="1" applyFont="1" applyFill="1" applyBorder="1"/>
    <xf numFmtId="38" fontId="0" fillId="8" borderId="11" xfId="1" applyFont="1" applyFill="1" applyBorder="1"/>
    <xf numFmtId="192" fontId="0" fillId="8" borderId="5" xfId="1" applyNumberFormat="1" applyFont="1" applyFill="1" applyBorder="1"/>
    <xf numFmtId="192" fontId="0" fillId="8" borderId="11" xfId="1" applyNumberFormat="1" applyFont="1" applyFill="1" applyBorder="1"/>
    <xf numFmtId="192" fontId="6" fillId="0" borderId="0" xfId="0" applyNumberFormat="1" applyFont="1"/>
    <xf numFmtId="0" fontId="6" fillId="6" borderId="0" xfId="0" applyFont="1" applyFill="1"/>
    <xf numFmtId="49" fontId="16" fillId="0" borderId="0" xfId="0" applyNumberFormat="1" applyFont="1"/>
    <xf numFmtId="49" fontId="6" fillId="0" borderId="1" xfId="0" applyNumberFormat="1" applyFont="1" applyBorder="1"/>
    <xf numFmtId="0" fontId="6" fillId="0" borderId="4" xfId="0" applyFont="1" applyBorder="1" applyAlignment="1">
      <alignment horizontal="center"/>
    </xf>
    <xf numFmtId="49" fontId="6" fillId="0" borderId="14" xfId="0" applyNumberFormat="1" applyFont="1" applyBorder="1"/>
    <xf numFmtId="0" fontId="6" fillId="0" borderId="14" xfId="0" applyFont="1" applyBorder="1" applyAlignment="1">
      <alignment horizontal="center" vertical="center" wrapText="1"/>
    </xf>
    <xf numFmtId="0" fontId="6" fillId="0" borderId="0" xfId="0" applyFont="1" applyAlignment="1">
      <alignment horizontal="center" vertical="center" wrapText="1"/>
    </xf>
    <xf numFmtId="0" fontId="6" fillId="0" borderId="9" xfId="0" applyFont="1" applyBorder="1" applyAlignment="1">
      <alignment horizontal="center" vertical="center" wrapText="1"/>
    </xf>
    <xf numFmtId="0" fontId="6" fillId="0" borderId="10" xfId="0" applyFont="1" applyBorder="1" applyAlignment="1">
      <alignment horizontal="center" vertical="center" wrapText="1"/>
    </xf>
    <xf numFmtId="0" fontId="6" fillId="0" borderId="4" xfId="0" applyFont="1" applyBorder="1" applyAlignment="1">
      <alignment horizontal="center" vertical="center" wrapText="1"/>
    </xf>
    <xf numFmtId="49" fontId="6" fillId="0" borderId="5" xfId="0" applyNumberFormat="1" applyFont="1" applyBorder="1"/>
    <xf numFmtId="0" fontId="6" fillId="0" borderId="6" xfId="0" applyFont="1" applyBorder="1"/>
    <xf numFmtId="0" fontId="6" fillId="0" borderId="8" xfId="0" applyFont="1" applyBorder="1" applyAlignment="1">
      <alignment horizontal="center"/>
    </xf>
    <xf numFmtId="0" fontId="6" fillId="0" borderId="7" xfId="0" applyFont="1" applyBorder="1" applyAlignment="1">
      <alignment horizontal="center"/>
    </xf>
    <xf numFmtId="0" fontId="6" fillId="0" borderId="6" xfId="0" applyFont="1" applyBorder="1" applyAlignment="1">
      <alignment horizontal="center"/>
    </xf>
    <xf numFmtId="49" fontId="6" fillId="0" borderId="4" xfId="0" applyNumberFormat="1" applyFont="1" applyBorder="1"/>
    <xf numFmtId="49" fontId="6" fillId="0" borderId="10" xfId="0" applyNumberFormat="1" applyFont="1" applyBorder="1"/>
    <xf numFmtId="49" fontId="6" fillId="0" borderId="11" xfId="0" applyNumberFormat="1" applyFont="1" applyBorder="1"/>
    <xf numFmtId="0" fontId="6" fillId="0" borderId="11" xfId="0" applyFont="1" applyBorder="1"/>
    <xf numFmtId="0" fontId="6" fillId="0" borderId="12" xfId="0" applyFont="1" applyBorder="1"/>
    <xf numFmtId="0" fontId="6" fillId="0" borderId="15" xfId="0" applyFont="1" applyBorder="1"/>
    <xf numFmtId="191" fontId="6" fillId="0" borderId="0" xfId="1" applyNumberFormat="1" applyFont="1"/>
    <xf numFmtId="193" fontId="6" fillId="0" borderId="0" xfId="0" applyNumberFormat="1" applyFont="1"/>
    <xf numFmtId="38" fontId="6" fillId="0" borderId="0" xfId="0" applyNumberFormat="1" applyFont="1"/>
    <xf numFmtId="49" fontId="6" fillId="0" borderId="2" xfId="0" applyNumberFormat="1" applyFont="1" applyBorder="1"/>
    <xf numFmtId="0" fontId="6" fillId="0" borderId="5" xfId="0" applyFont="1" applyBorder="1" applyAlignment="1">
      <alignment vertical="top"/>
    </xf>
    <xf numFmtId="0" fontId="6" fillId="0" borderId="6" xfId="0" applyFont="1" applyBorder="1" applyAlignment="1">
      <alignment vertical="top"/>
    </xf>
    <xf numFmtId="182" fontId="9" fillId="0" borderId="0" xfId="0" applyNumberFormat="1" applyFont="1"/>
    <xf numFmtId="182" fontId="6" fillId="6" borderId="0" xfId="0" quotePrefix="1" applyNumberFormat="1" applyFont="1" applyFill="1"/>
    <xf numFmtId="182" fontId="6" fillId="6" borderId="0" xfId="0" applyNumberFormat="1" applyFont="1" applyFill="1"/>
    <xf numFmtId="182" fontId="0" fillId="0" borderId="0" xfId="0" applyNumberFormat="1" applyAlignment="1">
      <alignment horizontal="right"/>
    </xf>
    <xf numFmtId="182" fontId="19" fillId="0" borderId="1" xfId="0" applyNumberFormat="1" applyFont="1" applyBorder="1"/>
    <xf numFmtId="182" fontId="19" fillId="0" borderId="2" xfId="0" applyNumberFormat="1" applyFont="1" applyBorder="1"/>
    <xf numFmtId="0" fontId="19" fillId="3" borderId="3" xfId="0" applyFont="1" applyFill="1" applyBorder="1" applyAlignment="1">
      <alignment horizontal="center"/>
    </xf>
    <xf numFmtId="0" fontId="19" fillId="0" borderId="3" xfId="0" applyFont="1" applyBorder="1" applyAlignment="1">
      <alignment horizontal="center"/>
    </xf>
    <xf numFmtId="182" fontId="19" fillId="0" borderId="4" xfId="0" applyNumberFormat="1" applyFont="1" applyBorder="1" applyAlignment="1">
      <alignment horizontal="center"/>
    </xf>
    <xf numFmtId="182" fontId="19" fillId="0" borderId="3" xfId="0" applyNumberFormat="1" applyFont="1" applyBorder="1" applyAlignment="1">
      <alignment horizontal="center"/>
    </xf>
    <xf numFmtId="182" fontId="19" fillId="4" borderId="4" xfId="0" applyNumberFormat="1" applyFont="1" applyFill="1" applyBorder="1" applyAlignment="1">
      <alignment horizontal="center"/>
    </xf>
    <xf numFmtId="182" fontId="0" fillId="0" borderId="0" xfId="0" applyNumberFormat="1" applyAlignment="1">
      <alignment horizontal="center"/>
    </xf>
    <xf numFmtId="182" fontId="0" fillId="0" borderId="1" xfId="0" applyNumberFormat="1" applyBorder="1"/>
    <xf numFmtId="182" fontId="0" fillId="0" borderId="2" xfId="0" applyNumberFormat="1" applyBorder="1"/>
    <xf numFmtId="182" fontId="0" fillId="0" borderId="4" xfId="0" applyNumberFormat="1" applyBorder="1"/>
    <xf numFmtId="182" fontId="0" fillId="0" borderId="3" xfId="0" applyNumberFormat="1" applyBorder="1"/>
    <xf numFmtId="182" fontId="0" fillId="9" borderId="4" xfId="0" applyNumberFormat="1" applyFill="1" applyBorder="1"/>
    <xf numFmtId="182" fontId="19" fillId="0" borderId="5" xfId="0" applyNumberFormat="1" applyFont="1" applyBorder="1" applyAlignment="1">
      <alignment vertical="top"/>
    </xf>
    <xf numFmtId="182" fontId="19" fillId="0" borderId="6" xfId="0" applyNumberFormat="1" applyFont="1" applyBorder="1" applyAlignment="1">
      <alignment vertical="top"/>
    </xf>
    <xf numFmtId="0" fontId="19" fillId="3" borderId="7" xfId="0" applyFont="1" applyFill="1" applyBorder="1" applyAlignment="1">
      <alignment horizontal="center" vertical="top" wrapText="1"/>
    </xf>
    <xf numFmtId="0" fontId="19" fillId="0" borderId="7" xfId="0" applyFont="1" applyBorder="1" applyAlignment="1">
      <alignment horizontal="center" vertical="top" wrapText="1"/>
    </xf>
    <xf numFmtId="182" fontId="19" fillId="0" borderId="8" xfId="0" applyNumberFormat="1" applyFont="1" applyBorder="1" applyAlignment="1">
      <alignment horizontal="center" vertical="top" wrapText="1"/>
    </xf>
    <xf numFmtId="182" fontId="19" fillId="0" borderId="7" xfId="0" applyNumberFormat="1" applyFont="1" applyBorder="1" applyAlignment="1">
      <alignment horizontal="center" vertical="top" wrapText="1"/>
    </xf>
    <xf numFmtId="182" fontId="19" fillId="4" borderId="8" xfId="0" applyNumberFormat="1" applyFont="1" applyFill="1" applyBorder="1" applyAlignment="1">
      <alignment horizontal="center" vertical="top" wrapText="1"/>
    </xf>
    <xf numFmtId="182" fontId="0" fillId="0" borderId="0" xfId="0" applyNumberFormat="1" applyAlignment="1">
      <alignment horizontal="center" vertical="top" wrapText="1"/>
    </xf>
    <xf numFmtId="182" fontId="0" fillId="0" borderId="5" xfId="0" applyNumberFormat="1" applyBorder="1" applyAlignment="1">
      <alignment vertical="top"/>
    </xf>
    <xf numFmtId="182" fontId="0" fillId="0" borderId="6" xfId="0" applyNumberFormat="1" applyBorder="1" applyAlignment="1">
      <alignment vertical="top"/>
    </xf>
    <xf numFmtId="182" fontId="0" fillId="0" borderId="8" xfId="0" applyNumberFormat="1" applyBorder="1"/>
    <xf numFmtId="182" fontId="0" fillId="0" borderId="7" xfId="0" applyNumberFormat="1" applyBorder="1"/>
    <xf numFmtId="182" fontId="0" fillId="9" borderId="8" xfId="0" applyNumberFormat="1" applyFill="1" applyBorder="1"/>
    <xf numFmtId="182" fontId="0" fillId="0" borderId="5" xfId="0" applyNumberFormat="1" applyBorder="1"/>
    <xf numFmtId="193" fontId="19" fillId="3" borderId="10" xfId="0" applyNumberFormat="1" applyFont="1" applyFill="1" applyBorder="1"/>
    <xf numFmtId="193" fontId="19" fillId="3" borderId="9" xfId="0" applyNumberFormat="1" applyFont="1" applyFill="1" applyBorder="1"/>
    <xf numFmtId="193" fontId="19" fillId="3" borderId="0" xfId="1" applyNumberFormat="1" applyFont="1" applyFill="1" applyBorder="1" applyAlignment="1"/>
    <xf numFmtId="193" fontId="19" fillId="3" borderId="10" xfId="1" applyNumberFormat="1" applyFont="1" applyFill="1" applyBorder="1" applyAlignment="1"/>
    <xf numFmtId="182" fontId="0" fillId="3" borderId="0" xfId="1" applyNumberFormat="1" applyFont="1" applyFill="1" applyBorder="1" applyAlignment="1"/>
    <xf numFmtId="193" fontId="19" fillId="3" borderId="0" xfId="0" applyNumberFormat="1" applyFont="1" applyFill="1"/>
    <xf numFmtId="182" fontId="0" fillId="0" borderId="10" xfId="1" applyNumberFormat="1" applyFont="1" applyBorder="1" applyAlignment="1"/>
    <xf numFmtId="182" fontId="0" fillId="0" borderId="0" xfId="1" applyNumberFormat="1" applyFont="1" applyBorder="1" applyAlignment="1"/>
    <xf numFmtId="191" fontId="0" fillId="0" borderId="10" xfId="1" applyNumberFormat="1" applyFont="1" applyFill="1" applyBorder="1" applyAlignment="1"/>
    <xf numFmtId="191" fontId="0" fillId="0" borderId="10" xfId="1" applyNumberFormat="1" applyFont="1" applyBorder="1"/>
    <xf numFmtId="182" fontId="0" fillId="0" borderId="0" xfId="1" applyNumberFormat="1" applyFont="1" applyBorder="1"/>
    <xf numFmtId="193" fontId="0" fillId="0" borderId="14" xfId="0" applyNumberFormat="1" applyBorder="1" applyAlignment="1">
      <alignment horizontal="right"/>
    </xf>
    <xf numFmtId="193" fontId="0" fillId="0" borderId="0" xfId="0" applyNumberFormat="1" applyAlignment="1">
      <alignment horizontal="right"/>
    </xf>
    <xf numFmtId="193" fontId="0" fillId="0" borderId="10" xfId="0" applyNumberFormat="1" applyBorder="1" applyAlignment="1">
      <alignment horizontal="right"/>
    </xf>
    <xf numFmtId="193" fontId="19" fillId="0" borderId="10" xfId="0" applyNumberFormat="1" applyFont="1" applyBorder="1"/>
    <xf numFmtId="193" fontId="19" fillId="0" borderId="9" xfId="0" applyNumberFormat="1" applyFont="1" applyBorder="1"/>
    <xf numFmtId="193" fontId="19" fillId="0" borderId="0" xfId="0" applyNumberFormat="1" applyFont="1"/>
    <xf numFmtId="193" fontId="19" fillId="6" borderId="9" xfId="0" applyNumberFormat="1" applyFont="1" applyFill="1" applyBorder="1" applyAlignment="1">
      <alignment vertical="center"/>
    </xf>
    <xf numFmtId="193" fontId="19" fillId="6" borderId="0" xfId="0" applyNumberFormat="1" applyFont="1" applyFill="1" applyAlignment="1">
      <alignment vertical="center"/>
    </xf>
    <xf numFmtId="193" fontId="19" fillId="0" borderId="10" xfId="0" applyNumberFormat="1" applyFont="1" applyBorder="1" applyAlignment="1">
      <alignment horizontal="left"/>
    </xf>
    <xf numFmtId="193" fontId="19" fillId="3" borderId="10" xfId="0" applyNumberFormat="1" applyFont="1" applyFill="1" applyBorder="1" applyAlignment="1">
      <alignment horizontal="left"/>
    </xf>
    <xf numFmtId="193" fontId="19" fillId="0" borderId="11" xfId="0" applyNumberFormat="1" applyFont="1" applyBorder="1" applyAlignment="1">
      <alignment horizontal="left"/>
    </xf>
    <xf numFmtId="193" fontId="19" fillId="0" borderId="12" xfId="0" applyNumberFormat="1" applyFont="1" applyBorder="1"/>
    <xf numFmtId="193" fontId="19" fillId="3" borderId="13" xfId="1" applyNumberFormat="1" applyFont="1" applyFill="1" applyBorder="1" applyAlignment="1"/>
    <xf numFmtId="193" fontId="19" fillId="3" borderId="11" xfId="1" applyNumberFormat="1" applyFont="1" applyFill="1" applyBorder="1" applyAlignment="1"/>
    <xf numFmtId="193" fontId="19" fillId="0" borderId="13" xfId="0" applyNumberFormat="1" applyFont="1" applyBorder="1"/>
    <xf numFmtId="182" fontId="0" fillId="0" borderId="11" xfId="1" applyNumberFormat="1" applyFont="1" applyBorder="1" applyAlignment="1"/>
    <xf numFmtId="182" fontId="0" fillId="0" borderId="13" xfId="1" applyNumberFormat="1" applyFont="1" applyBorder="1" applyAlignment="1"/>
    <xf numFmtId="191" fontId="0" fillId="0" borderId="11" xfId="1" applyNumberFormat="1" applyFont="1" applyFill="1" applyBorder="1" applyAlignment="1"/>
    <xf numFmtId="191" fontId="0" fillId="0" borderId="11" xfId="1" applyNumberFormat="1" applyFont="1" applyBorder="1"/>
    <xf numFmtId="193" fontId="0" fillId="0" borderId="15" xfId="0" applyNumberFormat="1" applyBorder="1" applyAlignment="1">
      <alignment horizontal="right"/>
    </xf>
    <xf numFmtId="193" fontId="0" fillId="0" borderId="13" xfId="0" applyNumberFormat="1" applyBorder="1" applyAlignment="1">
      <alignment horizontal="right"/>
    </xf>
    <xf numFmtId="193" fontId="0" fillId="0" borderId="11" xfId="0" applyNumberFormat="1" applyBorder="1" applyAlignment="1">
      <alignment horizontal="right"/>
    </xf>
    <xf numFmtId="193" fontId="19" fillId="0" borderId="4" xfId="0" applyNumberFormat="1" applyFont="1" applyBorder="1" applyAlignment="1">
      <alignment horizontal="left"/>
    </xf>
    <xf numFmtId="193" fontId="19" fillId="0" borderId="2" xfId="0" applyNumberFormat="1" applyFont="1" applyBorder="1"/>
    <xf numFmtId="193" fontId="19" fillId="3" borderId="3" xfId="1" applyNumberFormat="1" applyFont="1" applyFill="1" applyBorder="1" applyAlignment="1"/>
    <xf numFmtId="193" fontId="19" fillId="3" borderId="4" xfId="1" applyNumberFormat="1" applyFont="1" applyFill="1" applyBorder="1" applyAlignment="1"/>
    <xf numFmtId="193" fontId="19" fillId="0" borderId="8" xfId="0" applyNumberFormat="1" applyFont="1" applyBorder="1" applyAlignment="1">
      <alignment horizontal="left"/>
    </xf>
    <xf numFmtId="193" fontId="19" fillId="0" borderId="6" xfId="0" applyNumberFormat="1" applyFont="1" applyBorder="1"/>
    <xf numFmtId="193" fontId="19" fillId="3" borderId="7" xfId="1" applyNumberFormat="1" applyFont="1" applyFill="1" applyBorder="1" applyAlignment="1"/>
    <xf numFmtId="193" fontId="19" fillId="3" borderId="8" xfId="1" applyNumberFormat="1" applyFont="1" applyFill="1" applyBorder="1" applyAlignment="1"/>
    <xf numFmtId="0" fontId="6" fillId="0" borderId="0" xfId="0" applyFont="1" applyAlignment="1">
      <alignment vertical="center"/>
    </xf>
    <xf numFmtId="57" fontId="0" fillId="0" borderId="0" xfId="0" applyNumberFormat="1"/>
    <xf numFmtId="0" fontId="0" fillId="0" borderId="0" xfId="0" applyAlignment="1">
      <alignment vertical="center"/>
    </xf>
    <xf numFmtId="49" fontId="6" fillId="0" borderId="0" xfId="0" applyNumberFormat="1" applyFont="1" applyAlignment="1">
      <alignment vertical="center"/>
    </xf>
    <xf numFmtId="0" fontId="6" fillId="0" borderId="10" xfId="0" applyFont="1" applyBorder="1" applyAlignment="1">
      <alignment horizontal="center" vertical="top" wrapText="1"/>
    </xf>
    <xf numFmtId="191" fontId="6" fillId="3" borderId="0" xfId="1" applyNumberFormat="1" applyFont="1" applyFill="1" applyBorder="1" applyAlignment="1"/>
    <xf numFmtId="1" fontId="0" fillId="0" borderId="0" xfId="0" applyNumberFormat="1" applyAlignment="1">
      <alignment vertical="center"/>
    </xf>
    <xf numFmtId="0" fontId="6" fillId="9" borderId="4" xfId="0" applyFont="1" applyFill="1" applyBorder="1" applyAlignment="1">
      <alignment horizontal="center"/>
    </xf>
    <xf numFmtId="0" fontId="6" fillId="9" borderId="10" xfId="0" applyFont="1" applyFill="1" applyBorder="1" applyAlignment="1">
      <alignment horizontal="center" vertical="top" wrapText="1"/>
    </xf>
    <xf numFmtId="191" fontId="6" fillId="9" borderId="4" xfId="1" applyNumberFormat="1" applyFont="1" applyFill="1" applyBorder="1"/>
    <xf numFmtId="191" fontId="6" fillId="9" borderId="10" xfId="1" applyNumberFormat="1" applyFont="1" applyFill="1" applyBorder="1"/>
    <xf numFmtId="193" fontId="19" fillId="9" borderId="11" xfId="0" applyNumberFormat="1" applyFont="1" applyFill="1" applyBorder="1" applyAlignment="1">
      <alignment horizontal="left"/>
    </xf>
    <xf numFmtId="193" fontId="19" fillId="9" borderId="13" xfId="0" applyNumberFormat="1" applyFont="1" applyFill="1" applyBorder="1"/>
    <xf numFmtId="191" fontId="6" fillId="9" borderId="15" xfId="1" applyNumberFormat="1" applyFont="1" applyFill="1" applyBorder="1"/>
    <xf numFmtId="191" fontId="6" fillId="9" borderId="13" xfId="1" applyNumberFormat="1" applyFont="1" applyFill="1" applyBorder="1"/>
    <xf numFmtId="191" fontId="6" fillId="9" borderId="11" xfId="1" applyNumberFormat="1" applyFont="1" applyFill="1" applyBorder="1"/>
    <xf numFmtId="194" fontId="6" fillId="0" borderId="0" xfId="0" applyNumberFormat="1" applyFont="1"/>
    <xf numFmtId="0" fontId="9" fillId="6" borderId="0" xfId="0" applyFont="1" applyFill="1"/>
    <xf numFmtId="0" fontId="1" fillId="6" borderId="0" xfId="0" applyFont="1" applyFill="1"/>
    <xf numFmtId="0" fontId="21" fillId="6" borderId="0" xfId="0" applyFont="1" applyFill="1" applyAlignment="1">
      <alignment vertical="center"/>
    </xf>
    <xf numFmtId="14" fontId="22" fillId="10" borderId="0" xfId="0" applyNumberFormat="1" applyFont="1" applyFill="1" applyAlignment="1">
      <alignment vertical="center"/>
    </xf>
    <xf numFmtId="0" fontId="21" fillId="0" borderId="0" xfId="0" applyFont="1" applyAlignment="1">
      <alignment vertical="center"/>
    </xf>
    <xf numFmtId="193" fontId="21" fillId="11" borderId="4" xfId="0" applyNumberFormat="1" applyFont="1" applyFill="1" applyBorder="1" applyAlignment="1">
      <alignment horizontal="center" vertical="center"/>
    </xf>
    <xf numFmtId="193" fontId="21" fillId="6" borderId="1" xfId="0" applyNumberFormat="1" applyFont="1" applyFill="1" applyBorder="1" applyAlignment="1">
      <alignment horizontal="center" vertical="center"/>
    </xf>
    <xf numFmtId="193" fontId="21" fillId="6" borderId="3" xfId="0" applyNumberFormat="1" applyFont="1" applyFill="1" applyBorder="1" applyAlignment="1">
      <alignment horizontal="center" vertical="center"/>
    </xf>
    <xf numFmtId="193" fontId="21" fillId="6" borderId="2" xfId="0" applyNumberFormat="1" applyFont="1" applyFill="1" applyBorder="1" applyAlignment="1">
      <alignment horizontal="center" vertical="center"/>
    </xf>
    <xf numFmtId="193" fontId="21" fillId="6" borderId="4" xfId="0" applyNumberFormat="1" applyFont="1" applyFill="1" applyBorder="1" applyAlignment="1">
      <alignment horizontal="center" vertical="center"/>
    </xf>
    <xf numFmtId="0" fontId="21" fillId="6" borderId="5" xfId="3" applyFont="1" applyFill="1" applyBorder="1">
      <alignment vertical="center"/>
    </xf>
    <xf numFmtId="0" fontId="21" fillId="6" borderId="6" xfId="3" applyFont="1" applyFill="1" applyBorder="1" applyAlignment="1">
      <alignment vertical="center" wrapText="1"/>
    </xf>
    <xf numFmtId="0" fontId="21" fillId="11" borderId="8" xfId="0" applyFont="1" applyFill="1" applyBorder="1" applyAlignment="1">
      <alignment horizontal="center" vertical="center" wrapText="1"/>
    </xf>
    <xf numFmtId="0" fontId="21" fillId="6" borderId="5" xfId="0" applyFont="1" applyFill="1" applyBorder="1" applyAlignment="1">
      <alignment horizontal="center" vertical="center" wrapText="1"/>
    </xf>
    <xf numFmtId="0" fontId="21" fillId="6" borderId="7" xfId="0" applyFont="1" applyFill="1" applyBorder="1" applyAlignment="1">
      <alignment horizontal="center" vertical="center" wrapText="1"/>
    </xf>
    <xf numFmtId="0" fontId="21" fillId="6" borderId="6" xfId="0" applyFont="1" applyFill="1" applyBorder="1" applyAlignment="1">
      <alignment horizontal="center" vertical="center" wrapText="1"/>
    </xf>
    <xf numFmtId="0" fontId="21" fillId="6" borderId="8" xfId="0" applyFont="1" applyFill="1" applyBorder="1" applyAlignment="1">
      <alignment horizontal="center" vertical="center" wrapText="1"/>
    </xf>
    <xf numFmtId="49" fontId="1" fillId="6" borderId="14" xfId="0" applyNumberFormat="1" applyFont="1" applyFill="1" applyBorder="1"/>
    <xf numFmtId="0" fontId="1" fillId="6" borderId="9" xfId="0" applyFont="1" applyFill="1" applyBorder="1"/>
    <xf numFmtId="38" fontId="21" fillId="11" borderId="10" xfId="1" applyFont="1" applyFill="1" applyBorder="1" applyAlignment="1">
      <alignment vertical="center"/>
    </xf>
    <xf numFmtId="38" fontId="21" fillId="6" borderId="14" xfId="1" applyFont="1" applyFill="1" applyBorder="1" applyAlignment="1">
      <alignment vertical="center"/>
    </xf>
    <xf numFmtId="38" fontId="21" fillId="6" borderId="0" xfId="1" applyFont="1" applyFill="1" applyBorder="1" applyAlignment="1">
      <alignment vertical="center"/>
    </xf>
    <xf numFmtId="38" fontId="21" fillId="6" borderId="9" xfId="1" applyFont="1" applyFill="1" applyBorder="1" applyAlignment="1">
      <alignment vertical="center"/>
    </xf>
    <xf numFmtId="38" fontId="21" fillId="6" borderId="10" xfId="1" applyFont="1" applyFill="1" applyBorder="1" applyAlignment="1">
      <alignment vertical="center"/>
    </xf>
    <xf numFmtId="38" fontId="1" fillId="6" borderId="15" xfId="1" applyFont="1" applyFill="1" applyBorder="1" applyAlignment="1">
      <alignment horizontal="center"/>
    </xf>
    <xf numFmtId="38" fontId="1" fillId="6" borderId="12" xfId="1" applyFont="1" applyFill="1" applyBorder="1" applyAlignment="1"/>
    <xf numFmtId="38" fontId="21" fillId="11" borderId="11" xfId="1" applyFont="1" applyFill="1" applyBorder="1" applyAlignment="1">
      <alignment vertical="center"/>
    </xf>
    <xf numFmtId="38" fontId="21" fillId="6" borderId="15" xfId="1" applyFont="1" applyFill="1" applyBorder="1" applyAlignment="1">
      <alignment vertical="center"/>
    </xf>
    <xf numFmtId="38" fontId="21" fillId="6" borderId="13" xfId="1" applyFont="1" applyFill="1" applyBorder="1" applyAlignment="1">
      <alignment vertical="center"/>
    </xf>
    <xf numFmtId="38" fontId="21" fillId="6" borderId="12" xfId="1" applyFont="1" applyFill="1" applyBorder="1" applyAlignment="1">
      <alignment vertical="center"/>
    </xf>
    <xf numFmtId="38" fontId="21" fillId="6" borderId="11" xfId="1" applyFont="1" applyFill="1" applyBorder="1" applyAlignment="1">
      <alignment vertical="center"/>
    </xf>
    <xf numFmtId="38" fontId="1" fillId="6" borderId="0" xfId="1" applyFont="1" applyFill="1" applyBorder="1" applyAlignment="1"/>
    <xf numFmtId="38" fontId="21" fillId="6" borderId="0" xfId="0" applyNumberFormat="1" applyFont="1" applyFill="1" applyAlignment="1">
      <alignment vertical="center"/>
    </xf>
    <xf numFmtId="0" fontId="21" fillId="6" borderId="7" xfId="3" applyFont="1" applyFill="1" applyBorder="1" applyAlignment="1">
      <alignment vertical="center" wrapText="1"/>
    </xf>
    <xf numFmtId="0" fontId="22" fillId="11" borderId="8" xfId="0" applyFont="1" applyFill="1" applyBorder="1" applyAlignment="1">
      <alignment horizontal="center" vertical="center" wrapText="1"/>
    </xf>
    <xf numFmtId="0" fontId="22" fillId="6" borderId="7" xfId="0" applyFont="1" applyFill="1" applyBorder="1" applyAlignment="1">
      <alignment horizontal="center" vertical="center" wrapText="1"/>
    </xf>
    <xf numFmtId="0" fontId="22" fillId="6" borderId="5" xfId="0" applyFont="1" applyFill="1" applyBorder="1" applyAlignment="1">
      <alignment horizontal="center" vertical="center" wrapText="1"/>
    </xf>
    <xf numFmtId="0" fontId="22" fillId="6" borderId="6" xfId="0" applyFont="1" applyFill="1" applyBorder="1" applyAlignment="1">
      <alignment horizontal="center" vertical="center" wrapText="1"/>
    </xf>
    <xf numFmtId="0" fontId="22" fillId="6" borderId="8" xfId="0" applyFont="1" applyFill="1" applyBorder="1" applyAlignment="1">
      <alignment horizontal="center" vertical="center" wrapText="1"/>
    </xf>
    <xf numFmtId="38" fontId="1" fillId="6" borderId="13" xfId="1" applyFont="1" applyFill="1" applyBorder="1" applyAlignment="1"/>
    <xf numFmtId="38" fontId="6" fillId="9" borderId="0" xfId="0" applyNumberFormat="1" applyFont="1" applyFill="1"/>
    <xf numFmtId="38" fontId="6" fillId="9" borderId="15" xfId="0" applyNumberFormat="1" applyFont="1" applyFill="1" applyBorder="1"/>
    <xf numFmtId="38" fontId="6" fillId="9" borderId="0" xfId="1" applyFont="1" applyFill="1" applyBorder="1"/>
    <xf numFmtId="38" fontId="6" fillId="12" borderId="2" xfId="1" applyFont="1" applyFill="1" applyBorder="1"/>
    <xf numFmtId="38" fontId="6" fillId="12" borderId="9" xfId="1" applyFont="1" applyFill="1" applyBorder="1"/>
    <xf numFmtId="38" fontId="6" fillId="12" borderId="12" xfId="1" applyFont="1" applyFill="1" applyBorder="1"/>
    <xf numFmtId="0" fontId="6" fillId="6" borderId="3" xfId="0" applyFont="1" applyFill="1" applyBorder="1"/>
    <xf numFmtId="0" fontId="6" fillId="6" borderId="0" xfId="0" applyFont="1" applyFill="1" applyAlignment="1">
      <alignment horizontal="center" vertical="center" wrapText="1"/>
    </xf>
    <xf numFmtId="0" fontId="6" fillId="6" borderId="0" xfId="0" applyFont="1" applyFill="1" applyAlignment="1">
      <alignment horizontal="center"/>
    </xf>
    <xf numFmtId="0" fontId="6" fillId="6" borderId="1" xfId="0" applyFont="1" applyFill="1" applyBorder="1" applyAlignment="1">
      <alignment horizontal="center"/>
    </xf>
    <xf numFmtId="0" fontId="6" fillId="6" borderId="4" xfId="0" applyFont="1" applyFill="1" applyBorder="1" applyAlignment="1">
      <alignment horizontal="center"/>
    </xf>
    <xf numFmtId="0" fontId="6" fillId="6" borderId="2" xfId="0" applyFont="1" applyFill="1" applyBorder="1" applyAlignment="1">
      <alignment horizontal="center"/>
    </xf>
    <xf numFmtId="0" fontId="6" fillId="6" borderId="14" xfId="0" applyFont="1" applyFill="1" applyBorder="1" applyAlignment="1">
      <alignment horizontal="center" vertical="center" wrapText="1"/>
    </xf>
    <xf numFmtId="38" fontId="6" fillId="6" borderId="10" xfId="1" applyFont="1" applyFill="1" applyBorder="1" applyAlignment="1">
      <alignment horizontal="center" vertical="center"/>
    </xf>
    <xf numFmtId="38" fontId="6" fillId="6" borderId="9" xfId="1" applyFont="1" applyFill="1" applyBorder="1" applyAlignment="1">
      <alignment horizontal="center" vertical="center"/>
    </xf>
    <xf numFmtId="0" fontId="6" fillId="6" borderId="5" xfId="0" applyFont="1" applyFill="1" applyBorder="1" applyAlignment="1">
      <alignment horizontal="center"/>
    </xf>
    <xf numFmtId="0" fontId="6" fillId="6" borderId="8" xfId="0" applyFont="1" applyFill="1" applyBorder="1" applyAlignment="1">
      <alignment horizontal="center"/>
    </xf>
    <xf numFmtId="0" fontId="6" fillId="6" borderId="6" xfId="0" applyFont="1" applyFill="1" applyBorder="1" applyAlignment="1">
      <alignment horizontal="center"/>
    </xf>
    <xf numFmtId="38" fontId="6" fillId="9" borderId="10" xfId="1" applyFont="1" applyFill="1" applyBorder="1"/>
    <xf numFmtId="38" fontId="6" fillId="9" borderId="11" xfId="1" applyFont="1" applyFill="1" applyBorder="1"/>
    <xf numFmtId="38" fontId="6" fillId="9" borderId="12" xfId="1" applyFont="1" applyFill="1" applyBorder="1"/>
    <xf numFmtId="193" fontId="6" fillId="9" borderId="10" xfId="1" applyNumberFormat="1" applyFont="1" applyFill="1" applyBorder="1"/>
    <xf numFmtId="193" fontId="6" fillId="9" borderId="0" xfId="1" applyNumberFormat="1" applyFont="1" applyFill="1" applyBorder="1"/>
    <xf numFmtId="193" fontId="6" fillId="0" borderId="10" xfId="1" applyNumberFormat="1" applyFont="1" applyBorder="1"/>
    <xf numFmtId="193" fontId="6" fillId="9" borderId="11" xfId="1" applyNumberFormat="1" applyFont="1" applyFill="1" applyBorder="1"/>
    <xf numFmtId="193" fontId="6" fillId="9" borderId="13" xfId="1" applyNumberFormat="1" applyFont="1" applyFill="1" applyBorder="1"/>
    <xf numFmtId="193" fontId="6" fillId="9" borderId="12" xfId="1" applyNumberFormat="1" applyFont="1" applyFill="1" applyBorder="1"/>
    <xf numFmtId="193" fontId="6" fillId="0" borderId="11" xfId="1" applyNumberFormat="1" applyFont="1" applyBorder="1"/>
    <xf numFmtId="49" fontId="9" fillId="0" borderId="0" xfId="0" applyNumberFormat="1" applyFont="1"/>
    <xf numFmtId="189" fontId="0" fillId="6" borderId="10" xfId="1" applyNumberFormat="1" applyFont="1" applyFill="1" applyBorder="1"/>
    <xf numFmtId="189" fontId="0" fillId="6" borderId="9" xfId="1" applyNumberFormat="1" applyFont="1" applyFill="1" applyBorder="1"/>
    <xf numFmtId="189" fontId="0" fillId="0" borderId="8" xfId="1" applyNumberFormat="1" applyFont="1" applyBorder="1"/>
    <xf numFmtId="189" fontId="0" fillId="0" borderId="6" xfId="1" applyNumberFormat="1" applyFont="1" applyBorder="1"/>
    <xf numFmtId="182" fontId="6" fillId="9" borderId="0" xfId="0" quotePrefix="1" applyNumberFormat="1" applyFont="1" applyFill="1"/>
    <xf numFmtId="0" fontId="6" fillId="9" borderId="0" xfId="0" applyFont="1" applyFill="1"/>
    <xf numFmtId="0" fontId="0" fillId="9" borderId="0" xfId="0" applyFill="1"/>
    <xf numFmtId="0" fontId="7" fillId="9" borderId="0" xfId="0" applyFont="1" applyFill="1"/>
    <xf numFmtId="191" fontId="6" fillId="0" borderId="1" xfId="1" applyNumberFormat="1" applyFont="1" applyBorder="1"/>
    <xf numFmtId="191" fontId="6" fillId="0" borderId="3" xfId="1" applyNumberFormat="1" applyFont="1" applyBorder="1"/>
    <xf numFmtId="191" fontId="6" fillId="0" borderId="2" xfId="1" applyNumberFormat="1" applyFont="1" applyBorder="1"/>
    <xf numFmtId="191" fontId="6" fillId="0" borderId="14" xfId="1" applyNumberFormat="1" applyFont="1" applyBorder="1"/>
    <xf numFmtId="191" fontId="6" fillId="0" borderId="0" xfId="1" applyNumberFormat="1" applyFont="1" applyBorder="1"/>
    <xf numFmtId="191" fontId="6" fillId="0" borderId="9" xfId="1" applyNumberFormat="1" applyFont="1" applyBorder="1"/>
    <xf numFmtId="191" fontId="6" fillId="0" borderId="15" xfId="1" applyNumberFormat="1" applyFont="1" applyBorder="1"/>
    <xf numFmtId="191" fontId="6" fillId="0" borderId="13" xfId="1" applyNumberFormat="1" applyFont="1" applyBorder="1"/>
    <xf numFmtId="191" fontId="6" fillId="0" borderId="12" xfId="1" applyNumberFormat="1" applyFont="1" applyBorder="1"/>
    <xf numFmtId="191" fontId="6" fillId="0" borderId="10" xfId="1" applyNumberFormat="1" applyFont="1" applyBorder="1"/>
    <xf numFmtId="191" fontId="6" fillId="0" borderId="11" xfId="1" applyNumberFormat="1" applyFont="1" applyBorder="1"/>
    <xf numFmtId="191" fontId="6" fillId="0" borderId="10" xfId="1" applyNumberFormat="1" applyFont="1" applyFill="1" applyBorder="1"/>
    <xf numFmtId="191" fontId="6" fillId="0" borderId="11" xfId="1" applyNumberFormat="1" applyFont="1" applyFill="1" applyBorder="1"/>
    <xf numFmtId="191" fontId="6" fillId="0" borderId="4" xfId="1" applyNumberFormat="1" applyFont="1" applyBorder="1"/>
    <xf numFmtId="189" fontId="0" fillId="9" borderId="10" xfId="1" applyNumberFormat="1" applyFont="1" applyFill="1" applyBorder="1"/>
    <xf numFmtId="189" fontId="0" fillId="9" borderId="9" xfId="1" applyNumberFormat="1" applyFont="1" applyFill="1" applyBorder="1"/>
    <xf numFmtId="182" fontId="6" fillId="6" borderId="3" xfId="0" quotePrefix="1" applyNumberFormat="1" applyFont="1" applyFill="1" applyBorder="1"/>
    <xf numFmtId="182" fontId="6" fillId="6" borderId="7" xfId="0" quotePrefix="1" applyNumberFormat="1" applyFont="1" applyFill="1" applyBorder="1"/>
    <xf numFmtId="0" fontId="1" fillId="0" borderId="11" xfId="0" applyFont="1" applyBorder="1" applyAlignment="1">
      <alignment horizontal="center"/>
    </xf>
    <xf numFmtId="0" fontId="1" fillId="0" borderId="12" xfId="0" applyFont="1" applyBorder="1" applyAlignment="1">
      <alignment horizontal="center"/>
    </xf>
    <xf numFmtId="189" fontId="0" fillId="6" borderId="4" xfId="1" applyNumberFormat="1" applyFont="1" applyFill="1" applyBorder="1"/>
    <xf numFmtId="189" fontId="0" fillId="6" borderId="2" xfId="1" applyNumberFormat="1" applyFont="1" applyFill="1" applyBorder="1"/>
    <xf numFmtId="189" fontId="0" fillId="9" borderId="8" xfId="1" applyNumberFormat="1" applyFont="1" applyFill="1" applyBorder="1"/>
    <xf numFmtId="189" fontId="0" fillId="9" borderId="6" xfId="1" applyNumberFormat="1" applyFont="1" applyFill="1" applyBorder="1"/>
    <xf numFmtId="0" fontId="1" fillId="0" borderId="0" xfId="0" applyFont="1" applyAlignment="1">
      <alignment vertical="center"/>
    </xf>
    <xf numFmtId="38" fontId="26" fillId="0" borderId="0" xfId="1" applyFont="1" applyFill="1" applyBorder="1" applyAlignment="1">
      <alignment vertical="top"/>
    </xf>
    <xf numFmtId="38" fontId="1" fillId="0" borderId="0" xfId="1" applyFont="1" applyFill="1" applyBorder="1" applyAlignment="1">
      <alignment vertical="center" shrinkToFit="1"/>
    </xf>
    <xf numFmtId="38" fontId="1" fillId="0" borderId="0" xfId="1" applyFont="1" applyFill="1" applyBorder="1"/>
    <xf numFmtId="195" fontId="1" fillId="0" borderId="0" xfId="0" applyNumberFormat="1" applyFont="1"/>
    <xf numFmtId="38" fontId="1" fillId="0" borderId="3" xfId="1" applyFont="1" applyFill="1" applyBorder="1"/>
    <xf numFmtId="38" fontId="1" fillId="0" borderId="7" xfId="1" applyFont="1" applyFill="1" applyBorder="1"/>
    <xf numFmtId="38" fontId="0" fillId="0" borderId="3" xfId="1" applyFont="1" applyFill="1" applyBorder="1" applyAlignment="1">
      <alignment horizontal="center" shrinkToFit="1"/>
    </xf>
    <xf numFmtId="38" fontId="27" fillId="0" borderId="0" xfId="1" applyFont="1" applyFill="1" applyBorder="1" applyAlignment="1">
      <alignment vertical="top"/>
    </xf>
    <xf numFmtId="38" fontId="1" fillId="0" borderId="0" xfId="1" applyFont="1" applyFill="1" applyBorder="1" applyProtection="1"/>
    <xf numFmtId="196" fontId="1" fillId="0" borderId="7" xfId="1" applyNumberFormat="1" applyFont="1" applyFill="1" applyBorder="1" applyAlignment="1">
      <alignment horizontal="center"/>
    </xf>
    <xf numFmtId="38" fontId="0" fillId="9" borderId="3" xfId="1" applyFont="1" applyFill="1" applyBorder="1"/>
    <xf numFmtId="196" fontId="1" fillId="9" borderId="7" xfId="1" applyNumberFormat="1" applyFont="1" applyFill="1" applyBorder="1" applyAlignment="1">
      <alignment horizontal="center"/>
    </xf>
    <xf numFmtId="0" fontId="1" fillId="0" borderId="7" xfId="0" applyFont="1" applyBorder="1"/>
    <xf numFmtId="195" fontId="1" fillId="0" borderId="7" xfId="0" applyNumberFormat="1" applyFont="1" applyBorder="1"/>
    <xf numFmtId="40" fontId="6" fillId="13" borderId="14" xfId="1" applyNumberFormat="1" applyFont="1" applyFill="1" applyBorder="1"/>
    <xf numFmtId="176" fontId="6" fillId="3" borderId="0" xfId="1" applyNumberFormat="1" applyFont="1" applyFill="1" applyBorder="1" applyAlignment="1"/>
    <xf numFmtId="176" fontId="6" fillId="3" borderId="10" xfId="1" applyNumberFormat="1" applyFont="1" applyFill="1" applyBorder="1" applyAlignment="1"/>
    <xf numFmtId="176" fontId="6" fillId="3" borderId="13" xfId="1" applyNumberFormat="1" applyFont="1" applyFill="1" applyBorder="1" applyAlignment="1"/>
    <xf numFmtId="176" fontId="6" fillId="3" borderId="11" xfId="1" applyNumberFormat="1" applyFont="1" applyFill="1" applyBorder="1" applyAlignment="1"/>
    <xf numFmtId="38" fontId="6" fillId="13" borderId="10" xfId="0" applyNumberFormat="1" applyFont="1" applyFill="1" applyBorder="1"/>
    <xf numFmtId="38" fontId="6" fillId="13" borderId="0" xfId="0" applyNumberFormat="1" applyFont="1" applyFill="1"/>
    <xf numFmtId="38" fontId="6" fillId="13" borderId="11" xfId="0" applyNumberFormat="1" applyFont="1" applyFill="1" applyBorder="1"/>
    <xf numFmtId="38" fontId="6" fillId="13" borderId="12" xfId="0" applyNumberFormat="1" applyFont="1" applyFill="1" applyBorder="1"/>
    <xf numFmtId="193" fontId="6" fillId="9" borderId="1" xfId="1" applyNumberFormat="1" applyFont="1" applyFill="1" applyBorder="1"/>
    <xf numFmtId="193" fontId="6" fillId="9" borderId="3" xfId="1" applyNumberFormat="1" applyFont="1" applyFill="1" applyBorder="1"/>
    <xf numFmtId="193" fontId="6" fillId="9" borderId="14" xfId="1" applyNumberFormat="1" applyFont="1" applyFill="1" applyBorder="1"/>
    <xf numFmtId="193" fontId="6" fillId="9" borderId="15" xfId="1" applyNumberFormat="1" applyFont="1" applyFill="1" applyBorder="1"/>
    <xf numFmtId="0" fontId="6" fillId="0" borderId="15" xfId="0" applyFont="1" applyBorder="1" applyAlignment="1">
      <alignment horizontal="center"/>
    </xf>
    <xf numFmtId="0" fontId="6" fillId="0" borderId="12" xfId="0" applyFont="1" applyBorder="1" applyAlignment="1">
      <alignment horizontal="center"/>
    </xf>
    <xf numFmtId="0" fontId="7" fillId="3" borderId="15" xfId="0" applyFont="1" applyFill="1" applyBorder="1" applyAlignment="1">
      <alignment horizontal="center"/>
    </xf>
    <xf numFmtId="0" fontId="7" fillId="3" borderId="12" xfId="0" applyFont="1" applyFill="1" applyBorder="1" applyAlignment="1">
      <alignment horizontal="center"/>
    </xf>
    <xf numFmtId="0" fontId="6" fillId="0" borderId="1" xfId="0" applyFont="1" applyBorder="1" applyAlignment="1">
      <alignment horizontal="center"/>
    </xf>
    <xf numFmtId="0" fontId="6" fillId="0" borderId="2" xfId="0" applyFont="1" applyBorder="1" applyAlignment="1">
      <alignment horizontal="center"/>
    </xf>
    <xf numFmtId="0" fontId="21" fillId="6" borderId="1" xfId="3" applyFont="1" applyFill="1" applyBorder="1" applyAlignment="1">
      <alignment horizontal="center" vertical="center" wrapText="1"/>
    </xf>
    <xf numFmtId="0" fontId="21" fillId="6" borderId="2" xfId="3" applyFont="1" applyFill="1" applyBorder="1" applyAlignment="1">
      <alignment horizontal="center" vertical="center" wrapText="1"/>
    </xf>
    <xf numFmtId="0" fontId="21" fillId="6" borderId="3" xfId="3" applyFont="1" applyFill="1" applyBorder="1" applyAlignment="1">
      <alignment horizontal="center" vertical="center" wrapText="1"/>
    </xf>
    <xf numFmtId="14" fontId="0" fillId="9" borderId="4" xfId="0" applyNumberFormat="1" applyFill="1" applyBorder="1"/>
  </cellXfs>
  <cellStyles count="5">
    <cellStyle name="桁区切り" xfId="1" builtinId="6"/>
    <cellStyle name="桁区切り 3" xfId="4" xr:uid="{38D82228-E8AF-4543-A567-3ED84F0E1073}"/>
    <cellStyle name="標準" xfId="0" builtinId="0"/>
    <cellStyle name="標準 10" xfId="3" xr:uid="{7D2D5069-EA0C-4251-A66E-51AA13BC50F8}"/>
    <cellStyle name="未定義" xfId="2" xr:uid="{00000000-0005-0000-0000-000003000000}"/>
  </cellStyles>
  <dxfs count="0"/>
  <tableStyles count="0" defaultTableStyle="TableStyleMedium9" defaultPivotStyle="PivotStyleLight16"/>
  <colors>
    <mruColors>
      <color rgb="FFCCFFCC"/>
      <color rgb="FF99FFC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styles" Target="style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8" Type="http://schemas.openxmlformats.org/officeDocument/2006/relationships/worksheet" Target="worksheets/sheet8.xml"/><Relationship Id="rId51" Type="http://schemas.openxmlformats.org/officeDocument/2006/relationships/sharedStrings" Target="sharedString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0" Type="http://schemas.openxmlformats.org/officeDocument/2006/relationships/worksheet" Target="worksheets/sheet20.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48"/>
  <sheetViews>
    <sheetView tabSelected="1" workbookViewId="0">
      <pane xSplit="2" ySplit="2" topLeftCell="C39" activePane="bottomRight" state="frozen"/>
      <selection activeCell="D5" sqref="D5"/>
      <selection pane="topRight" activeCell="D5" sqref="D5"/>
      <selection pane="bottomLeft" activeCell="D5" sqref="D5"/>
      <selection pane="bottomRight" activeCell="E44" sqref="E44"/>
    </sheetView>
  </sheetViews>
  <sheetFormatPr defaultRowHeight="13" x14ac:dyDescent="0.2"/>
  <cols>
    <col min="1" max="1" width="12.453125" customWidth="1"/>
    <col min="2" max="2" width="24" customWidth="1"/>
    <col min="3" max="3" width="17.36328125" customWidth="1"/>
  </cols>
  <sheetData>
    <row r="1" spans="1:3" x14ac:dyDescent="0.2">
      <c r="A1" s="15" t="s">
        <v>360</v>
      </c>
    </row>
    <row r="2" spans="1:3" x14ac:dyDescent="0.2">
      <c r="A2" s="16" t="s">
        <v>93</v>
      </c>
      <c r="B2" s="17" t="s">
        <v>94</v>
      </c>
      <c r="C2" s="18" t="s">
        <v>95</v>
      </c>
    </row>
    <row r="3" spans="1:3" x14ac:dyDescent="0.2">
      <c r="A3" s="16" t="s">
        <v>103</v>
      </c>
      <c r="B3" s="17"/>
      <c r="C3" s="18"/>
    </row>
    <row r="4" spans="1:3" x14ac:dyDescent="0.2">
      <c r="A4" s="19" t="s">
        <v>104</v>
      </c>
      <c r="B4" s="20"/>
      <c r="C4" s="21"/>
    </row>
    <row r="5" spans="1:3" ht="24" x14ac:dyDescent="0.2">
      <c r="A5" s="22" t="s">
        <v>105</v>
      </c>
      <c r="B5" s="23" t="s">
        <v>106</v>
      </c>
      <c r="C5" s="24"/>
    </row>
    <row r="6" spans="1:3" x14ac:dyDescent="0.2">
      <c r="A6" s="196" t="s">
        <v>264</v>
      </c>
      <c r="B6" s="177" t="s">
        <v>265</v>
      </c>
      <c r="C6" s="8" t="s">
        <v>107</v>
      </c>
    </row>
    <row r="7" spans="1:3" x14ac:dyDescent="0.2">
      <c r="A7" s="25" t="s">
        <v>220</v>
      </c>
      <c r="B7" s="3" t="s">
        <v>266</v>
      </c>
      <c r="C7" s="5" t="s">
        <v>107</v>
      </c>
    </row>
    <row r="8" spans="1:3" x14ac:dyDescent="0.2">
      <c r="A8" s="25" t="s">
        <v>221</v>
      </c>
      <c r="B8" s="3" t="s">
        <v>267</v>
      </c>
      <c r="C8" s="5" t="s">
        <v>107</v>
      </c>
    </row>
    <row r="9" spans="1:3" x14ac:dyDescent="0.2">
      <c r="A9" s="25" t="s">
        <v>222</v>
      </c>
      <c r="B9" s="3" t="s">
        <v>27</v>
      </c>
      <c r="C9" s="5" t="s">
        <v>107</v>
      </c>
    </row>
    <row r="10" spans="1:3" x14ac:dyDescent="0.2">
      <c r="A10" s="25" t="s">
        <v>223</v>
      </c>
      <c r="B10" s="3" t="s">
        <v>191</v>
      </c>
      <c r="C10" s="5" t="s">
        <v>107</v>
      </c>
    </row>
    <row r="11" spans="1:3" x14ac:dyDescent="0.2">
      <c r="A11" s="25" t="s">
        <v>224</v>
      </c>
      <c r="B11" s="3" t="s">
        <v>28</v>
      </c>
      <c r="C11" s="5" t="s">
        <v>107</v>
      </c>
    </row>
    <row r="12" spans="1:3" x14ac:dyDescent="0.2">
      <c r="A12" s="25" t="s">
        <v>225</v>
      </c>
      <c r="B12" s="3" t="s">
        <v>268</v>
      </c>
      <c r="C12" s="5" t="s">
        <v>107</v>
      </c>
    </row>
    <row r="13" spans="1:3" x14ac:dyDescent="0.2">
      <c r="A13" s="25" t="s">
        <v>226</v>
      </c>
      <c r="B13" s="3" t="s">
        <v>29</v>
      </c>
      <c r="C13" s="5" t="s">
        <v>107</v>
      </c>
    </row>
    <row r="14" spans="1:3" x14ac:dyDescent="0.2">
      <c r="A14" s="25" t="s">
        <v>227</v>
      </c>
      <c r="B14" s="3" t="s">
        <v>30</v>
      </c>
      <c r="C14" s="5" t="s">
        <v>107</v>
      </c>
    </row>
    <row r="15" spans="1:3" x14ac:dyDescent="0.2">
      <c r="A15" s="25" t="s">
        <v>2</v>
      </c>
      <c r="B15" s="3" t="s">
        <v>365</v>
      </c>
      <c r="C15" s="5" t="s">
        <v>107</v>
      </c>
    </row>
    <row r="16" spans="1:3" x14ac:dyDescent="0.2">
      <c r="A16" s="25" t="s">
        <v>3</v>
      </c>
      <c r="B16" s="3" t="s">
        <v>31</v>
      </c>
      <c r="C16" s="5" t="s">
        <v>107</v>
      </c>
    </row>
    <row r="17" spans="1:3" x14ac:dyDescent="0.2">
      <c r="A17" s="25" t="s">
        <v>4</v>
      </c>
      <c r="B17" s="3" t="s">
        <v>32</v>
      </c>
      <c r="C17" s="5" t="s">
        <v>107</v>
      </c>
    </row>
    <row r="18" spans="1:3" x14ac:dyDescent="0.2">
      <c r="A18" s="25" t="s">
        <v>5</v>
      </c>
      <c r="B18" s="3" t="s">
        <v>33</v>
      </c>
      <c r="C18" s="5" t="s">
        <v>107</v>
      </c>
    </row>
    <row r="19" spans="1:3" x14ac:dyDescent="0.2">
      <c r="A19" s="25" t="s">
        <v>6</v>
      </c>
      <c r="B19" s="26" t="s">
        <v>34</v>
      </c>
      <c r="C19" s="5" t="s">
        <v>107</v>
      </c>
    </row>
    <row r="20" spans="1:3" x14ac:dyDescent="0.2">
      <c r="A20" s="25" t="s">
        <v>7</v>
      </c>
      <c r="B20" s="3" t="s">
        <v>269</v>
      </c>
      <c r="C20" s="5" t="s">
        <v>107</v>
      </c>
    </row>
    <row r="21" spans="1:3" x14ac:dyDescent="0.2">
      <c r="A21" s="25" t="s">
        <v>8</v>
      </c>
      <c r="B21" s="3" t="s">
        <v>270</v>
      </c>
      <c r="C21" s="5" t="s">
        <v>107</v>
      </c>
    </row>
    <row r="22" spans="1:3" x14ac:dyDescent="0.2">
      <c r="A22" s="25" t="s">
        <v>9</v>
      </c>
      <c r="B22" s="3" t="s">
        <v>271</v>
      </c>
      <c r="C22" s="5" t="s">
        <v>107</v>
      </c>
    </row>
    <row r="23" spans="1:3" x14ac:dyDescent="0.2">
      <c r="A23" s="25" t="s">
        <v>10</v>
      </c>
      <c r="B23" s="3" t="s">
        <v>272</v>
      </c>
      <c r="C23" s="5" t="s">
        <v>107</v>
      </c>
    </row>
    <row r="24" spans="1:3" x14ac:dyDescent="0.2">
      <c r="A24" s="25" t="s">
        <v>11</v>
      </c>
      <c r="B24" s="3" t="s">
        <v>35</v>
      </c>
      <c r="C24" s="5" t="s">
        <v>107</v>
      </c>
    </row>
    <row r="25" spans="1:3" x14ac:dyDescent="0.2">
      <c r="A25" s="25" t="s">
        <v>12</v>
      </c>
      <c r="B25" s="3" t="s">
        <v>367</v>
      </c>
      <c r="C25" s="5" t="s">
        <v>107</v>
      </c>
    </row>
    <row r="26" spans="1:3" x14ac:dyDescent="0.2">
      <c r="A26" s="25" t="s">
        <v>13</v>
      </c>
      <c r="B26" s="3" t="s">
        <v>192</v>
      </c>
      <c r="C26" s="5" t="s">
        <v>107</v>
      </c>
    </row>
    <row r="27" spans="1:3" x14ac:dyDescent="0.2">
      <c r="A27" s="25" t="s">
        <v>14</v>
      </c>
      <c r="B27" s="3" t="s">
        <v>50</v>
      </c>
      <c r="C27" s="5" t="s">
        <v>107</v>
      </c>
    </row>
    <row r="28" spans="1:3" x14ac:dyDescent="0.2">
      <c r="A28" s="25" t="s">
        <v>15</v>
      </c>
      <c r="B28" s="3" t="s">
        <v>36</v>
      </c>
      <c r="C28" s="5" t="s">
        <v>107</v>
      </c>
    </row>
    <row r="29" spans="1:3" x14ac:dyDescent="0.2">
      <c r="A29" s="25" t="s">
        <v>16</v>
      </c>
      <c r="B29" s="3" t="s">
        <v>193</v>
      </c>
      <c r="C29" s="5" t="s">
        <v>107</v>
      </c>
    </row>
    <row r="30" spans="1:3" x14ac:dyDescent="0.2">
      <c r="A30" s="25" t="s">
        <v>17</v>
      </c>
      <c r="B30" s="3" t="s">
        <v>273</v>
      </c>
      <c r="C30" s="5" t="s">
        <v>107</v>
      </c>
    </row>
    <row r="31" spans="1:3" x14ac:dyDescent="0.2">
      <c r="A31" s="25" t="s">
        <v>18</v>
      </c>
      <c r="B31" s="3" t="s">
        <v>274</v>
      </c>
      <c r="C31" s="5" t="s">
        <v>107</v>
      </c>
    </row>
    <row r="32" spans="1:3" x14ac:dyDescent="0.2">
      <c r="A32" s="25" t="s">
        <v>19</v>
      </c>
      <c r="B32" s="3" t="s">
        <v>275</v>
      </c>
      <c r="C32" s="5" t="s">
        <v>107</v>
      </c>
    </row>
    <row r="33" spans="1:3" x14ac:dyDescent="0.2">
      <c r="A33" s="25" t="s">
        <v>20</v>
      </c>
      <c r="B33" s="3" t="s">
        <v>37</v>
      </c>
      <c r="C33" s="5" t="s">
        <v>107</v>
      </c>
    </row>
    <row r="34" spans="1:3" x14ac:dyDescent="0.2">
      <c r="A34" s="25" t="s">
        <v>21</v>
      </c>
      <c r="B34" s="3" t="s">
        <v>38</v>
      </c>
      <c r="C34" s="5" t="s">
        <v>107</v>
      </c>
    </row>
    <row r="35" spans="1:3" x14ac:dyDescent="0.2">
      <c r="A35" s="25" t="s">
        <v>22</v>
      </c>
      <c r="B35" s="3" t="s">
        <v>276</v>
      </c>
      <c r="C35" s="5" t="s">
        <v>107</v>
      </c>
    </row>
    <row r="36" spans="1:3" x14ac:dyDescent="0.2">
      <c r="A36" s="25" t="s">
        <v>23</v>
      </c>
      <c r="B36" s="3" t="s">
        <v>194</v>
      </c>
      <c r="C36" s="5" t="s">
        <v>107</v>
      </c>
    </row>
    <row r="37" spans="1:3" x14ac:dyDescent="0.2">
      <c r="A37" s="25" t="s">
        <v>24</v>
      </c>
      <c r="B37" s="3" t="s">
        <v>39</v>
      </c>
      <c r="C37" s="5" t="s">
        <v>107</v>
      </c>
    </row>
    <row r="38" spans="1:3" x14ac:dyDescent="0.2">
      <c r="A38" s="25" t="s">
        <v>25</v>
      </c>
      <c r="B38" s="3" t="s">
        <v>40</v>
      </c>
      <c r="C38" s="5" t="s">
        <v>107</v>
      </c>
    </row>
    <row r="39" spans="1:3" x14ac:dyDescent="0.2">
      <c r="A39" s="25" t="s">
        <v>26</v>
      </c>
      <c r="B39" s="3" t="s">
        <v>277</v>
      </c>
      <c r="C39" s="5" t="s">
        <v>107</v>
      </c>
    </row>
    <row r="40" spans="1:3" x14ac:dyDescent="0.2">
      <c r="A40" s="25" t="s">
        <v>51</v>
      </c>
      <c r="B40" s="3" t="s">
        <v>368</v>
      </c>
      <c r="C40" s="5" t="s">
        <v>107</v>
      </c>
    </row>
    <row r="41" spans="1:3" x14ac:dyDescent="0.2">
      <c r="A41" s="25" t="s">
        <v>195</v>
      </c>
      <c r="B41" s="3" t="s">
        <v>41</v>
      </c>
      <c r="C41" s="5" t="s">
        <v>107</v>
      </c>
    </row>
    <row r="42" spans="1:3" x14ac:dyDescent="0.2">
      <c r="A42" s="25" t="s">
        <v>201</v>
      </c>
      <c r="B42" s="3" t="s">
        <v>42</v>
      </c>
      <c r="C42" s="5" t="s">
        <v>107</v>
      </c>
    </row>
    <row r="43" spans="1:3" x14ac:dyDescent="0.2">
      <c r="A43" s="25" t="s">
        <v>202</v>
      </c>
      <c r="B43" s="3" t="s">
        <v>279</v>
      </c>
      <c r="C43" s="5" t="s">
        <v>107</v>
      </c>
    </row>
    <row r="44" spans="1:3" x14ac:dyDescent="0.2">
      <c r="A44" s="19" t="s">
        <v>203</v>
      </c>
      <c r="B44" s="12" t="s">
        <v>280</v>
      </c>
      <c r="C44" s="9" t="s">
        <v>107</v>
      </c>
    </row>
    <row r="45" spans="1:3" x14ac:dyDescent="0.2">
      <c r="A45" s="198" t="s">
        <v>208</v>
      </c>
      <c r="B45" s="418" t="str">
        <f>最終需要_まとめ!A46</f>
        <v>2015年加古川市産業連関表</v>
      </c>
      <c r="C45" s="463">
        <v>45158</v>
      </c>
    </row>
    <row r="46" spans="1:3" x14ac:dyDescent="0.2">
      <c r="A46" s="27" t="s">
        <v>190</v>
      </c>
      <c r="B46" s="237" t="str">
        <f>B45</f>
        <v>2015年加古川市産業連関表</v>
      </c>
      <c r="C46" s="24"/>
    </row>
    <row r="47" spans="1:3" x14ac:dyDescent="0.2">
      <c r="A47" s="28" t="s">
        <v>110</v>
      </c>
      <c r="B47" s="419" t="str">
        <f>B45</f>
        <v>2015年加古川市産業連関表</v>
      </c>
      <c r="C47" s="21"/>
    </row>
    <row r="48" spans="1:3" x14ac:dyDescent="0.2">
      <c r="A48" t="s">
        <v>339</v>
      </c>
    </row>
  </sheetData>
  <phoneticPr fontId="5"/>
  <pageMargins left="0.75" right="0.75" top="1" bottom="1" header="0.51200000000000001" footer="0.51200000000000001"/>
  <pageSetup paperSize="9"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8" t="str">
        <f>取引基本表!$E$1</f>
        <v>2015年加古川市産業連関表</v>
      </c>
      <c r="H1" s="401"/>
      <c r="I1" s="401"/>
    </row>
    <row r="2" spans="1:25" x14ac:dyDescent="0.2">
      <c r="B2" s="3" t="s">
        <v>304</v>
      </c>
      <c r="S2" s="3" t="s">
        <v>153</v>
      </c>
      <c r="U2" s="64" t="s">
        <v>210</v>
      </c>
      <c r="W2" s="3" t="s">
        <v>130</v>
      </c>
      <c r="Y2" s="3" t="s">
        <v>154</v>
      </c>
    </row>
    <row r="3" spans="1:25" ht="44" x14ac:dyDescent="0.2">
      <c r="B3" s="65"/>
      <c r="C3" s="66" t="s">
        <v>228</v>
      </c>
      <c r="D3" s="66" t="s">
        <v>247</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投入係数表!H5</f>
        <v>8.5011638498127713E-3</v>
      </c>
      <c r="E5" s="77">
        <f t="shared" ref="E5:E38" si="0">$C$10*D5</f>
        <v>0.85011638498127717</v>
      </c>
      <c r="F5" s="76">
        <f>分析係数表!C8</f>
        <v>6.8521575100212173E-2</v>
      </c>
      <c r="G5" s="77">
        <f t="shared" ref="G5:G38" si="1">E5*F5</f>
        <v>5.8251313717415466E-2</v>
      </c>
      <c r="H5" s="77">
        <f t="array" ref="H5:H43">MMULT(逆行列係数!C5:AO43,'6'!G5:G43)</f>
        <v>5.9434654642514857E-2</v>
      </c>
      <c r="I5" s="77">
        <f t="shared" ref="I5:I38" si="2">C5+H5</f>
        <v>5.9434654642514857E-2</v>
      </c>
      <c r="J5" s="76">
        <f>分析係数表!G8</f>
        <v>0.11996034368803701</v>
      </c>
      <c r="K5" s="78">
        <f t="shared" ref="K5:K38" si="3">I5*J5</f>
        <v>7.1298015978958672E-3</v>
      </c>
      <c r="L5" s="79" t="s">
        <v>181</v>
      </c>
      <c r="M5" s="80" t="s">
        <v>181</v>
      </c>
      <c r="N5" s="81">
        <f>分析係数表!H8</f>
        <v>1.0951051471680932E-2</v>
      </c>
      <c r="O5" s="82">
        <f t="shared" ref="O5:O43" si="4">$M$44*N5</f>
        <v>0.19193076346986856</v>
      </c>
      <c r="P5" s="76">
        <f>分析係数表!C8</f>
        <v>6.8521575100212173E-2</v>
      </c>
      <c r="Q5" s="82">
        <f t="shared" ref="Q5:Q38" si="5">O5*P5</f>
        <v>1.3151398223141658E-2</v>
      </c>
      <c r="R5" s="83">
        <f t="array" ref="R5:R43">MMULT(逆行列係数!C5:AO43,'6'!Q5:Q43)</f>
        <v>1.6916892675564361E-2</v>
      </c>
      <c r="S5" s="84">
        <f t="shared" ref="S5:S38" si="6">I5+R5</f>
        <v>7.6351547318079221E-2</v>
      </c>
      <c r="T5" s="85">
        <f>分析係数表!F8</f>
        <v>0.45208195637805682</v>
      </c>
      <c r="U5" s="86">
        <f t="shared" ref="U5:U43" si="7">S5*T5</f>
        <v>3.4517156884049029E-2</v>
      </c>
      <c r="V5" s="87">
        <f>分析係数表!D8</f>
        <v>0.36021150033046928</v>
      </c>
      <c r="W5" s="167">
        <f t="shared" ref="W5:W43" si="8">ROUND(S5*V5,0)</f>
        <v>0</v>
      </c>
      <c r="X5" s="76">
        <f>分析係数表!E8</f>
        <v>0.22769332452081956</v>
      </c>
      <c r="Y5" s="166">
        <f t="shared" ref="Y5:Y43" si="9">ROUND(S5*X5,0)</f>
        <v>0</v>
      </c>
    </row>
    <row r="6" spans="1:25" x14ac:dyDescent="0.2">
      <c r="A6" s="6" t="s">
        <v>220</v>
      </c>
      <c r="B6" s="5" t="s">
        <v>266</v>
      </c>
      <c r="C6" s="90"/>
      <c r="D6" s="76">
        <f>投入係数表!H6</f>
        <v>0</v>
      </c>
      <c r="E6" s="77">
        <f t="shared" si="0"/>
        <v>0</v>
      </c>
      <c r="F6" s="76">
        <f>分析係数表!C9</f>
        <v>0.10166666666666668</v>
      </c>
      <c r="G6" s="77">
        <f t="shared" si="1"/>
        <v>0</v>
      </c>
      <c r="H6" s="77">
        <v>7.0575105345748381E-5</v>
      </c>
      <c r="I6" s="77">
        <f t="shared" si="2"/>
        <v>7.0575105345748381E-5</v>
      </c>
      <c r="J6" s="76">
        <f>分析係数表!G9</f>
        <v>0.25757575757575757</v>
      </c>
      <c r="K6" s="78">
        <f t="shared" si="3"/>
        <v>1.8178436225420038E-5</v>
      </c>
      <c r="L6" s="79"/>
      <c r="M6" s="80"/>
      <c r="N6" s="81">
        <f>分析係数表!H9</f>
        <v>5.8336047250617351E-4</v>
      </c>
      <c r="O6" s="82">
        <f t="shared" si="4"/>
        <v>1.022411602719525E-2</v>
      </c>
      <c r="P6" s="76">
        <f>分析係数表!C9</f>
        <v>0.10166666666666668</v>
      </c>
      <c r="Q6" s="82">
        <f t="shared" si="5"/>
        <v>1.0394517960981839E-3</v>
      </c>
      <c r="R6" s="83">
        <v>1.1744797731945301E-3</v>
      </c>
      <c r="S6" s="84">
        <f t="shared" si="6"/>
        <v>1.2450548785402785E-3</v>
      </c>
      <c r="T6" s="85">
        <f>分析係数表!F9</f>
        <v>0.71212121212121215</v>
      </c>
      <c r="U6" s="86">
        <f t="shared" si="7"/>
        <v>8.8662998926353166E-4</v>
      </c>
      <c r="V6" s="87">
        <f>分析係数表!D9</f>
        <v>0</v>
      </c>
      <c r="W6" s="167">
        <f t="shared" si="8"/>
        <v>0</v>
      </c>
      <c r="X6" s="76">
        <f>分析係数表!E9</f>
        <v>0</v>
      </c>
      <c r="Y6" s="166">
        <f t="shared" si="9"/>
        <v>0</v>
      </c>
    </row>
    <row r="7" spans="1:25" x14ac:dyDescent="0.2">
      <c r="A7" s="6" t="s">
        <v>221</v>
      </c>
      <c r="B7" s="5" t="s">
        <v>267</v>
      </c>
      <c r="C7" s="90"/>
      <c r="D7" s="76">
        <f>投入係数表!H7</f>
        <v>0</v>
      </c>
      <c r="E7" s="77">
        <f t="shared" si="0"/>
        <v>0</v>
      </c>
      <c r="F7" s="76">
        <f>分析係数表!C10</f>
        <v>6.675102815564693E-2</v>
      </c>
      <c r="G7" s="77">
        <f t="shared" si="1"/>
        <v>0</v>
      </c>
      <c r="H7" s="77">
        <v>8.8977419342992214E-5</v>
      </c>
      <c r="I7" s="77">
        <f t="shared" si="2"/>
        <v>8.8977419342992214E-5</v>
      </c>
      <c r="J7" s="76">
        <f>分析係数表!G10</f>
        <v>0.17692307692307693</v>
      </c>
      <c r="K7" s="78">
        <f t="shared" si="3"/>
        <v>1.5742158806837085E-5</v>
      </c>
      <c r="L7" s="79"/>
      <c r="M7" s="80"/>
      <c r="N7" s="81">
        <f>分析係数表!H10</f>
        <v>1.0987412693544459E-3</v>
      </c>
      <c r="O7" s="82">
        <f t="shared" si="4"/>
        <v>1.9256803899459888E-2</v>
      </c>
      <c r="P7" s="76">
        <f>分析係数表!C10</f>
        <v>6.675102815564693E-2</v>
      </c>
      <c r="Q7" s="82">
        <f t="shared" si="5"/>
        <v>1.2854114592806185E-3</v>
      </c>
      <c r="R7" s="83">
        <v>1.9514785641248623E-3</v>
      </c>
      <c r="S7" s="84">
        <f t="shared" si="6"/>
        <v>2.0404559834678545E-3</v>
      </c>
      <c r="T7" s="85">
        <f>分析係数表!F10</f>
        <v>0.52307692307692311</v>
      </c>
      <c r="U7" s="86">
        <f t="shared" si="7"/>
        <v>1.0673154375062624E-3</v>
      </c>
      <c r="V7" s="87">
        <f>分析係数表!D10</f>
        <v>9.2307692307692313E-2</v>
      </c>
      <c r="W7" s="167">
        <f t="shared" si="8"/>
        <v>0</v>
      </c>
      <c r="X7" s="76">
        <f>分析係数表!E10</f>
        <v>0</v>
      </c>
      <c r="Y7" s="166">
        <f t="shared" si="9"/>
        <v>0</v>
      </c>
    </row>
    <row r="8" spans="1:25" x14ac:dyDescent="0.2">
      <c r="A8" s="6" t="s">
        <v>222</v>
      </c>
      <c r="B8" s="5" t="s">
        <v>27</v>
      </c>
      <c r="C8" s="90"/>
      <c r="D8" s="76">
        <f>投入係数表!H8</f>
        <v>4.0481732618156057E-4</v>
      </c>
      <c r="E8" s="77">
        <f t="shared" si="0"/>
        <v>4.048173261815606E-2</v>
      </c>
      <c r="F8" s="76">
        <f>分析係数表!C11</f>
        <v>1.2359489742525653E-2</v>
      </c>
      <c r="G8" s="77">
        <f t="shared" si="1"/>
        <v>5.00333559053766E-4</v>
      </c>
      <c r="H8" s="77">
        <v>4.356563921301247E-3</v>
      </c>
      <c r="I8" s="77">
        <f t="shared" si="2"/>
        <v>4.356563921301247E-3</v>
      </c>
      <c r="J8" s="76">
        <f>分析係数表!G11</f>
        <v>0.33667334669338678</v>
      </c>
      <c r="K8" s="78">
        <f t="shared" si="3"/>
        <v>1.4667389554681553E-3</v>
      </c>
      <c r="L8" s="79"/>
      <c r="M8" s="80"/>
      <c r="N8" s="81">
        <f>分析係数表!H11</f>
        <v>-2.0551994966342155E-5</v>
      </c>
      <c r="O8" s="82">
        <f t="shared" si="4"/>
        <v>-3.6019920963018497E-4</v>
      </c>
      <c r="P8" s="76">
        <f>分析係数表!C11</f>
        <v>1.2359489742525653E-2</v>
      </c>
      <c r="Q8" s="82">
        <f t="shared" si="5"/>
        <v>-4.4518784366901191E-6</v>
      </c>
      <c r="R8" s="83">
        <v>1.3248029680025556E-3</v>
      </c>
      <c r="S8" s="84">
        <f t="shared" si="6"/>
        <v>5.6813668893038027E-3</v>
      </c>
      <c r="T8" s="85">
        <f>分析係数表!F11</f>
        <v>0.55811623246492981</v>
      </c>
      <c r="U8" s="86">
        <f t="shared" si="7"/>
        <v>3.1708630835092363E-3</v>
      </c>
      <c r="V8" s="87">
        <f>分析係数表!D11</f>
        <v>9.0180360721442889E-3</v>
      </c>
      <c r="W8" s="167">
        <f t="shared" si="8"/>
        <v>0</v>
      </c>
      <c r="X8" s="76">
        <f>分析係数表!E11</f>
        <v>0</v>
      </c>
      <c r="Y8" s="166">
        <f t="shared" si="9"/>
        <v>0</v>
      </c>
    </row>
    <row r="9" spans="1:25" x14ac:dyDescent="0.2">
      <c r="A9" s="6" t="s">
        <v>223</v>
      </c>
      <c r="B9" s="5" t="s">
        <v>191</v>
      </c>
      <c r="C9" s="90"/>
      <c r="D9" s="76">
        <f>投入係数表!H9</f>
        <v>2.3276996255439733E-3</v>
      </c>
      <c r="E9" s="77">
        <f t="shared" si="0"/>
        <v>0.23276996255439733</v>
      </c>
      <c r="F9" s="76">
        <f>分析係数表!C12</f>
        <v>9.527433500036242E-2</v>
      </c>
      <c r="G9" s="77">
        <f t="shared" si="1"/>
        <v>2.2177003390429467E-2</v>
      </c>
      <c r="H9" s="77">
        <v>2.3739443281273295E-2</v>
      </c>
      <c r="I9" s="77">
        <f t="shared" si="2"/>
        <v>2.3739443281273295E-2</v>
      </c>
      <c r="J9" s="76">
        <f>分析係数表!G12</f>
        <v>0.14088657924107142</v>
      </c>
      <c r="K9" s="78">
        <f t="shared" si="3"/>
        <v>3.3445689569860308E-3</v>
      </c>
      <c r="L9" s="79"/>
      <c r="M9" s="80"/>
      <c r="N9" s="81">
        <f>分析係数表!H12</f>
        <v>8.9938691818092706E-2</v>
      </c>
      <c r="O9" s="82">
        <f t="shared" si="4"/>
        <v>1.5762871566047094</v>
      </c>
      <c r="P9" s="76">
        <f>分析係数表!C12</f>
        <v>9.527433500036242E-2</v>
      </c>
      <c r="Q9" s="82">
        <f t="shared" si="5"/>
        <v>0.15017971061512583</v>
      </c>
      <c r="R9" s="83">
        <v>0.16670987373343776</v>
      </c>
      <c r="S9" s="84">
        <f t="shared" si="6"/>
        <v>0.19044931701471107</v>
      </c>
      <c r="T9" s="85">
        <f>分析係数表!F12</f>
        <v>0.31070382254464285</v>
      </c>
      <c r="U9" s="86">
        <f t="shared" si="7"/>
        <v>5.9173330797487218E-2</v>
      </c>
      <c r="V9" s="87">
        <f>分析係数表!D12</f>
        <v>6.9248744419642863E-2</v>
      </c>
      <c r="W9" s="167">
        <f t="shared" si="8"/>
        <v>0</v>
      </c>
      <c r="X9" s="76">
        <f>分析係数表!E12</f>
        <v>7.6468331473214288E-2</v>
      </c>
      <c r="Y9" s="166">
        <f t="shared" si="9"/>
        <v>0</v>
      </c>
    </row>
    <row r="10" spans="1:25" x14ac:dyDescent="0.2">
      <c r="A10" s="6" t="s">
        <v>224</v>
      </c>
      <c r="B10" s="5" t="s">
        <v>28</v>
      </c>
      <c r="C10" s="75">
        <f>最終需要_まとめ!C11</f>
        <v>100</v>
      </c>
      <c r="D10" s="76">
        <f>投入係数表!H10</f>
        <v>0.24582532132375265</v>
      </c>
      <c r="E10" s="77">
        <f t="shared" si="0"/>
        <v>24.582532132375263</v>
      </c>
      <c r="F10" s="76">
        <f>分析係数表!C13</f>
        <v>0</v>
      </c>
      <c r="G10" s="77">
        <f t="shared" si="1"/>
        <v>0</v>
      </c>
      <c r="H10" s="77">
        <v>0</v>
      </c>
      <c r="I10" s="77">
        <f t="shared" si="2"/>
        <v>100</v>
      </c>
      <c r="J10" s="76">
        <f>分析係数表!G13</f>
        <v>0.24501568667138954</v>
      </c>
      <c r="K10" s="78">
        <f t="shared" si="3"/>
        <v>24.501568667138955</v>
      </c>
      <c r="L10" s="79"/>
      <c r="M10" s="80"/>
      <c r="N10" s="81">
        <f>分析係数表!H13</f>
        <v>1.4256760815882582E-2</v>
      </c>
      <c r="O10" s="82">
        <f t="shared" si="4"/>
        <v>0.24986742095730832</v>
      </c>
      <c r="P10" s="76">
        <f>分析係数表!C13</f>
        <v>0</v>
      </c>
      <c r="Q10" s="82">
        <f t="shared" si="5"/>
        <v>0</v>
      </c>
      <c r="R10" s="83">
        <v>0</v>
      </c>
      <c r="S10" s="84">
        <f t="shared" si="6"/>
        <v>100</v>
      </c>
      <c r="T10" s="85">
        <f>分析係数表!F13</f>
        <v>0.38356441655702866</v>
      </c>
      <c r="U10" s="86">
        <f t="shared" si="7"/>
        <v>38.356441655702866</v>
      </c>
      <c r="V10" s="87">
        <f>分析係数表!D13</f>
        <v>0.14249569881590932</v>
      </c>
      <c r="W10" s="167">
        <f t="shared" si="8"/>
        <v>14</v>
      </c>
      <c r="X10" s="76">
        <f>分析係数表!E13</f>
        <v>0.13065479202509866</v>
      </c>
      <c r="Y10" s="166">
        <f t="shared" si="9"/>
        <v>13</v>
      </c>
    </row>
    <row r="11" spans="1:25" x14ac:dyDescent="0.2">
      <c r="A11" s="6" t="s">
        <v>225</v>
      </c>
      <c r="B11" s="5" t="s">
        <v>268</v>
      </c>
      <c r="C11" s="90"/>
      <c r="D11" s="76">
        <f>投入係数表!H11</f>
        <v>6.2746685558141887E-3</v>
      </c>
      <c r="E11" s="77">
        <f t="shared" si="0"/>
        <v>0.6274668555814189</v>
      </c>
      <c r="F11" s="76">
        <f>分析係数表!C14</f>
        <v>0.10677389421589856</v>
      </c>
      <c r="G11" s="77">
        <f t="shared" si="1"/>
        <v>6.6997079661832923E-2</v>
      </c>
      <c r="H11" s="77">
        <v>8.591578503183496E-2</v>
      </c>
      <c r="I11" s="77">
        <f t="shared" si="2"/>
        <v>8.591578503183496E-2</v>
      </c>
      <c r="J11" s="76">
        <f>分析係数表!G14</f>
        <v>0.16458723227282179</v>
      </c>
      <c r="K11" s="78">
        <f t="shared" si="3"/>
        <v>1.4140641266936446E-2</v>
      </c>
      <c r="L11" s="79"/>
      <c r="M11" s="80"/>
      <c r="N11" s="81">
        <f>分析係数表!H14</f>
        <v>1.166720945012347E-3</v>
      </c>
      <c r="O11" s="82">
        <f t="shared" si="4"/>
        <v>2.0448232054390499E-2</v>
      </c>
      <c r="P11" s="76">
        <f>分析係数表!C14</f>
        <v>0.10677389421589856</v>
      </c>
      <c r="Q11" s="82">
        <f t="shared" si="5"/>
        <v>2.1833373662776372E-3</v>
      </c>
      <c r="R11" s="83">
        <v>9.5061544186607824E-3</v>
      </c>
      <c r="S11" s="84">
        <f t="shared" si="6"/>
        <v>9.5421939450495735E-2</v>
      </c>
      <c r="T11" s="85">
        <f>分析係数表!F14</f>
        <v>0.30037429819089206</v>
      </c>
      <c r="U11" s="86">
        <f t="shared" si="7"/>
        <v>2.8662298094456452E-2</v>
      </c>
      <c r="V11" s="87">
        <f>分析係数表!D14</f>
        <v>5.9367851944271161E-2</v>
      </c>
      <c r="W11" s="167">
        <f t="shared" si="8"/>
        <v>0</v>
      </c>
      <c r="X11" s="76">
        <f>分析係数表!E14</f>
        <v>5.1881888126429611E-2</v>
      </c>
      <c r="Y11" s="166">
        <f t="shared" si="9"/>
        <v>0</v>
      </c>
    </row>
    <row r="12" spans="1:25" x14ac:dyDescent="0.2">
      <c r="A12" s="6" t="s">
        <v>226</v>
      </c>
      <c r="B12" s="5" t="s">
        <v>29</v>
      </c>
      <c r="C12" s="90"/>
      <c r="D12" s="76">
        <f>投入係数表!H12</f>
        <v>0.11405728165165469</v>
      </c>
      <c r="E12" s="77">
        <f t="shared" si="0"/>
        <v>11.405728165165469</v>
      </c>
      <c r="F12" s="76">
        <f>分析係数表!C15</f>
        <v>0</v>
      </c>
      <c r="G12" s="77">
        <f t="shared" si="1"/>
        <v>0</v>
      </c>
      <c r="H12" s="77">
        <v>0</v>
      </c>
      <c r="I12" s="77">
        <f t="shared" si="2"/>
        <v>0</v>
      </c>
      <c r="J12" s="76">
        <f>分析係数表!G15</f>
        <v>9.5597535599167657E-2</v>
      </c>
      <c r="K12" s="78">
        <f t="shared" si="3"/>
        <v>0</v>
      </c>
      <c r="L12" s="79"/>
      <c r="M12" s="80"/>
      <c r="N12" s="81">
        <f>分析係数表!H15</f>
        <v>8.2508355176415162E-3</v>
      </c>
      <c r="O12" s="82">
        <f t="shared" si="4"/>
        <v>0.14460612885076427</v>
      </c>
      <c r="P12" s="76">
        <f>分析係数表!C15</f>
        <v>0</v>
      </c>
      <c r="Q12" s="82">
        <f t="shared" si="5"/>
        <v>0</v>
      </c>
      <c r="R12" s="83">
        <v>0</v>
      </c>
      <c r="S12" s="84">
        <f t="shared" si="6"/>
        <v>0</v>
      </c>
      <c r="T12" s="85">
        <f>分析係数表!F15</f>
        <v>0.3037251621853197</v>
      </c>
      <c r="U12" s="86">
        <f t="shared" si="7"/>
        <v>0</v>
      </c>
      <c r="V12" s="87">
        <f>分析係数表!D15</f>
        <v>2.5215227059447551E-2</v>
      </c>
      <c r="W12" s="167">
        <f t="shared" si="8"/>
        <v>0</v>
      </c>
      <c r="X12" s="76">
        <f>分析係数表!E15</f>
        <v>2.1461503937329145E-2</v>
      </c>
      <c r="Y12" s="166">
        <f t="shared" si="9"/>
        <v>0</v>
      </c>
    </row>
    <row r="13" spans="1:25" x14ac:dyDescent="0.2">
      <c r="A13" s="6" t="s">
        <v>227</v>
      </c>
      <c r="B13" s="5" t="s">
        <v>30</v>
      </c>
      <c r="C13" s="90"/>
      <c r="D13" s="76">
        <f>投入係数表!H13</f>
        <v>6.0722598927234082E-3</v>
      </c>
      <c r="E13" s="77">
        <f t="shared" si="0"/>
        <v>0.60722598927234084</v>
      </c>
      <c r="F13" s="76">
        <f>分析係数表!C16</f>
        <v>0.41015070437916346</v>
      </c>
      <c r="G13" s="77">
        <f t="shared" si="1"/>
        <v>0.24905416721738494</v>
      </c>
      <c r="H13" s="77">
        <v>0.29803605475945438</v>
      </c>
      <c r="I13" s="77">
        <f t="shared" si="2"/>
        <v>0.29803605475945438</v>
      </c>
      <c r="J13" s="76">
        <f>分析係数表!G16</f>
        <v>3.3423831070889892E-2</v>
      </c>
      <c r="K13" s="78">
        <f t="shared" si="3"/>
        <v>9.9615067473144935E-3</v>
      </c>
      <c r="L13" s="79"/>
      <c r="M13" s="80"/>
      <c r="N13" s="81">
        <f>分析係数表!H16</f>
        <v>1.6727742979912797E-2</v>
      </c>
      <c r="O13" s="82">
        <f t="shared" si="4"/>
        <v>0.29317444900746054</v>
      </c>
      <c r="P13" s="76">
        <f>分析係数表!C16</f>
        <v>0.41015070437916346</v>
      </c>
      <c r="Q13" s="82">
        <f t="shared" si="5"/>
        <v>0.12024570676638308</v>
      </c>
      <c r="R13" s="83">
        <v>0.14538452583266789</v>
      </c>
      <c r="S13" s="84">
        <f t="shared" si="6"/>
        <v>0.4434205805921223</v>
      </c>
      <c r="T13" s="85">
        <f>分析係数表!F16</f>
        <v>0.28886877828054297</v>
      </c>
      <c r="U13" s="86">
        <f t="shared" si="7"/>
        <v>0.12809036138009541</v>
      </c>
      <c r="V13" s="87">
        <f>分析係数表!D16</f>
        <v>1.1915535444947209E-2</v>
      </c>
      <c r="W13" s="167">
        <f t="shared" si="8"/>
        <v>0</v>
      </c>
      <c r="X13" s="76">
        <f>分析係数表!E16</f>
        <v>1.200603318250377E-2</v>
      </c>
      <c r="Y13" s="166">
        <f t="shared" si="9"/>
        <v>0</v>
      </c>
    </row>
    <row r="14" spans="1:25" x14ac:dyDescent="0.2">
      <c r="A14" s="6" t="s">
        <v>2</v>
      </c>
      <c r="B14" s="5" t="s">
        <v>365</v>
      </c>
      <c r="C14" s="90"/>
      <c r="D14" s="76">
        <f>投入係数表!H14</f>
        <v>1.0727659143811356E-2</v>
      </c>
      <c r="E14" s="77">
        <f t="shared" si="0"/>
        <v>1.0727659143811357</v>
      </c>
      <c r="F14" s="76">
        <f>分析係数表!C17</f>
        <v>9.7010006591167874E-2</v>
      </c>
      <c r="G14" s="77">
        <f t="shared" si="1"/>
        <v>0.1040690284248942</v>
      </c>
      <c r="H14" s="77">
        <v>0.11379930046992359</v>
      </c>
      <c r="I14" s="77">
        <f t="shared" si="2"/>
        <v>0.11379930046992359</v>
      </c>
      <c r="J14" s="76">
        <f>分析係数表!G17</f>
        <v>0.23047865738492257</v>
      </c>
      <c r="K14" s="78">
        <f t="shared" si="3"/>
        <v>2.6228309983651377E-2</v>
      </c>
      <c r="L14" s="79"/>
      <c r="M14" s="80"/>
      <c r="N14" s="81">
        <f>分析係数表!H17</f>
        <v>3.0021721877756735E-3</v>
      </c>
      <c r="O14" s="82">
        <f t="shared" si="4"/>
        <v>5.2616792237517022E-2</v>
      </c>
      <c r="P14" s="76">
        <f>分析係数表!C17</f>
        <v>9.7010006591167874E-2</v>
      </c>
      <c r="Q14" s="82">
        <f t="shared" si="5"/>
        <v>5.1043553617676372E-3</v>
      </c>
      <c r="R14" s="83">
        <v>9.7245632380258042E-3</v>
      </c>
      <c r="S14" s="84">
        <f t="shared" si="6"/>
        <v>0.12352386370794939</v>
      </c>
      <c r="T14" s="85">
        <f>分析係数表!F17</f>
        <v>0.38098321731153201</v>
      </c>
      <c r="U14" s="86">
        <f t="shared" si="7"/>
        <v>4.7060519010205748E-2</v>
      </c>
      <c r="V14" s="87">
        <f>分析係数表!D17</f>
        <v>7.2149371323727812E-2</v>
      </c>
      <c r="W14" s="167">
        <f t="shared" si="8"/>
        <v>0</v>
      </c>
      <c r="X14" s="76">
        <f>分析係数表!E17</f>
        <v>7.3984134693216769E-2</v>
      </c>
      <c r="Y14" s="166">
        <f t="shared" si="9"/>
        <v>0</v>
      </c>
    </row>
    <row r="15" spans="1:25" x14ac:dyDescent="0.2">
      <c r="A15" s="6" t="s">
        <v>3</v>
      </c>
      <c r="B15" s="5" t="s">
        <v>31</v>
      </c>
      <c r="C15" s="90"/>
      <c r="D15" s="76">
        <f>投入係数表!H15</f>
        <v>6.0722598927234089E-4</v>
      </c>
      <c r="E15" s="77">
        <f t="shared" si="0"/>
        <v>6.0722598927234091E-2</v>
      </c>
      <c r="F15" s="76">
        <f>分析係数表!C18</f>
        <v>9.5269756838905817E-2</v>
      </c>
      <c r="G15" s="77">
        <f t="shared" si="1"/>
        <v>5.7850272344239949E-3</v>
      </c>
      <c r="H15" s="77">
        <v>7.9160763905094574E-3</v>
      </c>
      <c r="I15" s="77">
        <f t="shared" si="2"/>
        <v>7.9160763905094574E-3</v>
      </c>
      <c r="J15" s="76">
        <f>分析係数表!G18</f>
        <v>0.2156830511260891</v>
      </c>
      <c r="K15" s="78">
        <f t="shared" si="3"/>
        <v>1.7073635088522782E-3</v>
      </c>
      <c r="L15" s="79"/>
      <c r="M15" s="80"/>
      <c r="N15" s="81">
        <f>分析係数表!H18</f>
        <v>4.4107743043149704E-4</v>
      </c>
      <c r="O15" s="82">
        <f t="shared" si="4"/>
        <v>7.7304291912939698E-3</v>
      </c>
      <c r="P15" s="76">
        <f>分析係数表!C18</f>
        <v>9.5269756838905817E-2</v>
      </c>
      <c r="Q15" s="82">
        <f t="shared" si="5"/>
        <v>7.3647610931495586E-4</v>
      </c>
      <c r="R15" s="83">
        <v>1.7000162401230865E-3</v>
      </c>
      <c r="S15" s="84">
        <f t="shared" si="6"/>
        <v>9.6160926306325441E-3</v>
      </c>
      <c r="T15" s="85">
        <f>分析係数表!F18</f>
        <v>0.45931283905967452</v>
      </c>
      <c r="U15" s="86">
        <f t="shared" si="7"/>
        <v>4.4167948068366478E-3</v>
      </c>
      <c r="V15" s="87">
        <f>分析係数表!D18</f>
        <v>2.4001315140555646E-2</v>
      </c>
      <c r="W15" s="167">
        <f t="shared" si="8"/>
        <v>0</v>
      </c>
      <c r="X15" s="76">
        <f>分析係数表!E18</f>
        <v>2.0549071181982573E-2</v>
      </c>
      <c r="Y15" s="166">
        <f t="shared" si="9"/>
        <v>0</v>
      </c>
    </row>
    <row r="16" spans="1:25" x14ac:dyDescent="0.2">
      <c r="A16" s="6" t="s">
        <v>4</v>
      </c>
      <c r="B16" s="5" t="s">
        <v>32</v>
      </c>
      <c r="C16" s="90"/>
      <c r="D16" s="76">
        <f>投入係数表!H16</f>
        <v>1.0120433154539014E-4</v>
      </c>
      <c r="E16" s="77">
        <f t="shared" si="0"/>
        <v>1.0120433154539015E-2</v>
      </c>
      <c r="F16" s="76">
        <f>分析係数表!C19</f>
        <v>0.40536890089481681</v>
      </c>
      <c r="G16" s="77">
        <f t="shared" si="1"/>
        <v>4.1025088644349441E-3</v>
      </c>
      <c r="H16" s="77">
        <v>1.5275361848262843E-2</v>
      </c>
      <c r="I16" s="77">
        <f t="shared" si="2"/>
        <v>1.5275361848262843E-2</v>
      </c>
      <c r="J16" s="76">
        <f>分析係数表!G19</f>
        <v>5.7664292584581833E-2</v>
      </c>
      <c r="K16" s="78">
        <f t="shared" si="3"/>
        <v>8.8084293495358727E-4</v>
      </c>
      <c r="L16" s="79"/>
      <c r="M16" s="80"/>
      <c r="N16" s="81">
        <f>分析係数表!H19</f>
        <v>-1.1224551097002254E-4</v>
      </c>
      <c r="O16" s="82">
        <f t="shared" si="4"/>
        <v>-1.9672418372110099E-3</v>
      </c>
      <c r="P16" s="76">
        <f>分析係数表!C19</f>
        <v>0.40536890089481681</v>
      </c>
      <c r="Q16" s="82">
        <f t="shared" si="5"/>
        <v>-7.9745866134452723E-4</v>
      </c>
      <c r="R16" s="83">
        <v>4.3161869091294233E-3</v>
      </c>
      <c r="S16" s="84">
        <f t="shared" si="6"/>
        <v>1.9591548757392267E-2</v>
      </c>
      <c r="T16" s="85">
        <f>分析係数表!F19</f>
        <v>0.24008915593875232</v>
      </c>
      <c r="U16" s="86">
        <f t="shared" si="7"/>
        <v>4.7037184046952217E-3</v>
      </c>
      <c r="V16" s="87">
        <f>分析係数表!D19</f>
        <v>8.3893032671263044E-3</v>
      </c>
      <c r="W16" s="167">
        <f t="shared" si="8"/>
        <v>0</v>
      </c>
      <c r="X16" s="76">
        <f>分析係数表!E19</f>
        <v>9.7042048804792374E-3</v>
      </c>
      <c r="Y16" s="166">
        <f t="shared" si="9"/>
        <v>0</v>
      </c>
    </row>
    <row r="17" spans="1:25" x14ac:dyDescent="0.2">
      <c r="A17" s="6" t="s">
        <v>5</v>
      </c>
      <c r="B17" s="5" t="s">
        <v>33</v>
      </c>
      <c r="C17" s="90"/>
      <c r="D17" s="76">
        <f>投入係数表!H17</f>
        <v>0</v>
      </c>
      <c r="E17" s="77">
        <f t="shared" si="0"/>
        <v>0</v>
      </c>
      <c r="F17" s="76">
        <f>分析係数表!C20</f>
        <v>8.6705813891974848E-2</v>
      </c>
      <c r="G17" s="77">
        <f t="shared" si="1"/>
        <v>0</v>
      </c>
      <c r="H17" s="77">
        <v>9.2380121924624879E-4</v>
      </c>
      <c r="I17" s="77">
        <f t="shared" si="2"/>
        <v>9.2380121924624879E-4</v>
      </c>
      <c r="J17" s="76">
        <f>分析係数表!G20</f>
        <v>0.10015098137896326</v>
      </c>
      <c r="K17" s="78">
        <f t="shared" si="3"/>
        <v>9.2519598706594623E-5</v>
      </c>
      <c r="L17" s="79"/>
      <c r="M17" s="80"/>
      <c r="N17" s="81">
        <f>分析係数表!H20</f>
        <v>5.4858017333236366E-4</v>
      </c>
      <c r="O17" s="82">
        <f t="shared" si="4"/>
        <v>9.6145481339749359E-3</v>
      </c>
      <c r="P17" s="76">
        <f>分析係数表!C20</f>
        <v>8.6705813891974848E-2</v>
      </c>
      <c r="Q17" s="82">
        <f t="shared" si="5"/>
        <v>8.3363722115986486E-4</v>
      </c>
      <c r="R17" s="83">
        <v>2.0288971177514535E-3</v>
      </c>
      <c r="S17" s="84">
        <f t="shared" si="6"/>
        <v>2.9526983369977024E-3</v>
      </c>
      <c r="T17" s="85">
        <f>分析係数表!F20</f>
        <v>0.22320080523402114</v>
      </c>
      <c r="U17" s="86">
        <f t="shared" si="7"/>
        <v>6.5904464643104228E-4</v>
      </c>
      <c r="V17" s="87">
        <f>分析係数表!D20</f>
        <v>3.6738802214393559E-2</v>
      </c>
      <c r="W17" s="167">
        <f t="shared" si="8"/>
        <v>0</v>
      </c>
      <c r="X17" s="76">
        <f>分析係数表!E20</f>
        <v>3.8877705083039761E-2</v>
      </c>
      <c r="Y17" s="166">
        <f t="shared" si="9"/>
        <v>0</v>
      </c>
    </row>
    <row r="18" spans="1:25" x14ac:dyDescent="0.2">
      <c r="A18" s="6" t="s">
        <v>6</v>
      </c>
      <c r="B18" s="5" t="s">
        <v>34</v>
      </c>
      <c r="C18" s="90"/>
      <c r="D18" s="76">
        <f>投入係数表!H18</f>
        <v>2.5301082886347538E-3</v>
      </c>
      <c r="E18" s="77">
        <f t="shared" si="0"/>
        <v>0.25301082886347537</v>
      </c>
      <c r="F18" s="76">
        <f>分析係数表!C21</f>
        <v>0.12574712643678165</v>
      </c>
      <c r="G18" s="77">
        <f t="shared" si="1"/>
        <v>3.1815384686970365E-2</v>
      </c>
      <c r="H18" s="77">
        <v>3.8097142878107032E-2</v>
      </c>
      <c r="I18" s="77">
        <f t="shared" si="2"/>
        <v>3.8097142878107032E-2</v>
      </c>
      <c r="J18" s="76">
        <f>分析係数表!G21</f>
        <v>0.2851216642932326</v>
      </c>
      <c r="K18" s="78">
        <f t="shared" si="3"/>
        <v>1.0862320782222951E-2</v>
      </c>
      <c r="L18" s="79"/>
      <c r="M18" s="80"/>
      <c r="N18" s="81">
        <f>分析係数表!H21</f>
        <v>9.2325885079567842E-4</v>
      </c>
      <c r="O18" s="82">
        <f t="shared" si="4"/>
        <v>1.6181256801848311E-2</v>
      </c>
      <c r="P18" s="76">
        <f>分析係数表!C21</f>
        <v>0.12574712643678165</v>
      </c>
      <c r="Q18" s="82">
        <f t="shared" si="5"/>
        <v>2.0347465449680529E-3</v>
      </c>
      <c r="R18" s="83">
        <v>4.7276837633228042E-3</v>
      </c>
      <c r="S18" s="84">
        <f t="shared" si="6"/>
        <v>4.2824826641429836E-2</v>
      </c>
      <c r="T18" s="85">
        <f>分析係数表!F21</f>
        <v>0.42585598414958825</v>
      </c>
      <c r="U18" s="86">
        <f t="shared" si="7"/>
        <v>1.823720869542161E-2</v>
      </c>
      <c r="V18" s="87">
        <f>分析係数表!D21</f>
        <v>8.1109528821744784E-2</v>
      </c>
      <c r="W18" s="167">
        <f t="shared" si="8"/>
        <v>0</v>
      </c>
      <c r="X18" s="76">
        <f>分析係数表!E21</f>
        <v>6.7549996904216453E-2</v>
      </c>
      <c r="Y18" s="166">
        <f t="shared" si="9"/>
        <v>0</v>
      </c>
    </row>
    <row r="19" spans="1:25" x14ac:dyDescent="0.2">
      <c r="A19" s="6" t="s">
        <v>7</v>
      </c>
      <c r="B19" s="5" t="s">
        <v>269</v>
      </c>
      <c r="C19" s="90"/>
      <c r="D19" s="76">
        <f>投入係数表!H19</f>
        <v>0</v>
      </c>
      <c r="E19" s="77">
        <f t="shared" si="0"/>
        <v>0</v>
      </c>
      <c r="F19" s="76">
        <f>分析係数表!C22</f>
        <v>0.11411587407903545</v>
      </c>
      <c r="G19" s="77">
        <f t="shared" si="1"/>
        <v>0</v>
      </c>
      <c r="H19" s="77">
        <v>2.991452735652796E-3</v>
      </c>
      <c r="I19" s="77">
        <f t="shared" si="2"/>
        <v>2.991452735652796E-3</v>
      </c>
      <c r="J19" s="76">
        <f>分析係数表!G22</f>
        <v>0.19462933210924949</v>
      </c>
      <c r="K19" s="78">
        <f t="shared" si="3"/>
        <v>5.8222444797649097E-4</v>
      </c>
      <c r="L19" s="79"/>
      <c r="M19" s="80"/>
      <c r="N19" s="81">
        <f>分析係数表!H22</f>
        <v>4.2684912622402942E-5</v>
      </c>
      <c r="O19" s="82">
        <f t="shared" si="4"/>
        <v>7.4810605077038422E-4</v>
      </c>
      <c r="P19" s="76">
        <f>分析係数表!C22</f>
        <v>0.11411587407903545</v>
      </c>
      <c r="Q19" s="82">
        <f t="shared" si="5"/>
        <v>8.537077588747767E-5</v>
      </c>
      <c r="R19" s="83">
        <v>1.2353040332261503E-3</v>
      </c>
      <c r="S19" s="84">
        <f t="shared" si="6"/>
        <v>4.2267567688789465E-3</v>
      </c>
      <c r="T19" s="85">
        <f>分析係数表!F22</f>
        <v>0.41301354142758778</v>
      </c>
      <c r="U19" s="86">
        <f t="shared" si="7"/>
        <v>1.7457077818677218E-3</v>
      </c>
      <c r="V19" s="87">
        <f>分析係数表!D22</f>
        <v>3.7726646775304108E-2</v>
      </c>
      <c r="W19" s="167">
        <f t="shared" si="8"/>
        <v>0</v>
      </c>
      <c r="X19" s="76">
        <f>分析係数表!E22</f>
        <v>3.6923341748909801E-2</v>
      </c>
      <c r="Y19" s="166">
        <f t="shared" si="9"/>
        <v>0</v>
      </c>
    </row>
    <row r="20" spans="1:25" x14ac:dyDescent="0.2">
      <c r="A20" s="6" t="s">
        <v>8</v>
      </c>
      <c r="B20" s="5" t="s">
        <v>270</v>
      </c>
      <c r="C20" s="90"/>
      <c r="D20" s="76">
        <f>投入係数表!H20</f>
        <v>0</v>
      </c>
      <c r="E20" s="77">
        <f t="shared" si="0"/>
        <v>0</v>
      </c>
      <c r="F20" s="76">
        <f>分析係数表!C23</f>
        <v>0</v>
      </c>
      <c r="G20" s="77">
        <f t="shared" si="1"/>
        <v>0</v>
      </c>
      <c r="H20" s="77">
        <v>0</v>
      </c>
      <c r="I20" s="77">
        <f t="shared" si="2"/>
        <v>0</v>
      </c>
      <c r="J20" s="76">
        <f>分析係数表!G23</f>
        <v>0.21587101160701277</v>
      </c>
      <c r="K20" s="78">
        <f t="shared" si="3"/>
        <v>0</v>
      </c>
      <c r="L20" s="79"/>
      <c r="M20" s="80"/>
      <c r="N20" s="81">
        <f>分析係数表!H23</f>
        <v>2.5294763035498039E-5</v>
      </c>
      <c r="O20" s="82">
        <f t="shared" si="4"/>
        <v>4.4332210416022765E-4</v>
      </c>
      <c r="P20" s="76">
        <f>分析係数表!C23</f>
        <v>0</v>
      </c>
      <c r="Q20" s="82">
        <f t="shared" si="5"/>
        <v>0</v>
      </c>
      <c r="R20" s="83">
        <v>0</v>
      </c>
      <c r="S20" s="84">
        <f t="shared" si="6"/>
        <v>0</v>
      </c>
      <c r="T20" s="85">
        <f>分析係数表!F23</f>
        <v>0.44111505026467873</v>
      </c>
      <c r="U20" s="86">
        <f t="shared" si="7"/>
        <v>0</v>
      </c>
      <c r="V20" s="87">
        <f>分析係数表!D23</f>
        <v>7.4984216405225582E-2</v>
      </c>
      <c r="W20" s="167">
        <f t="shared" si="8"/>
        <v>0</v>
      </c>
      <c r="X20" s="76">
        <f>分析係数表!E23</f>
        <v>7.4984216405225582E-2</v>
      </c>
      <c r="Y20" s="166">
        <f t="shared" si="9"/>
        <v>0</v>
      </c>
    </row>
    <row r="21" spans="1:25" x14ac:dyDescent="0.2">
      <c r="A21" s="6" t="s">
        <v>9</v>
      </c>
      <c r="B21" s="5" t="s">
        <v>271</v>
      </c>
      <c r="C21" s="90"/>
      <c r="D21" s="76">
        <f>投入係数表!H21</f>
        <v>0</v>
      </c>
      <c r="E21" s="77">
        <f t="shared" si="0"/>
        <v>0</v>
      </c>
      <c r="F21" s="76">
        <f>分析係数表!C24</f>
        <v>0.22802579992411787</v>
      </c>
      <c r="G21" s="77">
        <f t="shared" si="1"/>
        <v>0</v>
      </c>
      <c r="H21" s="77">
        <v>3.9723922928953694E-3</v>
      </c>
      <c r="I21" s="77">
        <f t="shared" si="2"/>
        <v>3.9723922928953694E-3</v>
      </c>
      <c r="J21" s="76">
        <f>分析係数表!G24</f>
        <v>0.20837520938023452</v>
      </c>
      <c r="K21" s="78">
        <f t="shared" si="3"/>
        <v>8.2774807577250243E-4</v>
      </c>
      <c r="L21" s="79"/>
      <c r="M21" s="80"/>
      <c r="N21" s="81">
        <f>分析係数表!H24</f>
        <v>3.2883191946147448E-4</v>
      </c>
      <c r="O21" s="82">
        <f t="shared" si="4"/>
        <v>5.7631873540829595E-3</v>
      </c>
      <c r="P21" s="76">
        <f>分析係数表!C24</f>
        <v>0.22802579992411787</v>
      </c>
      <c r="Q21" s="82">
        <f t="shared" si="5"/>
        <v>1.3141554065273272E-3</v>
      </c>
      <c r="R21" s="83">
        <v>5.3357757139995054E-3</v>
      </c>
      <c r="S21" s="84">
        <f t="shared" si="6"/>
        <v>9.3081680068948756E-3</v>
      </c>
      <c r="T21" s="85">
        <f>分析係数表!F24</f>
        <v>0.39262981574539363</v>
      </c>
      <c r="U21" s="86">
        <f t="shared" si="7"/>
        <v>3.6546642894743028E-3</v>
      </c>
      <c r="V21" s="87">
        <f>分析係数表!D24</f>
        <v>9.313232830820771E-2</v>
      </c>
      <c r="W21" s="167">
        <f t="shared" si="8"/>
        <v>0</v>
      </c>
      <c r="X21" s="76">
        <f>分析係数表!E24</f>
        <v>9.0452261306532666E-2</v>
      </c>
      <c r="Y21" s="166">
        <f t="shared" si="9"/>
        <v>0</v>
      </c>
    </row>
    <row r="22" spans="1:25" x14ac:dyDescent="0.2">
      <c r="A22" s="6" t="s">
        <v>10</v>
      </c>
      <c r="B22" s="5" t="s">
        <v>272</v>
      </c>
      <c r="C22" s="90"/>
      <c r="D22" s="76">
        <f>投入係数表!H22</f>
        <v>0</v>
      </c>
      <c r="E22" s="77">
        <f t="shared" si="0"/>
        <v>0</v>
      </c>
      <c r="F22" s="76">
        <f>分析係数表!C25</f>
        <v>9.9149235591377005E-3</v>
      </c>
      <c r="G22" s="77">
        <f t="shared" si="1"/>
        <v>0</v>
      </c>
      <c r="H22" s="77">
        <v>3.8330171046130622E-4</v>
      </c>
      <c r="I22" s="77">
        <f t="shared" si="2"/>
        <v>3.8330171046130622E-4</v>
      </c>
      <c r="J22" s="76">
        <f>分析係数表!G25</f>
        <v>0.19677906391545041</v>
      </c>
      <c r="K22" s="78">
        <f t="shared" si="3"/>
        <v>7.5425751781766848E-5</v>
      </c>
      <c r="L22" s="79"/>
      <c r="M22" s="80"/>
      <c r="N22" s="81">
        <f>分析係数表!H25</f>
        <v>5.0905710608939805E-4</v>
      </c>
      <c r="O22" s="82">
        <f t="shared" si="4"/>
        <v>8.921857346224582E-3</v>
      </c>
      <c r="P22" s="76">
        <f>分析係数表!C25</f>
        <v>9.9149235591377005E-3</v>
      </c>
      <c r="Q22" s="82">
        <f t="shared" si="5"/>
        <v>8.8459533593347866E-5</v>
      </c>
      <c r="R22" s="83">
        <v>4.1664014479496483E-4</v>
      </c>
      <c r="S22" s="84">
        <f t="shared" si="6"/>
        <v>7.9994185525627105E-4</v>
      </c>
      <c r="T22" s="85">
        <f>分析係数表!F25</f>
        <v>0.35078007045797682</v>
      </c>
      <c r="U22" s="86">
        <f t="shared" si="7"/>
        <v>2.8060366034907944E-4</v>
      </c>
      <c r="V22" s="87">
        <f>分析係数表!D25</f>
        <v>8.1529944640161042E-2</v>
      </c>
      <c r="W22" s="167">
        <f t="shared" si="8"/>
        <v>0</v>
      </c>
      <c r="X22" s="76">
        <f>分析係数表!E25</f>
        <v>6.8948163059889281E-2</v>
      </c>
      <c r="Y22" s="166">
        <f t="shared" si="9"/>
        <v>0</v>
      </c>
    </row>
    <row r="23" spans="1:25" x14ac:dyDescent="0.2">
      <c r="A23" s="6" t="s">
        <v>11</v>
      </c>
      <c r="B23" s="5" t="s">
        <v>35</v>
      </c>
      <c r="C23" s="90"/>
      <c r="D23" s="76">
        <f>投入係数表!H23</f>
        <v>0</v>
      </c>
      <c r="E23" s="77">
        <f t="shared" si="0"/>
        <v>0</v>
      </c>
      <c r="F23" s="76">
        <f>分析係数表!C26</f>
        <v>0.61283557046979864</v>
      </c>
      <c r="G23" s="77">
        <f t="shared" si="1"/>
        <v>0</v>
      </c>
      <c r="H23" s="77">
        <v>1.4779861735927755E-2</v>
      </c>
      <c r="I23" s="77">
        <f t="shared" si="2"/>
        <v>1.4779861735927755E-2</v>
      </c>
      <c r="J23" s="76">
        <f>分析係数表!G26</f>
        <v>0.19644335167242807</v>
      </c>
      <c r="K23" s="78">
        <f t="shared" si="3"/>
        <v>2.9034055766607191E-3</v>
      </c>
      <c r="L23" s="79"/>
      <c r="M23" s="80"/>
      <c r="N23" s="81">
        <f>分析係数表!H26</f>
        <v>1.0374014689933634E-2</v>
      </c>
      <c r="O23" s="82">
        <f t="shared" si="4"/>
        <v>0.18181747796871339</v>
      </c>
      <c r="P23" s="76">
        <f>分析係数表!C26</f>
        <v>0.61283557046979864</v>
      </c>
      <c r="Q23" s="82">
        <f t="shared" si="5"/>
        <v>0.11142421783233651</v>
      </c>
      <c r="R23" s="83">
        <v>0.12534334519786669</v>
      </c>
      <c r="S23" s="84">
        <f t="shared" si="6"/>
        <v>0.14012320693379443</v>
      </c>
      <c r="T23" s="85">
        <f>分析係数表!F26</f>
        <v>0.33496031939237547</v>
      </c>
      <c r="U23" s="86">
        <f t="shared" si="7"/>
        <v>4.6935714148827704E-2</v>
      </c>
      <c r="V23" s="87">
        <f>分析係数表!D26</f>
        <v>1.4022104289400653E-2</v>
      </c>
      <c r="W23" s="167">
        <f t="shared" si="8"/>
        <v>0</v>
      </c>
      <c r="X23" s="76">
        <f>分析係数表!E26</f>
        <v>1.5044549393836117E-2</v>
      </c>
      <c r="Y23" s="166">
        <f t="shared" si="9"/>
        <v>0</v>
      </c>
    </row>
    <row r="24" spans="1:25" x14ac:dyDescent="0.2">
      <c r="A24" s="6" t="s">
        <v>12</v>
      </c>
      <c r="B24" s="5" t="s">
        <v>366</v>
      </c>
      <c r="C24" s="90"/>
      <c r="D24" s="76">
        <f>投入係数表!H24</f>
        <v>0</v>
      </c>
      <c r="E24" s="77">
        <f t="shared" si="0"/>
        <v>0</v>
      </c>
      <c r="F24" s="76">
        <f>分析係数表!C27</f>
        <v>1.5080990504561576E-2</v>
      </c>
      <c r="G24" s="77">
        <f t="shared" si="1"/>
        <v>0</v>
      </c>
      <c r="H24" s="77">
        <v>7.9292310521017617E-5</v>
      </c>
      <c r="I24" s="77">
        <f t="shared" si="2"/>
        <v>7.9292310521017617E-5</v>
      </c>
      <c r="J24" s="76">
        <f>分析係数表!G27</f>
        <v>0.17011128775834658</v>
      </c>
      <c r="K24" s="78">
        <f t="shared" si="3"/>
        <v>1.3488517052065001E-5</v>
      </c>
      <c r="L24" s="79"/>
      <c r="M24" s="80"/>
      <c r="N24" s="81">
        <f>分析係数表!H27</f>
        <v>1.1055392369202362E-2</v>
      </c>
      <c r="O24" s="82">
        <f t="shared" si="4"/>
        <v>0.19375946714952952</v>
      </c>
      <c r="P24" s="76">
        <f>分析係数表!C27</f>
        <v>1.5080990504561576E-2</v>
      </c>
      <c r="Q24" s="82">
        <f t="shared" si="5"/>
        <v>2.9220846842509651E-3</v>
      </c>
      <c r="R24" s="83">
        <v>2.9578776708044942E-3</v>
      </c>
      <c r="S24" s="84">
        <f t="shared" si="6"/>
        <v>3.0371699813255119E-3</v>
      </c>
      <c r="T24" s="85">
        <f>分析係数表!F27</f>
        <v>0.32114467408585057</v>
      </c>
      <c r="U24" s="86">
        <f t="shared" si="7"/>
        <v>9.7537096379611034E-4</v>
      </c>
      <c r="V24" s="87">
        <f>分析係数表!D27</f>
        <v>6.518282988871224E-2</v>
      </c>
      <c r="W24" s="167">
        <f t="shared" si="8"/>
        <v>0</v>
      </c>
      <c r="X24" s="76">
        <f>分析係数表!E27</f>
        <v>7.7901430842607311E-2</v>
      </c>
      <c r="Y24" s="166">
        <f t="shared" si="9"/>
        <v>0</v>
      </c>
    </row>
    <row r="25" spans="1:25" x14ac:dyDescent="0.2">
      <c r="A25" s="6" t="s">
        <v>13</v>
      </c>
      <c r="B25" s="5" t="s">
        <v>192</v>
      </c>
      <c r="C25" s="90"/>
      <c r="D25" s="76">
        <f>投入係数表!H25</f>
        <v>0</v>
      </c>
      <c r="E25" s="77">
        <f t="shared" si="0"/>
        <v>0</v>
      </c>
      <c r="F25" s="76">
        <f>分析係数表!C28</f>
        <v>4.0038232795242101E-2</v>
      </c>
      <c r="G25" s="77">
        <f t="shared" si="1"/>
        <v>0</v>
      </c>
      <c r="H25" s="77">
        <v>3.5032158532899778E-3</v>
      </c>
      <c r="I25" s="77">
        <f t="shared" si="2"/>
        <v>3.5032158532899778E-3</v>
      </c>
      <c r="J25" s="76">
        <f>分析係数表!G28</f>
        <v>0.12474279835390946</v>
      </c>
      <c r="K25" s="78">
        <f t="shared" si="3"/>
        <v>4.3700094877717054E-4</v>
      </c>
      <c r="L25" s="79"/>
      <c r="M25" s="80"/>
      <c r="N25" s="81">
        <f>分析係数表!H28</f>
        <v>2.0869760426975598E-2</v>
      </c>
      <c r="O25" s="82">
        <f t="shared" si="4"/>
        <v>0.36576844356369781</v>
      </c>
      <c r="P25" s="76">
        <f>分析係数表!C28</f>
        <v>4.0038232795242101E-2</v>
      </c>
      <c r="Q25" s="82">
        <f t="shared" si="5"/>
        <v>1.4644722092556706E-2</v>
      </c>
      <c r="R25" s="83">
        <v>1.6031954404271423E-2</v>
      </c>
      <c r="S25" s="84">
        <f t="shared" si="6"/>
        <v>1.95351702575614E-2</v>
      </c>
      <c r="T25" s="85">
        <f>分析係数表!F28</f>
        <v>0.21334876543209877</v>
      </c>
      <c r="U25" s="86">
        <f t="shared" si="7"/>
        <v>4.16780445695658E-3</v>
      </c>
      <c r="V25" s="87">
        <f>分析係数表!D28</f>
        <v>5.5555555555555552E-2</v>
      </c>
      <c r="W25" s="167">
        <f t="shared" si="8"/>
        <v>0</v>
      </c>
      <c r="X25" s="76">
        <f>分析係数表!E28</f>
        <v>5.3497942386831275E-2</v>
      </c>
      <c r="Y25" s="166">
        <f t="shared" si="9"/>
        <v>0</v>
      </c>
    </row>
    <row r="26" spans="1:25" x14ac:dyDescent="0.2">
      <c r="A26" s="6" t="s">
        <v>14</v>
      </c>
      <c r="B26" s="5" t="s">
        <v>50</v>
      </c>
      <c r="C26" s="90"/>
      <c r="D26" s="76">
        <f>投入係数表!H26</f>
        <v>1.6799919036534765E-2</v>
      </c>
      <c r="E26" s="77">
        <f t="shared" si="0"/>
        <v>1.6799919036534765</v>
      </c>
      <c r="F26" s="76">
        <f>分析係数表!C29</f>
        <v>5.2257811734743864E-2</v>
      </c>
      <c r="G26" s="77">
        <f t="shared" si="1"/>
        <v>8.7792700617017327E-2</v>
      </c>
      <c r="H26" s="77">
        <v>9.1985768973633503E-2</v>
      </c>
      <c r="I26" s="77">
        <f t="shared" si="2"/>
        <v>9.1985768973633503E-2</v>
      </c>
      <c r="J26" s="76">
        <f>分析係数表!G29</f>
        <v>0.26071608673726676</v>
      </c>
      <c r="K26" s="78">
        <f t="shared" si="3"/>
        <v>2.3982169722324014E-2</v>
      </c>
      <c r="L26" s="79"/>
      <c r="M26" s="80"/>
      <c r="N26" s="81">
        <f>分析係数表!H29</f>
        <v>1.0140038131855275E-2</v>
      </c>
      <c r="O26" s="82">
        <f t="shared" si="4"/>
        <v>0.17771674850523125</v>
      </c>
      <c r="P26" s="76">
        <f>分析係数表!C29</f>
        <v>5.2257811734743864E-2</v>
      </c>
      <c r="Q26" s="82">
        <f t="shared" si="5"/>
        <v>9.2870883854971973E-3</v>
      </c>
      <c r="R26" s="83">
        <v>1.2430135659174538E-2</v>
      </c>
      <c r="S26" s="84">
        <f t="shared" si="6"/>
        <v>0.10441590463280805</v>
      </c>
      <c r="T26" s="85">
        <f>分析係数表!F29</f>
        <v>0.44730206757438223</v>
      </c>
      <c r="U26" s="86">
        <f t="shared" si="7"/>
        <v>4.6705450029904554E-2</v>
      </c>
      <c r="V26" s="87">
        <f>分析係数表!D29</f>
        <v>0.13842662632375188</v>
      </c>
      <c r="W26" s="167">
        <f t="shared" si="8"/>
        <v>0</v>
      </c>
      <c r="X26" s="76">
        <f>分析係数表!E29</f>
        <v>9.5057992939989913E-2</v>
      </c>
      <c r="Y26" s="166">
        <f t="shared" si="9"/>
        <v>0</v>
      </c>
    </row>
    <row r="27" spans="1:25" x14ac:dyDescent="0.2">
      <c r="A27" s="6" t="s">
        <v>15</v>
      </c>
      <c r="B27" s="5" t="s">
        <v>36</v>
      </c>
      <c r="C27" s="90"/>
      <c r="D27" s="76">
        <f>投入係数表!H27</f>
        <v>2.3276996255439733E-3</v>
      </c>
      <c r="E27" s="77">
        <f t="shared" si="0"/>
        <v>0.23276996255439733</v>
      </c>
      <c r="F27" s="76">
        <f>分析係数表!C30</f>
        <v>1</v>
      </c>
      <c r="G27" s="77">
        <f t="shared" si="1"/>
        <v>0.23276996255439733</v>
      </c>
      <c r="H27" s="77">
        <v>0.26884491425095114</v>
      </c>
      <c r="I27" s="77">
        <f t="shared" si="2"/>
        <v>0.26884491425095114</v>
      </c>
      <c r="J27" s="76">
        <f>分析係数表!G30</f>
        <v>0.34449214239092235</v>
      </c>
      <c r="K27" s="78">
        <f t="shared" si="3"/>
        <v>9.2614960481213968E-2</v>
      </c>
      <c r="L27" s="79"/>
      <c r="M27" s="80"/>
      <c r="N27" s="81">
        <f>分析係数表!H30</f>
        <v>0</v>
      </c>
      <c r="O27" s="82">
        <f t="shared" si="4"/>
        <v>0</v>
      </c>
      <c r="P27" s="76">
        <f>分析係数表!C30</f>
        <v>1</v>
      </c>
      <c r="Q27" s="82">
        <f t="shared" si="5"/>
        <v>0</v>
      </c>
      <c r="R27" s="83">
        <v>4.9870385377321601E-2</v>
      </c>
      <c r="S27" s="84">
        <f t="shared" si="6"/>
        <v>0.31871529962827272</v>
      </c>
      <c r="T27" s="85">
        <f>分析係数表!F30</f>
        <v>0.44050308781442987</v>
      </c>
      <c r="U27" s="86">
        <f t="shared" si="7"/>
        <v>0.14039507361995535</v>
      </c>
      <c r="V27" s="87">
        <f>分析係数表!D30</f>
        <v>0.11032032936687253</v>
      </c>
      <c r="W27" s="167">
        <f t="shared" si="8"/>
        <v>0</v>
      </c>
      <c r="X27" s="76">
        <f>分析係数表!E30</f>
        <v>8.4249635989355823E-2</v>
      </c>
      <c r="Y27" s="166">
        <f t="shared" si="9"/>
        <v>0</v>
      </c>
    </row>
    <row r="28" spans="1:25" x14ac:dyDescent="0.2">
      <c r="A28" s="6" t="s">
        <v>16</v>
      </c>
      <c r="B28" s="5" t="s">
        <v>193</v>
      </c>
      <c r="C28" s="90"/>
      <c r="D28" s="76">
        <f>投入係数表!H28</f>
        <v>3.0867321121343994E-2</v>
      </c>
      <c r="E28" s="77">
        <f t="shared" si="0"/>
        <v>3.0867321121343991</v>
      </c>
      <c r="F28" s="76">
        <f>分析係数表!C31</f>
        <v>0.13612385518153858</v>
      </c>
      <c r="G28" s="77">
        <f t="shared" si="1"/>
        <v>0.42017787501638765</v>
      </c>
      <c r="H28" s="77">
        <v>0.44373952571300385</v>
      </c>
      <c r="I28" s="77">
        <f t="shared" si="2"/>
        <v>0.44373952571300385</v>
      </c>
      <c r="J28" s="76">
        <f>分析係数表!G31</f>
        <v>7.0908634538152604E-2</v>
      </c>
      <c r="K28" s="78">
        <f t="shared" si="3"/>
        <v>3.1464963858916561E-2</v>
      </c>
      <c r="L28" s="79"/>
      <c r="M28" s="80"/>
      <c r="N28" s="81">
        <f>分析係数表!H31</f>
        <v>2.211552750647388E-2</v>
      </c>
      <c r="O28" s="82">
        <f t="shared" si="4"/>
        <v>0.38760205719358903</v>
      </c>
      <c r="P28" s="76">
        <f>分析係数表!C31</f>
        <v>0.13612385518153858</v>
      </c>
      <c r="Q28" s="82">
        <f t="shared" si="5"/>
        <v>5.2761886301486545E-2</v>
      </c>
      <c r="R28" s="83">
        <v>6.9761057236468332E-2</v>
      </c>
      <c r="S28" s="84">
        <f t="shared" si="6"/>
        <v>0.51350058294947221</v>
      </c>
      <c r="T28" s="85">
        <f>分析係数表!F31</f>
        <v>0.34563253012048195</v>
      </c>
      <c r="U28" s="86">
        <f t="shared" si="7"/>
        <v>0.17748250570316848</v>
      </c>
      <c r="V28" s="87">
        <f>分析係数表!D31</f>
        <v>2.3594377510040159E-2</v>
      </c>
      <c r="W28" s="167">
        <f t="shared" si="8"/>
        <v>0</v>
      </c>
      <c r="X28" s="76">
        <f>分析係数表!E31</f>
        <v>2.0582329317269075E-2</v>
      </c>
      <c r="Y28" s="166">
        <f t="shared" si="9"/>
        <v>0</v>
      </c>
    </row>
    <row r="29" spans="1:25" x14ac:dyDescent="0.2">
      <c r="A29" s="6" t="s">
        <v>17</v>
      </c>
      <c r="B29" s="5" t="s">
        <v>273</v>
      </c>
      <c r="C29" s="90"/>
      <c r="D29" s="76">
        <f>投入係数表!H29</f>
        <v>1.6192693047262423E-3</v>
      </c>
      <c r="E29" s="77">
        <f t="shared" si="0"/>
        <v>0.16192693047262424</v>
      </c>
      <c r="F29" s="76">
        <f>分析係数表!C32</f>
        <v>0.77653138391731791</v>
      </c>
      <c r="G29" s="77">
        <f t="shared" si="1"/>
        <v>0.12574134341339022</v>
      </c>
      <c r="H29" s="77">
        <v>0.14744058885268274</v>
      </c>
      <c r="I29" s="77">
        <f t="shared" si="2"/>
        <v>0.14744058885268274</v>
      </c>
      <c r="J29" s="76">
        <f>分析係数表!G32</f>
        <v>0.14009350314364016</v>
      </c>
      <c r="K29" s="78">
        <f t="shared" si="3"/>
        <v>2.0655468597933466E-2</v>
      </c>
      <c r="L29" s="79"/>
      <c r="M29" s="80"/>
      <c r="N29" s="81">
        <f>分析係数表!H32</f>
        <v>6.3300144496333836E-3</v>
      </c>
      <c r="O29" s="82">
        <f t="shared" si="4"/>
        <v>0.11094135656609697</v>
      </c>
      <c r="P29" s="76">
        <f>分析係数表!C32</f>
        <v>0.77653138391731791</v>
      </c>
      <c r="Q29" s="82">
        <f t="shared" si="5"/>
        <v>8.6149445147935905E-2</v>
      </c>
      <c r="R29" s="83">
        <v>0.11234956135490763</v>
      </c>
      <c r="S29" s="84">
        <f t="shared" si="6"/>
        <v>0.25979015020759039</v>
      </c>
      <c r="T29" s="85">
        <f>分析係数表!F32</f>
        <v>0.48218603901338064</v>
      </c>
      <c r="U29" s="86">
        <f t="shared" si="7"/>
        <v>0.12526718350328919</v>
      </c>
      <c r="V29" s="87">
        <f>分析係数表!D32</f>
        <v>2.111881347734967E-2</v>
      </c>
      <c r="W29" s="167">
        <f t="shared" si="8"/>
        <v>0</v>
      </c>
      <c r="X29" s="76">
        <f>分析係数表!E32</f>
        <v>3.1758826374334997E-2</v>
      </c>
      <c r="Y29" s="166">
        <f t="shared" si="9"/>
        <v>0</v>
      </c>
    </row>
    <row r="30" spans="1:25" x14ac:dyDescent="0.2">
      <c r="A30" s="6" t="s">
        <v>18</v>
      </c>
      <c r="B30" s="5" t="s">
        <v>274</v>
      </c>
      <c r="C30" s="90"/>
      <c r="D30" s="76">
        <f>投入係数表!H30</f>
        <v>2.0240866309078029E-4</v>
      </c>
      <c r="E30" s="77">
        <f t="shared" si="0"/>
        <v>2.024086630907803E-2</v>
      </c>
      <c r="F30" s="76">
        <f>分析係数表!C33</f>
        <v>0.72092624356775303</v>
      </c>
      <c r="G30" s="77">
        <f t="shared" si="1"/>
        <v>1.4592171714760715E-2</v>
      </c>
      <c r="H30" s="77">
        <v>3.0966639234457884E-2</v>
      </c>
      <c r="I30" s="77">
        <f t="shared" si="2"/>
        <v>3.0966639234457884E-2</v>
      </c>
      <c r="J30" s="76">
        <f>分析係数表!G33</f>
        <v>0.50771788173830446</v>
      </c>
      <c r="K30" s="78">
        <f t="shared" si="3"/>
        <v>1.5722316476673225E-2</v>
      </c>
      <c r="L30" s="79"/>
      <c r="M30" s="80"/>
      <c r="N30" s="81">
        <f>分析係数表!H33</f>
        <v>9.5171545921061366E-4</v>
      </c>
      <c r="O30" s="82">
        <f t="shared" si="4"/>
        <v>1.6679994169028566E-2</v>
      </c>
      <c r="P30" s="76">
        <f>分析係数表!C33</f>
        <v>0.72092624356775303</v>
      </c>
      <c r="Q30" s="82">
        <f t="shared" si="5"/>
        <v>1.2025045539009788E-2</v>
      </c>
      <c r="R30" s="83">
        <v>3.4892580624705224E-2</v>
      </c>
      <c r="S30" s="84">
        <f t="shared" si="6"/>
        <v>6.5859219859163112E-2</v>
      </c>
      <c r="T30" s="85">
        <f>分析係数表!F33</f>
        <v>0.64568985989076233</v>
      </c>
      <c r="U30" s="86">
        <f t="shared" si="7"/>
        <v>4.2524630443377939E-2</v>
      </c>
      <c r="V30" s="87">
        <f>分析係数表!D33</f>
        <v>8.5965328900498697E-2</v>
      </c>
      <c r="W30" s="167">
        <f t="shared" si="8"/>
        <v>0</v>
      </c>
      <c r="X30" s="76">
        <f>分析係数表!E33</f>
        <v>8.1928283068154834E-2</v>
      </c>
      <c r="Y30" s="166">
        <f t="shared" si="9"/>
        <v>0</v>
      </c>
    </row>
    <row r="31" spans="1:25" x14ac:dyDescent="0.2">
      <c r="A31" s="6" t="s">
        <v>19</v>
      </c>
      <c r="B31" s="5" t="s">
        <v>275</v>
      </c>
      <c r="C31" s="90"/>
      <c r="D31" s="76">
        <f>投入係数表!H31</f>
        <v>7.6510474648314952E-2</v>
      </c>
      <c r="E31" s="77">
        <f t="shared" si="0"/>
        <v>7.6510474648314952</v>
      </c>
      <c r="F31" s="76">
        <f>分析係数表!C34</f>
        <v>0.35819769846483229</v>
      </c>
      <c r="G31" s="77">
        <f t="shared" si="1"/>
        <v>2.7405875927478314</v>
      </c>
      <c r="H31" s="77">
        <v>2.8163327922610621</v>
      </c>
      <c r="I31" s="77">
        <f t="shared" si="2"/>
        <v>2.8163327922610621</v>
      </c>
      <c r="J31" s="76">
        <f>分析係数表!G34</f>
        <v>0.42481599404565001</v>
      </c>
      <c r="K31" s="78">
        <f t="shared" si="3"/>
        <v>1.1964232147077443</v>
      </c>
      <c r="L31" s="79"/>
      <c r="M31" s="80"/>
      <c r="N31" s="81">
        <f>分析係数表!H34</f>
        <v>0.15806065051806836</v>
      </c>
      <c r="O31" s="82">
        <f t="shared" si="4"/>
        <v>2.7702089983712224</v>
      </c>
      <c r="P31" s="76">
        <f>分析係数表!C34</f>
        <v>0.35819769846483229</v>
      </c>
      <c r="Q31" s="82">
        <f t="shared" si="5"/>
        <v>0.99228248748314019</v>
      </c>
      <c r="R31" s="83">
        <v>1.0728260537317984</v>
      </c>
      <c r="S31" s="84">
        <f t="shared" si="6"/>
        <v>3.8891588459928608</v>
      </c>
      <c r="T31" s="85">
        <f>分析係数表!F34</f>
        <v>0.69970848494872639</v>
      </c>
      <c r="U31" s="86">
        <f t="shared" si="7"/>
        <v>2.7212774438546017</v>
      </c>
      <c r="V31" s="87">
        <f>分析係数表!D34</f>
        <v>0.20760626860734369</v>
      </c>
      <c r="W31" s="167">
        <f t="shared" si="8"/>
        <v>1</v>
      </c>
      <c r="X31" s="76">
        <f>分析係数表!E34</f>
        <v>0.15619831293417136</v>
      </c>
      <c r="Y31" s="166">
        <f t="shared" si="9"/>
        <v>1</v>
      </c>
    </row>
    <row r="32" spans="1:25" x14ac:dyDescent="0.2">
      <c r="A32" s="6" t="s">
        <v>20</v>
      </c>
      <c r="B32" s="5" t="s">
        <v>37</v>
      </c>
      <c r="C32" s="90"/>
      <c r="D32" s="76">
        <f>投入係数表!H32</f>
        <v>1.8216779678170227E-2</v>
      </c>
      <c r="E32" s="77">
        <f t="shared" si="0"/>
        <v>1.8216779678170227</v>
      </c>
      <c r="F32" s="76">
        <f>分析係数表!C35</f>
        <v>0.47446234387370934</v>
      </c>
      <c r="G32" s="77">
        <f t="shared" si="1"/>
        <v>0.86431759839356026</v>
      </c>
      <c r="H32" s="77">
        <v>0.95251151744810048</v>
      </c>
      <c r="I32" s="77">
        <f t="shared" si="2"/>
        <v>0.95251151744810048</v>
      </c>
      <c r="J32" s="76">
        <f>分析係数表!G35</f>
        <v>0.31377306685396844</v>
      </c>
      <c r="K32" s="78">
        <f t="shared" si="3"/>
        <v>0.29887246004341778</v>
      </c>
      <c r="L32" s="79"/>
      <c r="M32" s="80"/>
      <c r="N32" s="81">
        <f>分析係数表!H35</f>
        <v>5.9483797123353076E-2</v>
      </c>
      <c r="O32" s="82">
        <f t="shared" si="4"/>
        <v>1.0425273431957953</v>
      </c>
      <c r="P32" s="76">
        <f>分析係数表!C35</f>
        <v>0.47446234387370934</v>
      </c>
      <c r="Q32" s="82">
        <f t="shared" si="5"/>
        <v>0.49463996680510802</v>
      </c>
      <c r="R32" s="83">
        <v>0.65662913285421431</v>
      </c>
      <c r="S32" s="84">
        <f t="shared" si="6"/>
        <v>1.6091406503023147</v>
      </c>
      <c r="T32" s="85">
        <f>分析係数表!F35</f>
        <v>0.64389247174509934</v>
      </c>
      <c r="U32" s="86">
        <f t="shared" si="7"/>
        <v>1.0361135507086738</v>
      </c>
      <c r="V32" s="87">
        <f>分析係数表!D35</f>
        <v>6.6375071834493329E-2</v>
      </c>
      <c r="W32" s="167">
        <f t="shared" si="8"/>
        <v>0</v>
      </c>
      <c r="X32" s="76">
        <f>分析係数表!E35</f>
        <v>5.9702445565417275E-2</v>
      </c>
      <c r="Y32" s="166">
        <f t="shared" si="9"/>
        <v>0</v>
      </c>
    </row>
    <row r="33" spans="1:25" x14ac:dyDescent="0.2">
      <c r="A33" s="6" t="s">
        <v>21</v>
      </c>
      <c r="B33" s="5" t="s">
        <v>38</v>
      </c>
      <c r="C33" s="90"/>
      <c r="D33" s="76">
        <f>投入係数表!H33</f>
        <v>2.7325169517255338E-3</v>
      </c>
      <c r="E33" s="77">
        <f t="shared" si="0"/>
        <v>0.27325169517255338</v>
      </c>
      <c r="F33" s="76">
        <f>分析係数表!C36</f>
        <v>0.91090674483303868</v>
      </c>
      <c r="G33" s="77">
        <f t="shared" si="1"/>
        <v>0.24890681216974034</v>
      </c>
      <c r="H33" s="77">
        <v>0.38345059812583387</v>
      </c>
      <c r="I33" s="77">
        <f t="shared" si="2"/>
        <v>0.38345059812583387</v>
      </c>
      <c r="J33" s="76">
        <f>分析係数表!G36</f>
        <v>5.1762655005969514E-2</v>
      </c>
      <c r="K33" s="78">
        <f t="shared" si="3"/>
        <v>1.9848421022620199E-2</v>
      </c>
      <c r="L33" s="79"/>
      <c r="M33" s="80"/>
      <c r="N33" s="81">
        <f>分析係数表!H36</f>
        <v>0.19022926540846299</v>
      </c>
      <c r="O33" s="82">
        <f t="shared" si="4"/>
        <v>3.3340038843369921</v>
      </c>
      <c r="P33" s="76">
        <f>分析係数表!C36</f>
        <v>0.91090674483303868</v>
      </c>
      <c r="Q33" s="82">
        <f t="shared" si="5"/>
        <v>3.0369666255421164</v>
      </c>
      <c r="R33" s="83">
        <v>3.1884379002881058</v>
      </c>
      <c r="S33" s="84">
        <f t="shared" si="6"/>
        <v>3.5718884984139398</v>
      </c>
      <c r="T33" s="85">
        <f>分析係数表!F36</f>
        <v>0.84633076241329552</v>
      </c>
      <c r="U33" s="86">
        <f t="shared" si="7"/>
        <v>3.0229991161179512</v>
      </c>
      <c r="V33" s="87">
        <f>分析係数表!D36</f>
        <v>1.3696924417880712E-2</v>
      </c>
      <c r="W33" s="167">
        <f t="shared" si="8"/>
        <v>0</v>
      </c>
      <c r="X33" s="76">
        <f>分析係数表!E36</f>
        <v>6.1086817992045527E-3</v>
      </c>
      <c r="Y33" s="166">
        <f t="shared" si="9"/>
        <v>0</v>
      </c>
    </row>
    <row r="34" spans="1:25" x14ac:dyDescent="0.2">
      <c r="A34" s="6" t="s">
        <v>22</v>
      </c>
      <c r="B34" s="5" t="s">
        <v>378</v>
      </c>
      <c r="C34" s="90"/>
      <c r="D34" s="76">
        <f>投入係数表!H34</f>
        <v>1.7002327699625543E-2</v>
      </c>
      <c r="E34" s="77">
        <f t="shared" si="0"/>
        <v>1.7002327699625543</v>
      </c>
      <c r="F34" s="76">
        <f>分析係数表!C37</f>
        <v>0.57543127748336897</v>
      </c>
      <c r="G34" s="77">
        <f t="shared" si="1"/>
        <v>0.9783671148386397</v>
      </c>
      <c r="H34" s="77">
        <v>1.1654329743004641</v>
      </c>
      <c r="I34" s="77">
        <f t="shared" si="2"/>
        <v>1.1654329743004641</v>
      </c>
      <c r="J34" s="76">
        <f>分析係数表!G37</f>
        <v>0.39253606653449546</v>
      </c>
      <c r="K34" s="78">
        <f t="shared" si="3"/>
        <v>0.45747447554150195</v>
      </c>
      <c r="L34" s="79"/>
      <c r="M34" s="80"/>
      <c r="N34" s="81">
        <f>分析係数表!H37</f>
        <v>4.7922509493440749E-2</v>
      </c>
      <c r="O34" s="82">
        <f t="shared" si="4"/>
        <v>0.83990143396306127</v>
      </c>
      <c r="P34" s="76">
        <f>分析係数表!C37</f>
        <v>0.57543127748336897</v>
      </c>
      <c r="Q34" s="82">
        <f t="shared" si="5"/>
        <v>0.48330555510547779</v>
      </c>
      <c r="R34" s="83">
        <v>0.59499272073312293</v>
      </c>
      <c r="S34" s="84">
        <f t="shared" si="6"/>
        <v>1.760425695033587</v>
      </c>
      <c r="T34" s="85">
        <f>分析係数表!F37</f>
        <v>0.63717752091671964</v>
      </c>
      <c r="U34" s="86">
        <f t="shared" si="7"/>
        <v>1.1217036801195941</v>
      </c>
      <c r="V34" s="87">
        <f>分析係数表!D37</f>
        <v>6.7955959550617839E-2</v>
      </c>
      <c r="W34" s="167">
        <f t="shared" si="8"/>
        <v>0</v>
      </c>
      <c r="X34" s="76">
        <f>分析係数表!E37</f>
        <v>6.4489582164366135E-2</v>
      </c>
      <c r="Y34" s="166">
        <f t="shared" si="9"/>
        <v>0</v>
      </c>
    </row>
    <row r="35" spans="1:25" x14ac:dyDescent="0.2">
      <c r="A35" s="6" t="s">
        <v>23</v>
      </c>
      <c r="B35" s="5" t="s">
        <v>194</v>
      </c>
      <c r="C35" s="90"/>
      <c r="D35" s="76">
        <f>投入係数表!H35</f>
        <v>4.7566035826333364E-3</v>
      </c>
      <c r="E35" s="77">
        <f t="shared" si="0"/>
        <v>0.47566035826333364</v>
      </c>
      <c r="F35" s="76">
        <f>分析係数表!C38</f>
        <v>0.12310923685624497</v>
      </c>
      <c r="G35" s="77">
        <f t="shared" si="1"/>
        <v>5.855818370856708E-2</v>
      </c>
      <c r="H35" s="77">
        <v>9.9110355765507044E-2</v>
      </c>
      <c r="I35" s="77">
        <f t="shared" si="2"/>
        <v>9.9110355765507044E-2</v>
      </c>
      <c r="J35" s="76">
        <f>分析係数表!G38</f>
        <v>0.19170637906529556</v>
      </c>
      <c r="K35" s="78">
        <f t="shared" si="3"/>
        <v>1.9000087431678594E-2</v>
      </c>
      <c r="L35" s="79"/>
      <c r="M35" s="80"/>
      <c r="N35" s="81">
        <f>分析係数表!H38</f>
        <v>4.3167094042767119E-2</v>
      </c>
      <c r="O35" s="82">
        <f t="shared" si="4"/>
        <v>0.75655687838093844</v>
      </c>
      <c r="P35" s="76">
        <f>分析係数表!C38</f>
        <v>0.12310923685624497</v>
      </c>
      <c r="Q35" s="82">
        <f t="shared" si="5"/>
        <v>9.3139139935820278E-2</v>
      </c>
      <c r="R35" s="83">
        <v>0.12041846907639343</v>
      </c>
      <c r="S35" s="84">
        <f t="shared" si="6"/>
        <v>0.21952882484190048</v>
      </c>
      <c r="T35" s="85">
        <f>分析係数表!F38</f>
        <v>0.42705459409748348</v>
      </c>
      <c r="U35" s="86">
        <f t="shared" si="7"/>
        <v>9.3750793185555362E-2</v>
      </c>
      <c r="V35" s="87">
        <f>分析係数表!D38</f>
        <v>7.0562661984783878E-2</v>
      </c>
      <c r="W35" s="167">
        <f t="shared" si="8"/>
        <v>0</v>
      </c>
      <c r="X35" s="76">
        <f>分析係数表!E38</f>
        <v>7.7418276063874261E-2</v>
      </c>
      <c r="Y35" s="166">
        <f t="shared" si="9"/>
        <v>0</v>
      </c>
    </row>
    <row r="36" spans="1:25" x14ac:dyDescent="0.2">
      <c r="A36" s="6" t="s">
        <v>24</v>
      </c>
      <c r="B36" s="5" t="s">
        <v>39</v>
      </c>
      <c r="C36" s="90"/>
      <c r="D36" s="76">
        <f>投入係数表!H36</f>
        <v>0</v>
      </c>
      <c r="E36" s="77">
        <f t="shared" si="0"/>
        <v>0</v>
      </c>
      <c r="F36" s="76">
        <f>分析係数表!C39</f>
        <v>1</v>
      </c>
      <c r="G36" s="77">
        <f t="shared" si="1"/>
        <v>0</v>
      </c>
      <c r="H36" s="77">
        <v>2.9127211693951164E-2</v>
      </c>
      <c r="I36" s="77">
        <f t="shared" si="2"/>
        <v>2.9127211693951164E-2</v>
      </c>
      <c r="J36" s="76">
        <f>分析係数表!G39</f>
        <v>0.35304153549304357</v>
      </c>
      <c r="K36" s="78">
        <f t="shared" si="3"/>
        <v>1.0283115541063453E-2</v>
      </c>
      <c r="L36" s="79"/>
      <c r="M36" s="80"/>
      <c r="N36" s="81">
        <f>分析係数表!H39</f>
        <v>3.7957953780144243E-3</v>
      </c>
      <c r="O36" s="82">
        <f t="shared" si="4"/>
        <v>6.6526023255544159E-2</v>
      </c>
      <c r="P36" s="76">
        <f>分析係数表!C39</f>
        <v>1</v>
      </c>
      <c r="Q36" s="82">
        <f t="shared" si="5"/>
        <v>6.6526023255544159E-2</v>
      </c>
      <c r="R36" s="83">
        <v>9.5053832422119566E-2</v>
      </c>
      <c r="S36" s="84">
        <f t="shared" si="6"/>
        <v>0.12418104411607073</v>
      </c>
      <c r="T36" s="85">
        <f>分析係数表!F39</f>
        <v>0.70376764496801059</v>
      </c>
      <c r="U36" s="86">
        <f t="shared" si="7"/>
        <v>8.7394600967235725E-2</v>
      </c>
      <c r="V36" s="87">
        <f>分析係数表!D39</f>
        <v>5.7580989133746319E-2</v>
      </c>
      <c r="W36" s="167">
        <f t="shared" si="8"/>
        <v>0</v>
      </c>
      <c r="X36" s="76">
        <f>分析係数表!E39</f>
        <v>7.2915608814867472E-2</v>
      </c>
      <c r="Y36" s="166">
        <f t="shared" si="9"/>
        <v>0</v>
      </c>
    </row>
    <row r="37" spans="1:25" x14ac:dyDescent="0.2">
      <c r="A37" s="6" t="s">
        <v>25</v>
      </c>
      <c r="B37" s="5" t="s">
        <v>40</v>
      </c>
      <c r="C37" s="90"/>
      <c r="D37" s="76">
        <f>投入係数表!H37</f>
        <v>0</v>
      </c>
      <c r="E37" s="77">
        <f t="shared" si="0"/>
        <v>0</v>
      </c>
      <c r="F37" s="76">
        <f>分析係数表!C40</f>
        <v>0.78099387587215507</v>
      </c>
      <c r="G37" s="77">
        <f t="shared" si="1"/>
        <v>0</v>
      </c>
      <c r="H37" s="77">
        <v>1.6177239445838939E-3</v>
      </c>
      <c r="I37" s="77">
        <f t="shared" si="2"/>
        <v>1.6177239445838939E-3</v>
      </c>
      <c r="J37" s="76">
        <f>分析係数表!G40</f>
        <v>0.50417365280256732</v>
      </c>
      <c r="K37" s="78">
        <f t="shared" si="3"/>
        <v>8.156137903670398E-4</v>
      </c>
      <c r="L37" s="79"/>
      <c r="M37" s="80"/>
      <c r="N37" s="81">
        <f>分析係数表!H40</f>
        <v>3.2832602420076455E-2</v>
      </c>
      <c r="O37" s="82">
        <f t="shared" si="4"/>
        <v>0.57543209119997552</v>
      </c>
      <c r="P37" s="76">
        <f>分析係数表!C40</f>
        <v>0.78099387587215507</v>
      </c>
      <c r="Q37" s="82">
        <f t="shared" si="5"/>
        <v>0.44940893920748831</v>
      </c>
      <c r="R37" s="83">
        <v>0.45048379410486672</v>
      </c>
      <c r="S37" s="84">
        <f t="shared" si="6"/>
        <v>0.45210151804945059</v>
      </c>
      <c r="T37" s="85">
        <f>分析係数表!F40</f>
        <v>0.70079506733733576</v>
      </c>
      <c r="U37" s="86">
        <f t="shared" si="7"/>
        <v>0.31683051378477645</v>
      </c>
      <c r="V37" s="87">
        <f>分析係数表!D40</f>
        <v>8.9079993509654384E-2</v>
      </c>
      <c r="W37" s="167">
        <f t="shared" si="8"/>
        <v>0</v>
      </c>
      <c r="X37" s="76">
        <f>分析係数表!E40</f>
        <v>5.5816972253772516E-2</v>
      </c>
      <c r="Y37" s="166">
        <f t="shared" si="9"/>
        <v>0</v>
      </c>
    </row>
    <row r="38" spans="1:25" x14ac:dyDescent="0.2">
      <c r="A38" s="6" t="s">
        <v>26</v>
      </c>
      <c r="B38" s="5" t="s">
        <v>277</v>
      </c>
      <c r="C38" s="90"/>
      <c r="D38" s="76">
        <f>投入係数表!H38</f>
        <v>0</v>
      </c>
      <c r="E38" s="77">
        <f t="shared" si="0"/>
        <v>0</v>
      </c>
      <c r="F38" s="76">
        <f>分析係数表!C41</f>
        <v>0.76071116627591595</v>
      </c>
      <c r="G38" s="77">
        <f t="shared" si="1"/>
        <v>0</v>
      </c>
      <c r="H38" s="77">
        <v>1.0210816119297186E-3</v>
      </c>
      <c r="I38" s="77">
        <f t="shared" si="2"/>
        <v>1.0210816119297186E-3</v>
      </c>
      <c r="J38" s="76">
        <f>分析係数表!G41</f>
        <v>0.44503393665158369</v>
      </c>
      <c r="K38" s="78">
        <f t="shared" si="3"/>
        <v>4.5441596939962731E-4</v>
      </c>
      <c r="L38" s="79"/>
      <c r="M38" s="80"/>
      <c r="N38" s="81">
        <f>分析係数表!H41</f>
        <v>5.40375184572724E-2</v>
      </c>
      <c r="O38" s="82">
        <f t="shared" si="4"/>
        <v>0.94707455264379625</v>
      </c>
      <c r="P38" s="76">
        <f>分析係数表!C41</f>
        <v>0.76071116627591595</v>
      </c>
      <c r="Q38" s="82">
        <f t="shared" si="5"/>
        <v>0.72045018749190359</v>
      </c>
      <c r="R38" s="83">
        <v>0.7329058743779292</v>
      </c>
      <c r="S38" s="84">
        <f t="shared" si="6"/>
        <v>0.73392695598985891</v>
      </c>
      <c r="T38" s="85">
        <f>分析係数表!F41</f>
        <v>0.54961538461538462</v>
      </c>
      <c r="U38" s="86">
        <f t="shared" si="7"/>
        <v>0.40337754619596478</v>
      </c>
      <c r="V38" s="87">
        <f>分析係数表!D41</f>
        <v>0.14765837104072399</v>
      </c>
      <c r="W38" s="167">
        <f t="shared" si="8"/>
        <v>0</v>
      </c>
      <c r="X38" s="76">
        <f>分析係数表!E41</f>
        <v>0.13881221719457013</v>
      </c>
      <c r="Y38" s="166">
        <f t="shared" si="9"/>
        <v>0</v>
      </c>
    </row>
    <row r="39" spans="1:25" x14ac:dyDescent="0.2">
      <c r="A39" s="6" t="s">
        <v>51</v>
      </c>
      <c r="B39" s="5" t="s">
        <v>368</v>
      </c>
      <c r="C39" s="90"/>
      <c r="D39" s="76">
        <f>投入係数表!H39</f>
        <v>5.0602165772695076E-4</v>
      </c>
      <c r="E39" s="77">
        <f>$C$10*D39</f>
        <v>5.0602165772695079E-2</v>
      </c>
      <c r="F39" s="76">
        <f>分析係数表!C42</f>
        <v>0.30107643796890293</v>
      </c>
      <c r="G39" s="77">
        <f>E39*F39</f>
        <v>1.5235119824354973E-2</v>
      </c>
      <c r="H39" s="77">
        <v>1.9226320151135078E-2</v>
      </c>
      <c r="I39" s="77">
        <f>C39+H39</f>
        <v>1.9226320151135078E-2</v>
      </c>
      <c r="J39" s="76">
        <f>分析係数表!G42</f>
        <v>0.48530465949820789</v>
      </c>
      <c r="K39" s="78">
        <f>I39*J39</f>
        <v>9.3306227543501416E-3</v>
      </c>
      <c r="L39" s="79"/>
      <c r="M39" s="80"/>
      <c r="N39" s="81">
        <f>分析係数表!H42</f>
        <v>1.1991298601515789E-2</v>
      </c>
      <c r="O39" s="82">
        <f t="shared" si="4"/>
        <v>0.21016238500345794</v>
      </c>
      <c r="P39" s="76">
        <f>分析係数表!C42</f>
        <v>0.30107643796890293</v>
      </c>
      <c r="Q39" s="82">
        <f>O39*P39</f>
        <v>6.3274942271890303E-2</v>
      </c>
      <c r="R39" s="83">
        <v>6.6854250630392131E-2</v>
      </c>
      <c r="S39" s="84">
        <f>I39+R39</f>
        <v>8.6080570781527213E-2</v>
      </c>
      <c r="T39" s="85">
        <f>分析係数表!F42</f>
        <v>0.55698924731182797</v>
      </c>
      <c r="U39" s="86">
        <f t="shared" si="7"/>
        <v>4.7945952327775376E-2</v>
      </c>
      <c r="V39" s="87">
        <f>分析係数表!D42</f>
        <v>0.33118279569892473</v>
      </c>
      <c r="W39" s="167">
        <f t="shared" si="8"/>
        <v>0</v>
      </c>
      <c r="X39" s="76">
        <f>分析係数表!E42</f>
        <v>0.28387096774193549</v>
      </c>
      <c r="Y39" s="166">
        <f t="shared" si="9"/>
        <v>0</v>
      </c>
    </row>
    <row r="40" spans="1:25" x14ac:dyDescent="0.2">
      <c r="A40" s="6" t="s">
        <v>195</v>
      </c>
      <c r="B40" s="5" t="s">
        <v>41</v>
      </c>
      <c r="C40" s="90"/>
      <c r="D40" s="76">
        <f>投入係数表!H40</f>
        <v>3.0563708126707823E-2</v>
      </c>
      <c r="E40" s="77">
        <f>$C$10*D40</f>
        <v>3.0563708126707825</v>
      </c>
      <c r="F40" s="76">
        <f>分析係数表!C43</f>
        <v>0.72981232219865499</v>
      </c>
      <c r="G40" s="77">
        <f>E40*F40</f>
        <v>2.2305770802954541</v>
      </c>
      <c r="H40" s="77">
        <v>2.950011682836355</v>
      </c>
      <c r="I40" s="77">
        <f>C40+H40</f>
        <v>2.950011682836355</v>
      </c>
      <c r="J40" s="76">
        <f>分析係数表!G43</f>
        <v>0.39095764137830125</v>
      </c>
      <c r="K40" s="78">
        <f>I40*J40</f>
        <v>1.1533296095601346</v>
      </c>
      <c r="L40" s="79"/>
      <c r="M40" s="80"/>
      <c r="N40" s="81">
        <f>分析係数表!H43</f>
        <v>3.3430191196790096E-2</v>
      </c>
      <c r="O40" s="82">
        <f t="shared" si="4"/>
        <v>0.58590557591076087</v>
      </c>
      <c r="P40" s="76">
        <f>分析係数表!C43</f>
        <v>0.72981232219865499</v>
      </c>
      <c r="Q40" s="82">
        <f>O40*P40</f>
        <v>0.42760110894457271</v>
      </c>
      <c r="R40" s="83">
        <v>0.85524711113337426</v>
      </c>
      <c r="S40" s="84">
        <f>I40+R40</f>
        <v>3.8052587939697293</v>
      </c>
      <c r="T40" s="85">
        <f>分析係数表!F43</f>
        <v>0.64680420416026529</v>
      </c>
      <c r="U40" s="86">
        <f t="shared" si="7"/>
        <v>2.4612573858574418</v>
      </c>
      <c r="V40" s="87">
        <f>分析係数表!D43</f>
        <v>0.10445777550174361</v>
      </c>
      <c r="W40" s="167">
        <f t="shared" si="8"/>
        <v>0</v>
      </c>
      <c r="X40" s="76">
        <f>分析係数表!E43</f>
        <v>8.2644426561318804E-2</v>
      </c>
      <c r="Y40" s="166">
        <f t="shared" si="9"/>
        <v>0</v>
      </c>
    </row>
    <row r="41" spans="1:25" x14ac:dyDescent="0.2">
      <c r="A41" s="6" t="s">
        <v>341</v>
      </c>
      <c r="B41" s="5" t="s">
        <v>42</v>
      </c>
      <c r="C41" s="90"/>
      <c r="D41" s="76">
        <f>投入係数表!H41</f>
        <v>2.0240866309078029E-4</v>
      </c>
      <c r="E41" s="77">
        <f>$C$10*D41</f>
        <v>2.024086630907803E-2</v>
      </c>
      <c r="F41" s="76">
        <f>分析係数表!C44</f>
        <v>0.45252453325619169</v>
      </c>
      <c r="G41" s="77">
        <f>E41*F41</f>
        <v>9.1594885792165102E-3</v>
      </c>
      <c r="H41" s="77">
        <v>1.390578099576689E-2</v>
      </c>
      <c r="I41" s="77">
        <f>C41+H41</f>
        <v>1.390578099576689E-2</v>
      </c>
      <c r="J41" s="76">
        <f>分析係数表!G44</f>
        <v>0.2679406279539126</v>
      </c>
      <c r="K41" s="78">
        <f>I41*J41</f>
        <v>3.7259236921953647E-3</v>
      </c>
      <c r="L41" s="79"/>
      <c r="M41" s="80"/>
      <c r="N41" s="81">
        <f>分析係数表!H44</f>
        <v>0.11253165797686161</v>
      </c>
      <c r="O41" s="82">
        <f t="shared" si="4"/>
        <v>1.9722569185143228</v>
      </c>
      <c r="P41" s="76">
        <f>分析係数表!C44</f>
        <v>0.45252453325619169</v>
      </c>
      <c r="Q41" s="82">
        <f>O41*P41</f>
        <v>0.89249464151198887</v>
      </c>
      <c r="R41" s="83">
        <v>0.90754454242570692</v>
      </c>
      <c r="S41" s="84">
        <f>I41+R41</f>
        <v>0.92145032342147382</v>
      </c>
      <c r="T41" s="85">
        <f>分析係数表!F44</f>
        <v>0.51592877398257675</v>
      </c>
      <c r="U41" s="86">
        <f t="shared" si="7"/>
        <v>0.47540273564868979</v>
      </c>
      <c r="V41" s="87">
        <f>分析係数表!D44</f>
        <v>0.17695373374549728</v>
      </c>
      <c r="W41" s="167">
        <f t="shared" si="8"/>
        <v>0</v>
      </c>
      <c r="X41" s="76">
        <f>分析係数表!E44</f>
        <v>0.1325013412359809</v>
      </c>
      <c r="Y41" s="166">
        <f t="shared" si="9"/>
        <v>0</v>
      </c>
    </row>
    <row r="42" spans="1:25" x14ac:dyDescent="0.2">
      <c r="A42" s="6" t="s">
        <v>342</v>
      </c>
      <c r="B42" s="5" t="s">
        <v>279</v>
      </c>
      <c r="C42" s="90"/>
      <c r="D42" s="76">
        <f>投入係数表!H42</f>
        <v>1.1132476469992915E-3</v>
      </c>
      <c r="E42" s="77">
        <f>$C$10*D42</f>
        <v>0.11132476469992915</v>
      </c>
      <c r="F42" s="76">
        <f>分析係数表!C45</f>
        <v>1</v>
      </c>
      <c r="G42" s="77">
        <f>E42*F42</f>
        <v>0.11132476469992915</v>
      </c>
      <c r="H42" s="77">
        <v>0.1302176700942852</v>
      </c>
      <c r="I42" s="77">
        <f>C42+H42</f>
        <v>0.1302176700942852</v>
      </c>
      <c r="J42" s="76">
        <f>分析係数表!G45</f>
        <v>0</v>
      </c>
      <c r="K42" s="78">
        <f>I42*J42</f>
        <v>0</v>
      </c>
      <c r="L42" s="79"/>
      <c r="M42" s="80"/>
      <c r="N42" s="81">
        <f>分析係数表!H45</f>
        <v>0</v>
      </c>
      <c r="O42" s="82">
        <f t="shared" si="4"/>
        <v>0</v>
      </c>
      <c r="P42" s="76">
        <f>分析係数表!C45</f>
        <v>1</v>
      </c>
      <c r="Q42" s="82">
        <f>O42*P42</f>
        <v>0</v>
      </c>
      <c r="R42" s="83">
        <v>1.5050896714500739E-2</v>
      </c>
      <c r="S42" s="84">
        <f>I42+R42</f>
        <v>0.14526856680878594</v>
      </c>
      <c r="T42" s="85">
        <f>分析係数表!F45</f>
        <v>0</v>
      </c>
      <c r="U42" s="86">
        <f t="shared" si="7"/>
        <v>0</v>
      </c>
      <c r="V42" s="87">
        <f>分析係数表!D45</f>
        <v>0</v>
      </c>
      <c r="W42" s="167">
        <f t="shared" si="8"/>
        <v>0</v>
      </c>
      <c r="X42" s="76">
        <f>分析係数表!E45</f>
        <v>0</v>
      </c>
      <c r="Y42" s="166">
        <f t="shared" si="9"/>
        <v>0</v>
      </c>
    </row>
    <row r="43" spans="1:25" x14ac:dyDescent="0.2">
      <c r="A43" s="6" t="s">
        <v>343</v>
      </c>
      <c r="B43" s="5" t="s">
        <v>280</v>
      </c>
      <c r="C43" s="90"/>
      <c r="D43" s="76">
        <f>投入係数表!H43</f>
        <v>3.7445602671794353E-3</v>
      </c>
      <c r="E43" s="77">
        <f>$C$10*D43</f>
        <v>0.37445602671794354</v>
      </c>
      <c r="F43" s="76">
        <f>分析係数表!C46</f>
        <v>0.34080923888028791</v>
      </c>
      <c r="G43" s="77">
        <f>E43*F43</f>
        <v>0.12761807345987908</v>
      </c>
      <c r="H43" s="77">
        <v>0.15359523840938202</v>
      </c>
      <c r="I43" s="77">
        <f>C43+H43</f>
        <v>0.15359523840938202</v>
      </c>
      <c r="J43" s="76">
        <f>分析係数表!G46</f>
        <v>9.3103025848340071E-3</v>
      </c>
      <c r="K43" s="78">
        <f>I43*J43</f>
        <v>1.430018145181065E-3</v>
      </c>
      <c r="L43" s="79"/>
      <c r="M43" s="80"/>
      <c r="N43" s="81">
        <f>分析係数表!H46</f>
        <v>2.2019091222401043E-2</v>
      </c>
      <c r="O43" s="82">
        <f t="shared" si="4"/>
        <v>0.38591189167147821</v>
      </c>
      <c r="P43" s="76">
        <f>分析係数表!C46</f>
        <v>0.34080923888028791</v>
      </c>
      <c r="Q43" s="82">
        <f>O43*P43</f>
        <v>0.13152233807540861</v>
      </c>
      <c r="R43" s="83">
        <v>0.15043443554699945</v>
      </c>
      <c r="S43" s="84">
        <f>I43+R43</f>
        <v>0.30402967395638147</v>
      </c>
      <c r="T43" s="85">
        <f>分析係数表!F46</f>
        <v>0.31361019233125076</v>
      </c>
      <c r="U43" s="86">
        <f t="shared" si="7"/>
        <v>9.5346804523868248E-2</v>
      </c>
      <c r="V43" s="87">
        <f>分析係数表!D46</f>
        <v>2.8175915717260809E-3</v>
      </c>
      <c r="W43" s="167">
        <f t="shared" si="8"/>
        <v>0</v>
      </c>
      <c r="X43" s="76">
        <f>分析係数表!E46</f>
        <v>8.2077667524194532E-3</v>
      </c>
      <c r="Y43" s="166">
        <f t="shared" si="9"/>
        <v>0</v>
      </c>
    </row>
    <row r="44" spans="1:25" x14ac:dyDescent="0.2">
      <c r="A44" s="192">
        <v>40</v>
      </c>
      <c r="B44" s="14" t="s">
        <v>151</v>
      </c>
      <c r="C44" s="197">
        <f>SUM(C5:C43)</f>
        <v>100</v>
      </c>
      <c r="D44" s="92">
        <f>投入係数表!H44</f>
        <v>0.60459467665216071</v>
      </c>
      <c r="E44" s="91">
        <f>SUM(E5:E43)</f>
        <v>60.459467665216081</v>
      </c>
      <c r="F44" s="92">
        <f>分析係数表!C47</f>
        <v>0.44730110240898746</v>
      </c>
      <c r="G44" s="91">
        <f>SUM(G5:G43)</f>
        <v>8.8084777287899669</v>
      </c>
      <c r="H44" s="91">
        <f>SUM(H5:H43)</f>
        <v>10.371901638268952</v>
      </c>
      <c r="I44" s="91">
        <f>SUM(I5:I43)</f>
        <v>110.37190163826892</v>
      </c>
      <c r="J44" s="92">
        <f>分析係数表!G47</f>
        <v>0.20041488570582558</v>
      </c>
      <c r="K44" s="93">
        <f>SUM(K5:K43)</f>
        <v>27.937684352721707</v>
      </c>
      <c r="L44" s="94">
        <f>最終需要_まとめ!$L$33</f>
        <v>0.62733333333333341</v>
      </c>
      <c r="M44" s="91">
        <f>K44*L44</f>
        <v>17.52624065060742</v>
      </c>
      <c r="N44" s="95">
        <f>分析係数表!H47</f>
        <v>1</v>
      </c>
      <c r="O44" s="96">
        <f>SUM(O5:O43)</f>
        <v>17.52624065060742</v>
      </c>
      <c r="P44" s="92">
        <f>分析係数表!C47</f>
        <v>0.44730110240898746</v>
      </c>
      <c r="Q44" s="96">
        <f>SUM(Q5:Q43)</f>
        <v>8.4383067522532755</v>
      </c>
      <c r="R44" s="96">
        <f>SUM(R5:R43)</f>
        <v>9.7029691866910692</v>
      </c>
      <c r="S44" s="97">
        <f>SUM(S5:S43)</f>
        <v>120.07487082495999</v>
      </c>
      <c r="T44" s="98">
        <f>分析係数表!F47</f>
        <v>0.4447131739491107</v>
      </c>
      <c r="U44" s="99">
        <f>SUM(U5:U43)</f>
        <v>51.160621728825951</v>
      </c>
      <c r="V44" s="100">
        <f>分析係数表!D47</f>
        <v>5.9741394314336671E-2</v>
      </c>
      <c r="W44" s="164">
        <f>SUM(W5:W43)</f>
        <v>15</v>
      </c>
      <c r="X44" s="92">
        <f>分析係数表!E47</f>
        <v>5.0958836918611881E-2</v>
      </c>
      <c r="Y44" s="165">
        <f>SUM(Y5:Y43)</f>
        <v>14</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8" t="str">
        <f>取引基本表!$E$1</f>
        <v>2015年加古川市産業連関表</v>
      </c>
      <c r="H1" s="401"/>
      <c r="I1" s="401"/>
    </row>
    <row r="2" spans="1:25" x14ac:dyDescent="0.2">
      <c r="B2" s="3" t="s">
        <v>285</v>
      </c>
      <c r="S2" s="3" t="s">
        <v>153</v>
      </c>
      <c r="U2" s="64" t="s">
        <v>210</v>
      </c>
      <c r="W2" s="3" t="s">
        <v>130</v>
      </c>
      <c r="Y2" s="3" t="s">
        <v>154</v>
      </c>
    </row>
    <row r="3" spans="1:25" ht="44" x14ac:dyDescent="0.2">
      <c r="B3" s="65"/>
      <c r="C3" s="66" t="s">
        <v>228</v>
      </c>
      <c r="D3" s="66" t="s">
        <v>310</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投入係数表!I5</f>
        <v>4.1588687876897482E-4</v>
      </c>
      <c r="E5" s="77">
        <f t="shared" ref="E5:E38" si="0">$C$11*D5</f>
        <v>4.1588687876897484E-2</v>
      </c>
      <c r="F5" s="76">
        <f>分析係数表!C8</f>
        <v>6.8521575100212173E-2</v>
      </c>
      <c r="G5" s="77">
        <f t="shared" ref="G5:G38" si="1">E5*F5</f>
        <v>2.8497223996761145E-3</v>
      </c>
      <c r="H5" s="77">
        <f t="array" ref="H5:H43">MMULT(逆行列係数!C5:AO43,'7'!G5:G43)</f>
        <v>3.8163026458618997E-3</v>
      </c>
      <c r="I5" s="77">
        <f t="shared" ref="I5:I38" si="2">C5+H5</f>
        <v>3.8163026458618997E-3</v>
      </c>
      <c r="J5" s="76">
        <f>分析係数表!G8</f>
        <v>0.11996034368803701</v>
      </c>
      <c r="K5" s="78">
        <f t="shared" ref="K5:K38" si="3">I5*J5</f>
        <v>4.5780497701515847E-4</v>
      </c>
      <c r="L5" s="79" t="s">
        <v>183</v>
      </c>
      <c r="M5" s="80" t="s">
        <v>183</v>
      </c>
      <c r="N5" s="81">
        <f>分析係数表!H8</f>
        <v>1.0951051471680932E-2</v>
      </c>
      <c r="O5" s="82">
        <f t="shared" ref="O5:O43" si="4">$M$44*N5</f>
        <v>0.14334419014424651</v>
      </c>
      <c r="P5" s="76">
        <f>分析係数表!C8</f>
        <v>6.8521575100212173E-2</v>
      </c>
      <c r="Q5" s="82">
        <f t="shared" ref="Q5:Q38" si="5">O5*P5</f>
        <v>9.8221696901480814E-3</v>
      </c>
      <c r="R5" s="83">
        <f t="array" ref="R5:R43">MMULT(逆行列係数!C5:AO43,'7'!Q5:Q43)</f>
        <v>1.2634442944403764E-2</v>
      </c>
      <c r="S5" s="84">
        <f t="shared" ref="S5:S38" si="6">I5+R5</f>
        <v>1.6450745590265665E-2</v>
      </c>
      <c r="T5" s="85">
        <f>分析係数表!F8</f>
        <v>0.45208195637805682</v>
      </c>
      <c r="U5" s="86">
        <f t="shared" ref="U5:U43" si="7">S5*T5</f>
        <v>7.4370852503249929E-3</v>
      </c>
      <c r="V5" s="87">
        <f>分析係数表!D8</f>
        <v>0.36021150033046928</v>
      </c>
      <c r="W5" s="167">
        <f t="shared" ref="W5:W43" si="8">ROUND(S5*V5,0)</f>
        <v>0</v>
      </c>
      <c r="X5" s="76">
        <f>分析係数表!E8</f>
        <v>0.22769332452081956</v>
      </c>
      <c r="Y5" s="166">
        <f t="shared" ref="Y5:Y43" si="9">ROUND(S5*X5,0)</f>
        <v>0</v>
      </c>
    </row>
    <row r="6" spans="1:25" x14ac:dyDescent="0.2">
      <c r="A6" s="6" t="s">
        <v>220</v>
      </c>
      <c r="B6" s="5" t="s">
        <v>266</v>
      </c>
      <c r="C6" s="90"/>
      <c r="D6" s="76">
        <f>投入係数表!I6</f>
        <v>7.2780203784570596E-3</v>
      </c>
      <c r="E6" s="77">
        <f t="shared" si="0"/>
        <v>0.72780203784570596</v>
      </c>
      <c r="F6" s="76">
        <f>分析係数表!C9</f>
        <v>0.10166666666666668</v>
      </c>
      <c r="G6" s="77">
        <f t="shared" si="1"/>
        <v>7.3993207180980111E-2</v>
      </c>
      <c r="H6" s="77">
        <v>7.7875931009654772E-2</v>
      </c>
      <c r="I6" s="77">
        <f t="shared" si="2"/>
        <v>7.7875931009654772E-2</v>
      </c>
      <c r="J6" s="76">
        <f>分析係数表!G9</f>
        <v>0.25757575757575757</v>
      </c>
      <c r="K6" s="78">
        <f t="shared" si="3"/>
        <v>2.0058951926729258E-2</v>
      </c>
      <c r="L6" s="79"/>
      <c r="M6" s="80"/>
      <c r="N6" s="81">
        <f>分析係数表!H9</f>
        <v>5.8336047250617351E-4</v>
      </c>
      <c r="O6" s="82">
        <f t="shared" si="4"/>
        <v>7.6359183143102291E-3</v>
      </c>
      <c r="P6" s="76">
        <f>分析係数表!C9</f>
        <v>0.10166666666666668</v>
      </c>
      <c r="Q6" s="82">
        <f t="shared" si="5"/>
        <v>7.7631836195487343E-4</v>
      </c>
      <c r="R6" s="83">
        <v>8.7716449872715901E-4</v>
      </c>
      <c r="S6" s="84">
        <f t="shared" si="6"/>
        <v>7.8753095508381929E-2</v>
      </c>
      <c r="T6" s="85">
        <f>分析係数表!F9</f>
        <v>0.71212121212121215</v>
      </c>
      <c r="U6" s="86">
        <f t="shared" si="7"/>
        <v>5.6081749831726528E-2</v>
      </c>
      <c r="V6" s="87">
        <f>分析係数表!D9</f>
        <v>0</v>
      </c>
      <c r="W6" s="167">
        <f t="shared" si="8"/>
        <v>0</v>
      </c>
      <c r="X6" s="76">
        <f>分析係数表!E9</f>
        <v>0</v>
      </c>
      <c r="Y6" s="166">
        <f t="shared" si="9"/>
        <v>0</v>
      </c>
    </row>
    <row r="7" spans="1:25" x14ac:dyDescent="0.2">
      <c r="A7" s="6" t="s">
        <v>221</v>
      </c>
      <c r="B7" s="5" t="s">
        <v>267</v>
      </c>
      <c r="C7" s="90"/>
      <c r="D7" s="76">
        <f>投入係数表!I7</f>
        <v>0</v>
      </c>
      <c r="E7" s="77">
        <f t="shared" si="0"/>
        <v>0</v>
      </c>
      <c r="F7" s="76">
        <f>分析係数表!C10</f>
        <v>6.675102815564693E-2</v>
      </c>
      <c r="G7" s="77">
        <f t="shared" si="1"/>
        <v>0</v>
      </c>
      <c r="H7" s="77">
        <v>8.167123012912711E-5</v>
      </c>
      <c r="I7" s="77">
        <f t="shared" si="2"/>
        <v>8.167123012912711E-5</v>
      </c>
      <c r="J7" s="76">
        <f>分析係数表!G10</f>
        <v>0.17692307692307693</v>
      </c>
      <c r="K7" s="78">
        <f t="shared" si="3"/>
        <v>1.4449525330537875E-5</v>
      </c>
      <c r="L7" s="79"/>
      <c r="M7" s="80"/>
      <c r="N7" s="81">
        <f>分析係数表!H10</f>
        <v>1.0987412693544459E-3</v>
      </c>
      <c r="O7" s="82">
        <f t="shared" si="4"/>
        <v>1.4382014169229292E-2</v>
      </c>
      <c r="P7" s="76">
        <f>分析係数表!C10</f>
        <v>6.675102815564693E-2</v>
      </c>
      <c r="Q7" s="82">
        <f t="shared" si="5"/>
        <v>9.6001423274513754E-4</v>
      </c>
      <c r="R7" s="83">
        <v>1.4574688773238325E-3</v>
      </c>
      <c r="S7" s="84">
        <f t="shared" si="6"/>
        <v>1.5391401074529595E-3</v>
      </c>
      <c r="T7" s="85">
        <f>分析係数表!F10</f>
        <v>0.52307692307692311</v>
      </c>
      <c r="U7" s="86">
        <f t="shared" si="7"/>
        <v>8.0508867159077889E-4</v>
      </c>
      <c r="V7" s="87">
        <f>分析係数表!D10</f>
        <v>9.2307692307692313E-2</v>
      </c>
      <c r="W7" s="167">
        <f t="shared" si="8"/>
        <v>0</v>
      </c>
      <c r="X7" s="76">
        <f>分析係数表!E10</f>
        <v>0</v>
      </c>
      <c r="Y7" s="166">
        <f t="shared" si="9"/>
        <v>0</v>
      </c>
    </row>
    <row r="8" spans="1:25" x14ac:dyDescent="0.2">
      <c r="A8" s="6" t="s">
        <v>222</v>
      </c>
      <c r="B8" s="5" t="s">
        <v>27</v>
      </c>
      <c r="C8" s="90"/>
      <c r="D8" s="76">
        <f>投入係数表!I8</f>
        <v>6.3422749012268659E-3</v>
      </c>
      <c r="E8" s="77">
        <f t="shared" si="0"/>
        <v>0.63422749012268653</v>
      </c>
      <c r="F8" s="76">
        <f>分析係数表!C11</f>
        <v>1.2359489742525653E-2</v>
      </c>
      <c r="G8" s="77">
        <f t="shared" si="1"/>
        <v>7.8387281585991335E-3</v>
      </c>
      <c r="H8" s="77">
        <v>1.3402463026505723E-2</v>
      </c>
      <c r="I8" s="77">
        <f t="shared" si="2"/>
        <v>1.3402463026505723E-2</v>
      </c>
      <c r="J8" s="76">
        <f>分析係数表!G11</f>
        <v>0.33667334669338678</v>
      </c>
      <c r="K8" s="78">
        <f t="shared" si="3"/>
        <v>4.512252081068059E-3</v>
      </c>
      <c r="L8" s="79"/>
      <c r="M8" s="80"/>
      <c r="N8" s="81">
        <f>分析係数表!H11</f>
        <v>-2.0551994966342155E-5</v>
      </c>
      <c r="O8" s="82">
        <f t="shared" si="4"/>
        <v>-2.6901609237407309E-4</v>
      </c>
      <c r="P8" s="76">
        <f>分析係数表!C11</f>
        <v>1.2359489742525653E-2</v>
      </c>
      <c r="Q8" s="82">
        <f t="shared" si="5"/>
        <v>-3.32490163427169E-6</v>
      </c>
      <c r="R8" s="83">
        <v>9.8943392458725622E-4</v>
      </c>
      <c r="S8" s="84">
        <f t="shared" si="6"/>
        <v>1.439189695109298E-2</v>
      </c>
      <c r="T8" s="85">
        <f>分析係数表!F11</f>
        <v>0.55811623246492981</v>
      </c>
      <c r="U8" s="86">
        <f t="shared" si="7"/>
        <v>8.0323513043675243E-3</v>
      </c>
      <c r="V8" s="87">
        <f>分析係数表!D11</f>
        <v>9.0180360721442889E-3</v>
      </c>
      <c r="W8" s="167">
        <f t="shared" si="8"/>
        <v>0</v>
      </c>
      <c r="X8" s="76">
        <f>分析係数表!E11</f>
        <v>0</v>
      </c>
      <c r="Y8" s="166">
        <f t="shared" si="9"/>
        <v>0</v>
      </c>
    </row>
    <row r="9" spans="1:25" x14ac:dyDescent="0.2">
      <c r="A9" s="6" t="s">
        <v>223</v>
      </c>
      <c r="B9" s="5" t="s">
        <v>191</v>
      </c>
      <c r="C9" s="90"/>
      <c r="D9" s="76">
        <f>投入係数表!I9</f>
        <v>2.079434393844874E-3</v>
      </c>
      <c r="E9" s="77">
        <f t="shared" si="0"/>
        <v>0.20794343938448739</v>
      </c>
      <c r="F9" s="76">
        <f>分析係数表!C12</f>
        <v>9.527433500036242E-2</v>
      </c>
      <c r="G9" s="77">
        <f t="shared" si="1"/>
        <v>1.9811672905045208E-2</v>
      </c>
      <c r="H9" s="77">
        <v>2.1485421574654062E-2</v>
      </c>
      <c r="I9" s="77">
        <f t="shared" si="2"/>
        <v>2.1485421574654062E-2</v>
      </c>
      <c r="J9" s="76">
        <f>分析係数表!G12</f>
        <v>0.14088657924107142</v>
      </c>
      <c r="K9" s="78">
        <f t="shared" si="3"/>
        <v>3.0270075492053248E-3</v>
      </c>
      <c r="L9" s="79"/>
      <c r="M9" s="80"/>
      <c r="N9" s="81">
        <f>分析係数表!H12</f>
        <v>8.9938691818092706E-2</v>
      </c>
      <c r="O9" s="82">
        <f t="shared" si="4"/>
        <v>1.1772558073200783</v>
      </c>
      <c r="P9" s="76">
        <f>分析係数表!C12</f>
        <v>9.527433500036242E-2</v>
      </c>
      <c r="Q9" s="82">
        <f t="shared" si="5"/>
        <v>0.11216226416773525</v>
      </c>
      <c r="R9" s="83">
        <v>0.12450787673295957</v>
      </c>
      <c r="S9" s="84">
        <f t="shared" si="6"/>
        <v>0.14599329830761362</v>
      </c>
      <c r="T9" s="85">
        <f>分析係数表!F12</f>
        <v>0.31070382254464285</v>
      </c>
      <c r="U9" s="86">
        <f t="shared" si="7"/>
        <v>4.5360675850075888E-2</v>
      </c>
      <c r="V9" s="87">
        <f>分析係数表!D12</f>
        <v>6.9248744419642863E-2</v>
      </c>
      <c r="W9" s="167">
        <f t="shared" si="8"/>
        <v>0</v>
      </c>
      <c r="X9" s="76">
        <f>分析係数表!E12</f>
        <v>7.6468331473214288E-2</v>
      </c>
      <c r="Y9" s="166">
        <f t="shared" si="9"/>
        <v>0</v>
      </c>
    </row>
    <row r="10" spans="1:25" x14ac:dyDescent="0.2">
      <c r="A10" s="6" t="s">
        <v>224</v>
      </c>
      <c r="B10" s="5" t="s">
        <v>28</v>
      </c>
      <c r="C10" s="90"/>
      <c r="D10" s="76">
        <f>投入係数表!I10</f>
        <v>7.1740486587648158E-3</v>
      </c>
      <c r="E10" s="77">
        <f t="shared" si="0"/>
        <v>0.71740486587648156</v>
      </c>
      <c r="F10" s="76">
        <f>分析係数表!C13</f>
        <v>0</v>
      </c>
      <c r="G10" s="77">
        <f t="shared" si="1"/>
        <v>0</v>
      </c>
      <c r="H10" s="77">
        <v>0</v>
      </c>
      <c r="I10" s="77">
        <f t="shared" si="2"/>
        <v>0</v>
      </c>
      <c r="J10" s="76">
        <f>分析係数表!G13</f>
        <v>0.24501568667138954</v>
      </c>
      <c r="K10" s="78">
        <f t="shared" si="3"/>
        <v>0</v>
      </c>
      <c r="L10" s="79"/>
      <c r="M10" s="80"/>
      <c r="N10" s="81">
        <f>分析係数表!H13</f>
        <v>1.4256760815882582E-2</v>
      </c>
      <c r="O10" s="82">
        <f t="shared" si="4"/>
        <v>0.1866143939253378</v>
      </c>
      <c r="P10" s="76">
        <f>分析係数表!C13</f>
        <v>0</v>
      </c>
      <c r="Q10" s="82">
        <f t="shared" si="5"/>
        <v>0</v>
      </c>
      <c r="R10" s="83">
        <v>0</v>
      </c>
      <c r="S10" s="84">
        <f t="shared" si="6"/>
        <v>0</v>
      </c>
      <c r="T10" s="85">
        <f>分析係数表!F13</f>
        <v>0.38356441655702866</v>
      </c>
      <c r="U10" s="86">
        <f t="shared" si="7"/>
        <v>0</v>
      </c>
      <c r="V10" s="87">
        <f>分析係数表!D13</f>
        <v>0.14249569881590932</v>
      </c>
      <c r="W10" s="167">
        <f t="shared" si="8"/>
        <v>0</v>
      </c>
      <c r="X10" s="76">
        <f>分析係数表!E13</f>
        <v>0.13065479202509866</v>
      </c>
      <c r="Y10" s="166">
        <f t="shared" si="9"/>
        <v>0</v>
      </c>
    </row>
    <row r="11" spans="1:25" x14ac:dyDescent="0.2">
      <c r="A11" s="6" t="s">
        <v>225</v>
      </c>
      <c r="B11" s="5" t="s">
        <v>268</v>
      </c>
      <c r="C11" s="75">
        <f>最終需要_まとめ!C12</f>
        <v>100</v>
      </c>
      <c r="D11" s="76">
        <f>投入係数表!I11</f>
        <v>0.33967560823456022</v>
      </c>
      <c r="E11" s="77">
        <f t="shared" si="0"/>
        <v>33.967560823456026</v>
      </c>
      <c r="F11" s="76">
        <f>分析係数表!C14</f>
        <v>0.10677389421589856</v>
      </c>
      <c r="G11" s="77">
        <f t="shared" si="1"/>
        <v>3.6268487461357939</v>
      </c>
      <c r="H11" s="77">
        <v>3.7803485259291874</v>
      </c>
      <c r="I11" s="77">
        <f t="shared" si="2"/>
        <v>103.78034852592918</v>
      </c>
      <c r="J11" s="76">
        <f>分析係数表!G14</f>
        <v>0.16458723227282179</v>
      </c>
      <c r="K11" s="78">
        <f t="shared" si="3"/>
        <v>17.080920328191507</v>
      </c>
      <c r="L11" s="79"/>
      <c r="M11" s="80"/>
      <c r="N11" s="81">
        <f>分析係数表!H14</f>
        <v>1.166720945012347E-3</v>
      </c>
      <c r="O11" s="82">
        <f t="shared" si="4"/>
        <v>1.5271836628620458E-2</v>
      </c>
      <c r="P11" s="76">
        <f>分析係数表!C14</f>
        <v>0.10677389421589856</v>
      </c>
      <c r="Q11" s="82">
        <f t="shared" si="5"/>
        <v>1.6306334686668057E-3</v>
      </c>
      <c r="R11" s="83">
        <v>7.0997060705331096E-3</v>
      </c>
      <c r="S11" s="84">
        <f t="shared" si="6"/>
        <v>103.78744823199972</v>
      </c>
      <c r="T11" s="85">
        <f>分析係数表!F14</f>
        <v>0.30037429819089206</v>
      </c>
      <c r="U11" s="86">
        <f t="shared" si="7"/>
        <v>31.175081923710458</v>
      </c>
      <c r="V11" s="87">
        <f>分析係数表!D14</f>
        <v>5.9367851944271161E-2</v>
      </c>
      <c r="W11" s="167">
        <f t="shared" si="8"/>
        <v>6</v>
      </c>
      <c r="X11" s="76">
        <f>分析係数表!E14</f>
        <v>5.1881888126429611E-2</v>
      </c>
      <c r="Y11" s="166">
        <f t="shared" si="9"/>
        <v>5</v>
      </c>
    </row>
    <row r="12" spans="1:25" x14ac:dyDescent="0.2">
      <c r="A12" s="6" t="s">
        <v>226</v>
      </c>
      <c r="B12" s="5" t="s">
        <v>29</v>
      </c>
      <c r="C12" s="90"/>
      <c r="D12" s="76">
        <f>投入係数表!I12</f>
        <v>3.7013932210438763E-2</v>
      </c>
      <c r="E12" s="77">
        <f t="shared" si="0"/>
        <v>3.7013932210438765</v>
      </c>
      <c r="F12" s="76">
        <f>分析係数表!C15</f>
        <v>0</v>
      </c>
      <c r="G12" s="77">
        <f t="shared" si="1"/>
        <v>0</v>
      </c>
      <c r="H12" s="77">
        <v>0</v>
      </c>
      <c r="I12" s="77">
        <f t="shared" si="2"/>
        <v>0</v>
      </c>
      <c r="J12" s="76">
        <f>分析係数表!G15</f>
        <v>9.5597535599167657E-2</v>
      </c>
      <c r="K12" s="78">
        <f t="shared" si="3"/>
        <v>0</v>
      </c>
      <c r="L12" s="79"/>
      <c r="M12" s="80"/>
      <c r="N12" s="81">
        <f>分析係数表!H15</f>
        <v>8.2508355176415162E-3</v>
      </c>
      <c r="O12" s="82">
        <f t="shared" si="4"/>
        <v>0.10799961431540674</v>
      </c>
      <c r="P12" s="76">
        <f>分析係数表!C15</f>
        <v>0</v>
      </c>
      <c r="Q12" s="82">
        <f t="shared" si="5"/>
        <v>0</v>
      </c>
      <c r="R12" s="83">
        <v>0</v>
      </c>
      <c r="S12" s="84">
        <f t="shared" si="6"/>
        <v>0</v>
      </c>
      <c r="T12" s="85">
        <f>分析係数表!F15</f>
        <v>0.3037251621853197</v>
      </c>
      <c r="U12" s="86">
        <f t="shared" si="7"/>
        <v>0</v>
      </c>
      <c r="V12" s="87">
        <f>分析係数表!D15</f>
        <v>2.5215227059447551E-2</v>
      </c>
      <c r="W12" s="167">
        <f t="shared" si="8"/>
        <v>0</v>
      </c>
      <c r="X12" s="76">
        <f>分析係数表!E15</f>
        <v>2.1461503937329145E-2</v>
      </c>
      <c r="Y12" s="166">
        <f t="shared" si="9"/>
        <v>0</v>
      </c>
    </row>
    <row r="13" spans="1:25" x14ac:dyDescent="0.2">
      <c r="A13" s="6" t="s">
        <v>227</v>
      </c>
      <c r="B13" s="5" t="s">
        <v>30</v>
      </c>
      <c r="C13" s="90"/>
      <c r="D13" s="76">
        <f>投入係数表!I13</f>
        <v>4.5747556664587231E-3</v>
      </c>
      <c r="E13" s="77">
        <f t="shared" si="0"/>
        <v>0.4574755666458723</v>
      </c>
      <c r="F13" s="76">
        <f>分析係数表!C16</f>
        <v>0.41015070437916346</v>
      </c>
      <c r="G13" s="77">
        <f t="shared" si="1"/>
        <v>0.18763392589606145</v>
      </c>
      <c r="H13" s="77">
        <v>0.2777143597228004</v>
      </c>
      <c r="I13" s="77">
        <f t="shared" si="2"/>
        <v>0.2777143597228004</v>
      </c>
      <c r="J13" s="76">
        <f>分析係数表!G16</f>
        <v>3.3423831070889892E-2</v>
      </c>
      <c r="K13" s="78">
        <f t="shared" si="3"/>
        <v>9.2822778453352291E-3</v>
      </c>
      <c r="L13" s="79"/>
      <c r="M13" s="80"/>
      <c r="N13" s="81">
        <f>分析係数表!H16</f>
        <v>1.6727742979912797E-2</v>
      </c>
      <c r="O13" s="82">
        <f t="shared" si="4"/>
        <v>0.21895840564692828</v>
      </c>
      <c r="P13" s="76">
        <f>分析係数表!C16</f>
        <v>0.41015070437916346</v>
      </c>
      <c r="Q13" s="82">
        <f t="shared" si="5"/>
        <v>8.9805944305826238E-2</v>
      </c>
      <c r="R13" s="83">
        <v>0.10858096293802721</v>
      </c>
      <c r="S13" s="84">
        <f t="shared" si="6"/>
        <v>0.38629532266082761</v>
      </c>
      <c r="T13" s="85">
        <f>分析係数表!F16</f>
        <v>0.28886877828054297</v>
      </c>
      <c r="U13" s="86">
        <f t="shared" si="7"/>
        <v>0.11158865791252141</v>
      </c>
      <c r="V13" s="87">
        <f>分析係数表!D16</f>
        <v>1.1915535444947209E-2</v>
      </c>
      <c r="W13" s="167">
        <f t="shared" si="8"/>
        <v>0</v>
      </c>
      <c r="X13" s="76">
        <f>分析係数表!E16</f>
        <v>1.200603318250377E-2</v>
      </c>
      <c r="Y13" s="166">
        <f t="shared" si="9"/>
        <v>0</v>
      </c>
    </row>
    <row r="14" spans="1:25" x14ac:dyDescent="0.2">
      <c r="A14" s="6" t="s">
        <v>2</v>
      </c>
      <c r="B14" s="5" t="s">
        <v>365</v>
      </c>
      <c r="C14" s="90"/>
      <c r="D14" s="76">
        <f>投入係数表!I14</f>
        <v>2.3185693491370347E-2</v>
      </c>
      <c r="E14" s="77">
        <f t="shared" si="0"/>
        <v>2.3185693491370349</v>
      </c>
      <c r="F14" s="76">
        <f>分析係数表!C17</f>
        <v>9.7010006591167874E-2</v>
      </c>
      <c r="G14" s="77">
        <f t="shared" si="1"/>
        <v>0.22492442784186356</v>
      </c>
      <c r="H14" s="77">
        <v>0.24553441029434214</v>
      </c>
      <c r="I14" s="77">
        <f t="shared" si="2"/>
        <v>0.24553441029434214</v>
      </c>
      <c r="J14" s="76">
        <f>分析係数表!G17</f>
        <v>0.23047865738492257</v>
      </c>
      <c r="K14" s="78">
        <f t="shared" si="3"/>
        <v>5.6590441226438686E-2</v>
      </c>
      <c r="L14" s="79"/>
      <c r="M14" s="80"/>
      <c r="N14" s="81">
        <f>分析係数表!H17</f>
        <v>3.0021721877756735E-3</v>
      </c>
      <c r="O14" s="82">
        <f t="shared" si="4"/>
        <v>3.9297043032181914E-2</v>
      </c>
      <c r="P14" s="76">
        <f>分析係数表!C17</f>
        <v>9.7010006591167874E-2</v>
      </c>
      <c r="Q14" s="82">
        <f t="shared" si="5"/>
        <v>3.812206403565375E-3</v>
      </c>
      <c r="R14" s="83">
        <v>7.2628254932157309E-3</v>
      </c>
      <c r="S14" s="84">
        <f t="shared" si="6"/>
        <v>0.25279723578755786</v>
      </c>
      <c r="T14" s="85">
        <f>分析係数表!F17</f>
        <v>0.38098321731153201</v>
      </c>
      <c r="U14" s="86">
        <f t="shared" si="7"/>
        <v>9.6311504217805752E-2</v>
      </c>
      <c r="V14" s="87">
        <f>分析係数表!D17</f>
        <v>7.2149371323727812E-2</v>
      </c>
      <c r="W14" s="167">
        <f t="shared" si="8"/>
        <v>0</v>
      </c>
      <c r="X14" s="76">
        <f>分析係数表!E17</f>
        <v>7.3984134693216769E-2</v>
      </c>
      <c r="Y14" s="166">
        <f t="shared" si="9"/>
        <v>0</v>
      </c>
    </row>
    <row r="15" spans="1:25" x14ac:dyDescent="0.2">
      <c r="A15" s="6" t="s">
        <v>3</v>
      </c>
      <c r="B15" s="5" t="s">
        <v>31</v>
      </c>
      <c r="C15" s="90"/>
      <c r="D15" s="76">
        <f>投入係数表!I15</f>
        <v>2.1834061135371178E-3</v>
      </c>
      <c r="E15" s="77">
        <f t="shared" si="0"/>
        <v>0.21834061135371177</v>
      </c>
      <c r="F15" s="76">
        <f>分析係数表!C18</f>
        <v>9.5269756838905817E-2</v>
      </c>
      <c r="G15" s="77">
        <f t="shared" si="1"/>
        <v>2.080125695172616E-2</v>
      </c>
      <c r="H15" s="77">
        <v>2.533488804111609E-2</v>
      </c>
      <c r="I15" s="77">
        <f t="shared" si="2"/>
        <v>2.533488804111609E-2</v>
      </c>
      <c r="J15" s="76">
        <f>分析係数表!G18</f>
        <v>0.2156830511260891</v>
      </c>
      <c r="K15" s="78">
        <f t="shared" si="3"/>
        <v>5.4643059526457852E-3</v>
      </c>
      <c r="L15" s="79"/>
      <c r="M15" s="80"/>
      <c r="N15" s="81">
        <f>分析係数表!H18</f>
        <v>4.4107743043149704E-4</v>
      </c>
      <c r="O15" s="82">
        <f t="shared" si="4"/>
        <v>5.7734992132589535E-3</v>
      </c>
      <c r="P15" s="76">
        <f>分析係数表!C18</f>
        <v>9.5269756838905817E-2</v>
      </c>
      <c r="Q15" s="82">
        <f t="shared" si="5"/>
        <v>5.5003986615679451E-4</v>
      </c>
      <c r="R15" s="83">
        <v>1.2696633242474827E-3</v>
      </c>
      <c r="S15" s="84">
        <f t="shared" si="6"/>
        <v>2.6604551365363573E-2</v>
      </c>
      <c r="T15" s="85">
        <f>分析係数表!F18</f>
        <v>0.45931283905967452</v>
      </c>
      <c r="U15" s="86">
        <f t="shared" si="7"/>
        <v>1.2219812019534083E-2</v>
      </c>
      <c r="V15" s="87">
        <f>分析係数表!D18</f>
        <v>2.4001315140555646E-2</v>
      </c>
      <c r="W15" s="167">
        <f t="shared" si="8"/>
        <v>0</v>
      </c>
      <c r="X15" s="76">
        <f>分析係数表!E18</f>
        <v>2.0549071181982573E-2</v>
      </c>
      <c r="Y15" s="166">
        <f t="shared" si="9"/>
        <v>0</v>
      </c>
    </row>
    <row r="16" spans="1:25" x14ac:dyDescent="0.2">
      <c r="A16" s="6" t="s">
        <v>4</v>
      </c>
      <c r="B16" s="5" t="s">
        <v>32</v>
      </c>
      <c r="C16" s="90"/>
      <c r="D16" s="76">
        <f>投入係数表!I16</f>
        <v>5.1985859846121855E-3</v>
      </c>
      <c r="E16" s="77">
        <f t="shared" si="0"/>
        <v>0.51985859846121851</v>
      </c>
      <c r="F16" s="76">
        <f>分析係数表!C19</f>
        <v>0.40536890089481681</v>
      </c>
      <c r="G16" s="77">
        <f t="shared" si="1"/>
        <v>0.21073450867894405</v>
      </c>
      <c r="H16" s="77">
        <v>0.30100258273945357</v>
      </c>
      <c r="I16" s="77">
        <f t="shared" si="2"/>
        <v>0.30100258273945357</v>
      </c>
      <c r="J16" s="76">
        <f>分析係数表!G19</f>
        <v>5.7664292584581833E-2</v>
      </c>
      <c r="K16" s="78">
        <f t="shared" si="3"/>
        <v>1.7357100999802651E-2</v>
      </c>
      <c r="L16" s="79"/>
      <c r="M16" s="80"/>
      <c r="N16" s="81">
        <f>分析係数表!H19</f>
        <v>-1.1224551097002254E-4</v>
      </c>
      <c r="O16" s="82">
        <f t="shared" si="4"/>
        <v>-1.469241735273784E-3</v>
      </c>
      <c r="P16" s="76">
        <f>分析係数表!C19</f>
        <v>0.40536890089481681</v>
      </c>
      <c r="Q16" s="82">
        <f t="shared" si="5"/>
        <v>-5.9558490737672716E-4</v>
      </c>
      <c r="R16" s="83">
        <v>3.2235599224169501E-3</v>
      </c>
      <c r="S16" s="84">
        <f t="shared" si="6"/>
        <v>0.30422614266187054</v>
      </c>
      <c r="T16" s="85">
        <f>分析係数表!F19</f>
        <v>0.24008915593875232</v>
      </c>
      <c r="U16" s="86">
        <f t="shared" si="7"/>
        <v>7.3041397806190941E-2</v>
      </c>
      <c r="V16" s="87">
        <f>分析係数表!D19</f>
        <v>8.3893032671263044E-3</v>
      </c>
      <c r="W16" s="167">
        <f t="shared" si="8"/>
        <v>0</v>
      </c>
      <c r="X16" s="76">
        <f>分析係数表!E19</f>
        <v>9.7042048804792374E-3</v>
      </c>
      <c r="Y16" s="166">
        <f t="shared" si="9"/>
        <v>0</v>
      </c>
    </row>
    <row r="17" spans="1:25" x14ac:dyDescent="0.2">
      <c r="A17" s="6" t="s">
        <v>5</v>
      </c>
      <c r="B17" s="5" t="s">
        <v>33</v>
      </c>
      <c r="C17" s="90"/>
      <c r="D17" s="76">
        <f>投入係数表!I17</f>
        <v>1.5595757953836558E-3</v>
      </c>
      <c r="E17" s="77">
        <f t="shared" si="0"/>
        <v>0.15595757953836559</v>
      </c>
      <c r="F17" s="76">
        <f>分析係数表!C20</f>
        <v>8.6705813891974848E-2</v>
      </c>
      <c r="G17" s="77">
        <f t="shared" si="1"/>
        <v>1.3522428866496392E-2</v>
      </c>
      <c r="H17" s="77">
        <v>1.6362056533932016E-2</v>
      </c>
      <c r="I17" s="77">
        <f t="shared" si="2"/>
        <v>1.6362056533932016E-2</v>
      </c>
      <c r="J17" s="76">
        <f>分析係数表!G20</f>
        <v>0.10015098137896326</v>
      </c>
      <c r="K17" s="78">
        <f t="shared" si="3"/>
        <v>1.6386760192513695E-3</v>
      </c>
      <c r="L17" s="79"/>
      <c r="M17" s="80"/>
      <c r="N17" s="81">
        <f>分析係数表!H20</f>
        <v>5.4858017333236366E-4</v>
      </c>
      <c r="O17" s="82">
        <f t="shared" si="4"/>
        <v>7.1806603118310282E-3</v>
      </c>
      <c r="P17" s="76">
        <f>分析係数表!C20</f>
        <v>8.6705813891974848E-2</v>
      </c>
      <c r="Q17" s="82">
        <f t="shared" si="5"/>
        <v>6.2260499661911126E-4</v>
      </c>
      <c r="R17" s="83">
        <v>1.5152892062336629E-3</v>
      </c>
      <c r="S17" s="84">
        <f t="shared" si="6"/>
        <v>1.7877345740165678E-2</v>
      </c>
      <c r="T17" s="85">
        <f>分析係数表!F20</f>
        <v>0.22320080523402114</v>
      </c>
      <c r="U17" s="86">
        <f t="shared" si="7"/>
        <v>3.990237964651977E-3</v>
      </c>
      <c r="V17" s="87">
        <f>分析係数表!D20</f>
        <v>3.6738802214393559E-2</v>
      </c>
      <c r="W17" s="167">
        <f t="shared" si="8"/>
        <v>0</v>
      </c>
      <c r="X17" s="76">
        <f>分析係数表!E20</f>
        <v>3.8877705083039761E-2</v>
      </c>
      <c r="Y17" s="166">
        <f t="shared" si="9"/>
        <v>0</v>
      </c>
    </row>
    <row r="18" spans="1:25" x14ac:dyDescent="0.2">
      <c r="A18" s="6" t="s">
        <v>6</v>
      </c>
      <c r="B18" s="5" t="s">
        <v>34</v>
      </c>
      <c r="C18" s="90"/>
      <c r="D18" s="76">
        <f>投入係数表!I18</f>
        <v>6.8621334996880846E-3</v>
      </c>
      <c r="E18" s="77">
        <f t="shared" si="0"/>
        <v>0.68621334996880845</v>
      </c>
      <c r="F18" s="76">
        <f>分析係数表!C21</f>
        <v>0.12574712643678165</v>
      </c>
      <c r="G18" s="77">
        <f t="shared" si="1"/>
        <v>8.628935688113526E-2</v>
      </c>
      <c r="H18" s="77">
        <v>0.10008376228805835</v>
      </c>
      <c r="I18" s="77">
        <f t="shared" si="2"/>
        <v>0.10008376228805835</v>
      </c>
      <c r="J18" s="76">
        <f>分析係数表!G21</f>
        <v>0.2851216642932326</v>
      </c>
      <c r="K18" s="78">
        <f t="shared" si="3"/>
        <v>2.8536048872299467E-2</v>
      </c>
      <c r="L18" s="79"/>
      <c r="M18" s="80"/>
      <c r="N18" s="81">
        <f>分析係数表!H21</f>
        <v>9.2325885079567842E-4</v>
      </c>
      <c r="O18" s="82">
        <f t="shared" si="4"/>
        <v>1.2085030611266053E-2</v>
      </c>
      <c r="P18" s="76">
        <f>分析係数表!C21</f>
        <v>0.12574712643678165</v>
      </c>
      <c r="Q18" s="82">
        <f t="shared" si="5"/>
        <v>1.5196578722672491E-3</v>
      </c>
      <c r="R18" s="83">
        <v>3.5308878475753145E-3</v>
      </c>
      <c r="S18" s="84">
        <f t="shared" si="6"/>
        <v>0.10361465013563366</v>
      </c>
      <c r="T18" s="85">
        <f>分析係数表!F21</f>
        <v>0.42585598414958825</v>
      </c>
      <c r="U18" s="86">
        <f t="shared" si="7"/>
        <v>4.4124918805825537E-2</v>
      </c>
      <c r="V18" s="87">
        <f>分析係数表!D21</f>
        <v>8.1109528821744784E-2</v>
      </c>
      <c r="W18" s="167">
        <f t="shared" si="8"/>
        <v>0</v>
      </c>
      <c r="X18" s="76">
        <f>分析係数表!E21</f>
        <v>6.7549996904216453E-2</v>
      </c>
      <c r="Y18" s="166">
        <f t="shared" si="9"/>
        <v>0</v>
      </c>
    </row>
    <row r="19" spans="1:25" x14ac:dyDescent="0.2">
      <c r="A19" s="6" t="s">
        <v>7</v>
      </c>
      <c r="B19" s="5" t="s">
        <v>269</v>
      </c>
      <c r="C19" s="90"/>
      <c r="D19" s="76">
        <f>投入係数表!I19</f>
        <v>6.2383031815346226E-4</v>
      </c>
      <c r="E19" s="77">
        <f t="shared" si="0"/>
        <v>6.2383031815346227E-2</v>
      </c>
      <c r="F19" s="76">
        <f>分析係数表!C22</f>
        <v>0.11411587407903545</v>
      </c>
      <c r="G19" s="77">
        <f t="shared" si="1"/>
        <v>7.1188942033085121E-3</v>
      </c>
      <c r="H19" s="77">
        <v>1.0039397684179142E-2</v>
      </c>
      <c r="I19" s="77">
        <f t="shared" si="2"/>
        <v>1.0039397684179142E-2</v>
      </c>
      <c r="J19" s="76">
        <f>分析係数表!G22</f>
        <v>0.19462933210924949</v>
      </c>
      <c r="K19" s="78">
        <f t="shared" si="3"/>
        <v>1.9539612660509323E-3</v>
      </c>
      <c r="L19" s="79"/>
      <c r="M19" s="80"/>
      <c r="N19" s="81">
        <f>分析係数表!H22</f>
        <v>4.2684912622402942E-5</v>
      </c>
      <c r="O19" s="82">
        <f t="shared" si="4"/>
        <v>5.5872573031538265E-4</v>
      </c>
      <c r="P19" s="76">
        <f>分析係数表!C22</f>
        <v>0.11411587407903545</v>
      </c>
      <c r="Q19" s="82">
        <f t="shared" si="5"/>
        <v>6.3759475085387328E-5</v>
      </c>
      <c r="R19" s="83">
        <v>9.2259131899156369E-4</v>
      </c>
      <c r="S19" s="84">
        <f t="shared" si="6"/>
        <v>1.0961989003170707E-2</v>
      </c>
      <c r="T19" s="85">
        <f>分析係数表!F22</f>
        <v>0.41301354142758778</v>
      </c>
      <c r="U19" s="86">
        <f t="shared" si="7"/>
        <v>4.527449899289806E-3</v>
      </c>
      <c r="V19" s="87">
        <f>分析係数表!D22</f>
        <v>3.7726646775304108E-2</v>
      </c>
      <c r="W19" s="167">
        <f t="shared" si="8"/>
        <v>0</v>
      </c>
      <c r="X19" s="76">
        <f>分析係数表!E22</f>
        <v>3.6923341748909801E-2</v>
      </c>
      <c r="Y19" s="166">
        <f t="shared" si="9"/>
        <v>0</v>
      </c>
    </row>
    <row r="20" spans="1:25" x14ac:dyDescent="0.2">
      <c r="A20" s="6" t="s">
        <v>8</v>
      </c>
      <c r="B20" s="5" t="s">
        <v>270</v>
      </c>
      <c r="C20" s="90"/>
      <c r="D20" s="76">
        <f>投入係数表!I20</f>
        <v>1.039717196922437E-4</v>
      </c>
      <c r="E20" s="77">
        <f t="shared" si="0"/>
        <v>1.0397171969224371E-2</v>
      </c>
      <c r="F20" s="76">
        <f>分析係数表!C23</f>
        <v>0</v>
      </c>
      <c r="G20" s="77">
        <f t="shared" si="1"/>
        <v>0</v>
      </c>
      <c r="H20" s="77">
        <v>0</v>
      </c>
      <c r="I20" s="77">
        <f t="shared" si="2"/>
        <v>0</v>
      </c>
      <c r="J20" s="76">
        <f>分析係数表!G23</f>
        <v>0.21587101160701277</v>
      </c>
      <c r="K20" s="78">
        <f t="shared" si="3"/>
        <v>0</v>
      </c>
      <c r="L20" s="79"/>
      <c r="M20" s="80"/>
      <c r="N20" s="81">
        <f>分析係数表!H23</f>
        <v>2.5294763035498039E-5</v>
      </c>
      <c r="O20" s="82">
        <f t="shared" si="4"/>
        <v>3.3109672907578229E-4</v>
      </c>
      <c r="P20" s="76">
        <f>分析係数表!C23</f>
        <v>0</v>
      </c>
      <c r="Q20" s="82">
        <f t="shared" si="5"/>
        <v>0</v>
      </c>
      <c r="R20" s="83">
        <v>0</v>
      </c>
      <c r="S20" s="84">
        <f t="shared" si="6"/>
        <v>0</v>
      </c>
      <c r="T20" s="85">
        <f>分析係数表!F23</f>
        <v>0.44111505026467873</v>
      </c>
      <c r="U20" s="86">
        <f t="shared" si="7"/>
        <v>0</v>
      </c>
      <c r="V20" s="87">
        <f>分析係数表!D23</f>
        <v>7.4984216405225582E-2</v>
      </c>
      <c r="W20" s="167">
        <f t="shared" si="8"/>
        <v>0</v>
      </c>
      <c r="X20" s="76">
        <f>分析係数表!E23</f>
        <v>7.4984216405225582E-2</v>
      </c>
      <c r="Y20" s="166">
        <f t="shared" si="9"/>
        <v>0</v>
      </c>
    </row>
    <row r="21" spans="1:25" x14ac:dyDescent="0.2">
      <c r="A21" s="6" t="s">
        <v>9</v>
      </c>
      <c r="B21" s="5" t="s">
        <v>271</v>
      </c>
      <c r="C21" s="90"/>
      <c r="D21" s="76">
        <f>投入係数表!I21</f>
        <v>0</v>
      </c>
      <c r="E21" s="77">
        <f t="shared" si="0"/>
        <v>0</v>
      </c>
      <c r="F21" s="76">
        <f>分析係数表!C24</f>
        <v>0.22802579992411787</v>
      </c>
      <c r="G21" s="77">
        <f t="shared" si="1"/>
        <v>0</v>
      </c>
      <c r="H21" s="77">
        <v>3.1817886294220475E-3</v>
      </c>
      <c r="I21" s="77">
        <f t="shared" si="2"/>
        <v>3.1817886294220475E-3</v>
      </c>
      <c r="J21" s="76">
        <f>分析係数表!G24</f>
        <v>0.20837520938023452</v>
      </c>
      <c r="K21" s="78">
        <f t="shared" si="3"/>
        <v>6.6300587185946856E-4</v>
      </c>
      <c r="L21" s="79"/>
      <c r="M21" s="80"/>
      <c r="N21" s="81">
        <f>分析係数表!H24</f>
        <v>3.2883191946147448E-4</v>
      </c>
      <c r="O21" s="82">
        <f t="shared" si="4"/>
        <v>4.3042574779851694E-3</v>
      </c>
      <c r="P21" s="76">
        <f>分析係数表!C24</f>
        <v>0.22802579992411787</v>
      </c>
      <c r="Q21" s="82">
        <f t="shared" si="5"/>
        <v>9.8148175449693431E-4</v>
      </c>
      <c r="R21" s="83">
        <v>3.9850435369870908E-3</v>
      </c>
      <c r="S21" s="84">
        <f t="shared" si="6"/>
        <v>7.1668321664091379E-3</v>
      </c>
      <c r="T21" s="85">
        <f>分析係数表!F24</f>
        <v>0.39262981574539363</v>
      </c>
      <c r="U21" s="86">
        <f t="shared" si="7"/>
        <v>2.81391199297538E-3</v>
      </c>
      <c r="V21" s="87">
        <f>分析係数表!D24</f>
        <v>9.313232830820771E-2</v>
      </c>
      <c r="W21" s="167">
        <f t="shared" si="8"/>
        <v>0</v>
      </c>
      <c r="X21" s="76">
        <f>分析係数表!E24</f>
        <v>9.0452261306532666E-2</v>
      </c>
      <c r="Y21" s="166">
        <f t="shared" si="9"/>
        <v>0</v>
      </c>
    </row>
    <row r="22" spans="1:25" x14ac:dyDescent="0.2">
      <c r="A22" s="6" t="s">
        <v>10</v>
      </c>
      <c r="B22" s="5" t="s">
        <v>272</v>
      </c>
      <c r="C22" s="90"/>
      <c r="D22" s="76">
        <f>投入係数表!I22</f>
        <v>0</v>
      </c>
      <c r="E22" s="77">
        <f t="shared" si="0"/>
        <v>0</v>
      </c>
      <c r="F22" s="76">
        <f>分析係数表!C25</f>
        <v>9.9149235591377005E-3</v>
      </c>
      <c r="G22" s="77">
        <f t="shared" si="1"/>
        <v>0</v>
      </c>
      <c r="H22" s="77">
        <v>2.8566837505062466E-4</v>
      </c>
      <c r="I22" s="77">
        <f t="shared" si="2"/>
        <v>2.8566837505062466E-4</v>
      </c>
      <c r="J22" s="76">
        <f>分析係数表!G25</f>
        <v>0.19677906391545041</v>
      </c>
      <c r="K22" s="78">
        <f t="shared" si="3"/>
        <v>5.6213555432709732E-5</v>
      </c>
      <c r="L22" s="79"/>
      <c r="M22" s="80"/>
      <c r="N22" s="81">
        <f>分析係数表!H25</f>
        <v>5.0905710608939805E-4</v>
      </c>
      <c r="O22" s="82">
        <f t="shared" si="4"/>
        <v>6.6633216726501195E-3</v>
      </c>
      <c r="P22" s="76">
        <f>分析係数表!C25</f>
        <v>9.9149235591377005E-3</v>
      </c>
      <c r="Q22" s="82">
        <f t="shared" si="5"/>
        <v>6.6066325034271498E-5</v>
      </c>
      <c r="R22" s="83">
        <v>3.1116921048767577E-4</v>
      </c>
      <c r="S22" s="84">
        <f t="shared" si="6"/>
        <v>5.9683758553830037E-4</v>
      </c>
      <c r="T22" s="85">
        <f>分析係数表!F25</f>
        <v>0.35078007045797682</v>
      </c>
      <c r="U22" s="86">
        <f t="shared" si="7"/>
        <v>2.0935873030709378E-4</v>
      </c>
      <c r="V22" s="87">
        <f>分析係数表!D25</f>
        <v>8.1529944640161042E-2</v>
      </c>
      <c r="W22" s="167">
        <f t="shared" si="8"/>
        <v>0</v>
      </c>
      <c r="X22" s="76">
        <f>分析係数表!E25</f>
        <v>6.8948163059889281E-2</v>
      </c>
      <c r="Y22" s="166">
        <f t="shared" si="9"/>
        <v>0</v>
      </c>
    </row>
    <row r="23" spans="1:25" x14ac:dyDescent="0.2">
      <c r="A23" s="6" t="s">
        <v>11</v>
      </c>
      <c r="B23" s="5" t="s">
        <v>35</v>
      </c>
      <c r="C23" s="90"/>
      <c r="D23" s="76">
        <f>投入係数表!I23</f>
        <v>1.039717196922437E-4</v>
      </c>
      <c r="E23" s="77">
        <f t="shared" si="0"/>
        <v>1.0397171969224371E-2</v>
      </c>
      <c r="F23" s="76">
        <f>分析係数表!C26</f>
        <v>0.61283557046979864</v>
      </c>
      <c r="G23" s="77">
        <f t="shared" si="1"/>
        <v>6.3717568150322172E-3</v>
      </c>
      <c r="H23" s="77">
        <v>1.9618100919868771E-2</v>
      </c>
      <c r="I23" s="77">
        <f t="shared" si="2"/>
        <v>1.9618100919868771E-2</v>
      </c>
      <c r="J23" s="76">
        <f>分析係数表!G26</f>
        <v>0.19644335167242807</v>
      </c>
      <c r="K23" s="78">
        <f t="shared" si="3"/>
        <v>3.8538454981469658E-3</v>
      </c>
      <c r="L23" s="79"/>
      <c r="M23" s="80"/>
      <c r="N23" s="81">
        <f>分析係数表!H26</f>
        <v>1.0374014689933634E-2</v>
      </c>
      <c r="O23" s="82">
        <f t="shared" si="4"/>
        <v>0.13579104601220524</v>
      </c>
      <c r="P23" s="76">
        <f>分析係数表!C26</f>
        <v>0.61283557046979864</v>
      </c>
      <c r="Q23" s="82">
        <f t="shared" si="5"/>
        <v>8.3217583147580473E-2</v>
      </c>
      <c r="R23" s="83">
        <v>9.3613134145530699E-2</v>
      </c>
      <c r="S23" s="84">
        <f t="shared" si="6"/>
        <v>0.11323123506539948</v>
      </c>
      <c r="T23" s="85">
        <f>分析係数表!F26</f>
        <v>0.33496031939237547</v>
      </c>
      <c r="U23" s="86">
        <f t="shared" si="7"/>
        <v>3.7927970662699352E-2</v>
      </c>
      <c r="V23" s="87">
        <f>分析係数表!D26</f>
        <v>1.4022104289400653E-2</v>
      </c>
      <c r="W23" s="167">
        <f t="shared" si="8"/>
        <v>0</v>
      </c>
      <c r="X23" s="76">
        <f>分析係数表!E26</f>
        <v>1.5044549393836117E-2</v>
      </c>
      <c r="Y23" s="166">
        <f t="shared" si="9"/>
        <v>0</v>
      </c>
    </row>
    <row r="24" spans="1:25" x14ac:dyDescent="0.2">
      <c r="A24" s="6" t="s">
        <v>12</v>
      </c>
      <c r="B24" s="5" t="s">
        <v>366</v>
      </c>
      <c r="C24" s="90"/>
      <c r="D24" s="76">
        <f>投入係数表!I24</f>
        <v>0</v>
      </c>
      <c r="E24" s="77">
        <f t="shared" si="0"/>
        <v>0</v>
      </c>
      <c r="F24" s="76">
        <f>分析係数表!C27</f>
        <v>1.5080990504561576E-2</v>
      </c>
      <c r="G24" s="77">
        <f t="shared" si="1"/>
        <v>0</v>
      </c>
      <c r="H24" s="77">
        <v>7.1942338165304566E-5</v>
      </c>
      <c r="I24" s="77">
        <f t="shared" si="2"/>
        <v>7.1942338165304566E-5</v>
      </c>
      <c r="J24" s="76">
        <f>分析係数表!G27</f>
        <v>0.17011128775834658</v>
      </c>
      <c r="K24" s="78">
        <f t="shared" si="3"/>
        <v>1.2238203789646405E-5</v>
      </c>
      <c r="L24" s="79"/>
      <c r="M24" s="80"/>
      <c r="N24" s="81">
        <f>分析係数表!H27</f>
        <v>1.1055392369202362E-2</v>
      </c>
      <c r="O24" s="82">
        <f t="shared" si="4"/>
        <v>0.14470996415168411</v>
      </c>
      <c r="P24" s="76">
        <f>分析係数表!C27</f>
        <v>1.5080990504561576E-2</v>
      </c>
      <c r="Q24" s="82">
        <f t="shared" si="5"/>
        <v>2.1823695952869942E-3</v>
      </c>
      <c r="R24" s="83">
        <v>2.2091017177336644E-3</v>
      </c>
      <c r="S24" s="84">
        <f t="shared" si="6"/>
        <v>2.2810440558989689E-3</v>
      </c>
      <c r="T24" s="85">
        <f>分析係数表!F27</f>
        <v>0.32114467408585057</v>
      </c>
      <c r="U24" s="86">
        <f t="shared" si="7"/>
        <v>7.3254514990714109E-4</v>
      </c>
      <c r="V24" s="87">
        <f>分析係数表!D27</f>
        <v>6.518282988871224E-2</v>
      </c>
      <c r="W24" s="167">
        <f t="shared" si="8"/>
        <v>0</v>
      </c>
      <c r="X24" s="76">
        <f>分析係数表!E27</f>
        <v>7.7901430842607311E-2</v>
      </c>
      <c r="Y24" s="166">
        <f t="shared" si="9"/>
        <v>0</v>
      </c>
    </row>
    <row r="25" spans="1:25" x14ac:dyDescent="0.2">
      <c r="A25" s="6" t="s">
        <v>13</v>
      </c>
      <c r="B25" s="5" t="s">
        <v>192</v>
      </c>
      <c r="C25" s="90"/>
      <c r="D25" s="76">
        <f>投入係数表!I25</f>
        <v>0</v>
      </c>
      <c r="E25" s="77">
        <f t="shared" si="0"/>
        <v>0</v>
      </c>
      <c r="F25" s="76">
        <f>分析係数表!C28</f>
        <v>4.0038232795242101E-2</v>
      </c>
      <c r="G25" s="77">
        <f t="shared" si="1"/>
        <v>0</v>
      </c>
      <c r="H25" s="77">
        <v>2.7761063379859816E-3</v>
      </c>
      <c r="I25" s="77">
        <f t="shared" si="2"/>
        <v>2.7761063379859816E-3</v>
      </c>
      <c r="J25" s="76">
        <f>分析係数表!G28</f>
        <v>0.12474279835390946</v>
      </c>
      <c r="K25" s="78">
        <f t="shared" si="3"/>
        <v>3.4629927312839533E-4</v>
      </c>
      <c r="L25" s="79"/>
      <c r="M25" s="80"/>
      <c r="N25" s="81">
        <f>分析係数表!H28</f>
        <v>2.0869760426975598E-2</v>
      </c>
      <c r="O25" s="82">
        <f t="shared" si="4"/>
        <v>0.27317549503308763</v>
      </c>
      <c r="P25" s="76">
        <f>分析係数表!C28</f>
        <v>4.0038232795242101E-2</v>
      </c>
      <c r="Q25" s="82">
        <f t="shared" si="5"/>
        <v>1.0937464064090265E-2</v>
      </c>
      <c r="R25" s="83">
        <v>1.1973523571538091E-2</v>
      </c>
      <c r="S25" s="84">
        <f t="shared" si="6"/>
        <v>1.4749629909524073E-2</v>
      </c>
      <c r="T25" s="85">
        <f>分析係数表!F28</f>
        <v>0.21334876543209877</v>
      </c>
      <c r="U25" s="86">
        <f t="shared" si="7"/>
        <v>3.1468153317773194E-3</v>
      </c>
      <c r="V25" s="87">
        <f>分析係数表!D28</f>
        <v>5.5555555555555552E-2</v>
      </c>
      <c r="W25" s="167">
        <f t="shared" si="8"/>
        <v>0</v>
      </c>
      <c r="X25" s="76">
        <f>分析係数表!E28</f>
        <v>5.3497942386831275E-2</v>
      </c>
      <c r="Y25" s="166">
        <f t="shared" si="9"/>
        <v>0</v>
      </c>
    </row>
    <row r="26" spans="1:25" x14ac:dyDescent="0.2">
      <c r="A26" s="6" t="s">
        <v>14</v>
      </c>
      <c r="B26" s="5" t="s">
        <v>50</v>
      </c>
      <c r="C26" s="90"/>
      <c r="D26" s="76">
        <f>投入係数表!I26</f>
        <v>1.6531503431066751E-2</v>
      </c>
      <c r="E26" s="77">
        <f t="shared" si="0"/>
        <v>1.6531503431066752</v>
      </c>
      <c r="F26" s="76">
        <f>分析係数表!C29</f>
        <v>5.2257811734743864E-2</v>
      </c>
      <c r="G26" s="77">
        <f t="shared" si="1"/>
        <v>8.6390019399295859E-2</v>
      </c>
      <c r="H26" s="77">
        <v>9.3736135651562552E-2</v>
      </c>
      <c r="I26" s="77">
        <f t="shared" si="2"/>
        <v>9.3736135651562552E-2</v>
      </c>
      <c r="J26" s="76">
        <f>分析係数表!G29</f>
        <v>0.26071608673726676</v>
      </c>
      <c r="K26" s="78">
        <f t="shared" si="3"/>
        <v>2.4438518472948985E-2</v>
      </c>
      <c r="L26" s="79"/>
      <c r="M26" s="80"/>
      <c r="N26" s="81">
        <f>分析係数表!H29</f>
        <v>1.0140038131855275E-2</v>
      </c>
      <c r="O26" s="82">
        <f t="shared" si="4"/>
        <v>0.13272840126825422</v>
      </c>
      <c r="P26" s="76">
        <f>分析係数表!C29</f>
        <v>5.2257811734743864E-2</v>
      </c>
      <c r="Q26" s="82">
        <f t="shared" si="5"/>
        <v>6.9360958053299674E-3</v>
      </c>
      <c r="R26" s="83">
        <v>9.2834921157765246E-3</v>
      </c>
      <c r="S26" s="84">
        <f t="shared" si="6"/>
        <v>0.10301962776733908</v>
      </c>
      <c r="T26" s="85">
        <f>分析係数表!F29</f>
        <v>0.44730206757438223</v>
      </c>
      <c r="U26" s="86">
        <f t="shared" si="7"/>
        <v>4.6080892501074014E-2</v>
      </c>
      <c r="V26" s="87">
        <f>分析係数表!D29</f>
        <v>0.13842662632375188</v>
      </c>
      <c r="W26" s="167">
        <f t="shared" si="8"/>
        <v>0</v>
      </c>
      <c r="X26" s="76">
        <f>分析係数表!E29</f>
        <v>9.5057992939989913E-2</v>
      </c>
      <c r="Y26" s="166">
        <f t="shared" si="9"/>
        <v>0</v>
      </c>
    </row>
    <row r="27" spans="1:25" x14ac:dyDescent="0.2">
      <c r="A27" s="6" t="s">
        <v>15</v>
      </c>
      <c r="B27" s="5" t="s">
        <v>36</v>
      </c>
      <c r="C27" s="90"/>
      <c r="D27" s="76">
        <f>投入係数表!I27</f>
        <v>4.4707839467664793E-3</v>
      </c>
      <c r="E27" s="77">
        <f t="shared" si="0"/>
        <v>0.44707839467664795</v>
      </c>
      <c r="F27" s="76">
        <f>分析係数表!C30</f>
        <v>1</v>
      </c>
      <c r="G27" s="77">
        <f t="shared" si="1"/>
        <v>0.44707839467664795</v>
      </c>
      <c r="H27" s="77">
        <v>0.51160463440451165</v>
      </c>
      <c r="I27" s="77">
        <f t="shared" si="2"/>
        <v>0.51160463440451165</v>
      </c>
      <c r="J27" s="76">
        <f>分析係数表!G30</f>
        <v>0.34449214239092235</v>
      </c>
      <c r="K27" s="78">
        <f t="shared" si="3"/>
        <v>0.17624377656313481</v>
      </c>
      <c r="L27" s="79"/>
      <c r="M27" s="80"/>
      <c r="N27" s="81">
        <f>分析係数表!H30</f>
        <v>0</v>
      </c>
      <c r="O27" s="82">
        <f t="shared" si="4"/>
        <v>0</v>
      </c>
      <c r="P27" s="76">
        <f>分析係数表!C30</f>
        <v>1</v>
      </c>
      <c r="Q27" s="82">
        <f t="shared" si="5"/>
        <v>0</v>
      </c>
      <c r="R27" s="83">
        <v>3.7245879060007536E-2</v>
      </c>
      <c r="S27" s="84">
        <f t="shared" si="6"/>
        <v>0.54885051346451919</v>
      </c>
      <c r="T27" s="85">
        <f>分析係数表!F30</f>
        <v>0.44050308781442987</v>
      </c>
      <c r="U27" s="86">
        <f t="shared" si="7"/>
        <v>0.24177034592965602</v>
      </c>
      <c r="V27" s="87">
        <f>分析係数表!D30</f>
        <v>0.11032032936687253</v>
      </c>
      <c r="W27" s="167">
        <f t="shared" si="8"/>
        <v>0</v>
      </c>
      <c r="X27" s="76">
        <f>分析係数表!E30</f>
        <v>8.4249635989355823E-2</v>
      </c>
      <c r="Y27" s="166">
        <f t="shared" si="9"/>
        <v>0</v>
      </c>
    </row>
    <row r="28" spans="1:25" x14ac:dyDescent="0.2">
      <c r="A28" s="6" t="s">
        <v>16</v>
      </c>
      <c r="B28" s="5" t="s">
        <v>193</v>
      </c>
      <c r="C28" s="90"/>
      <c r="D28" s="76">
        <f>投入係数表!I28</f>
        <v>5.4273237679351216E-2</v>
      </c>
      <c r="E28" s="77">
        <f t="shared" si="0"/>
        <v>5.4273237679351212</v>
      </c>
      <c r="F28" s="76">
        <f>分析係数表!C31</f>
        <v>0.13612385518153858</v>
      </c>
      <c r="G28" s="77">
        <f t="shared" si="1"/>
        <v>0.73878823460972276</v>
      </c>
      <c r="H28" s="77">
        <v>0.80029510411694027</v>
      </c>
      <c r="I28" s="77">
        <f t="shared" si="2"/>
        <v>0.80029510411694027</v>
      </c>
      <c r="J28" s="76">
        <f>分析係数表!G31</f>
        <v>7.0908634538152604E-2</v>
      </c>
      <c r="K28" s="78">
        <f t="shared" si="3"/>
        <v>5.6747833060500907E-2</v>
      </c>
      <c r="L28" s="79"/>
      <c r="M28" s="80"/>
      <c r="N28" s="81">
        <f>分析係数表!H31</f>
        <v>2.211552750647388E-2</v>
      </c>
      <c r="O28" s="82">
        <f t="shared" si="4"/>
        <v>0.28948200894006992</v>
      </c>
      <c r="P28" s="76">
        <f>分析係数表!C31</f>
        <v>0.13612385518153858</v>
      </c>
      <c r="Q28" s="82">
        <f t="shared" si="5"/>
        <v>3.9405407062618934E-2</v>
      </c>
      <c r="R28" s="83">
        <v>5.2101299824912503E-2</v>
      </c>
      <c r="S28" s="84">
        <f t="shared" si="6"/>
        <v>0.85239640394185279</v>
      </c>
      <c r="T28" s="85">
        <f>分析係数表!F31</f>
        <v>0.34563253012048195</v>
      </c>
      <c r="U28" s="86">
        <f t="shared" si="7"/>
        <v>0.29461592576002293</v>
      </c>
      <c r="V28" s="87">
        <f>分析係数表!D31</f>
        <v>2.3594377510040159E-2</v>
      </c>
      <c r="W28" s="167">
        <f t="shared" si="8"/>
        <v>0</v>
      </c>
      <c r="X28" s="76">
        <f>分析係数表!E31</f>
        <v>2.0582329317269075E-2</v>
      </c>
      <c r="Y28" s="166">
        <f t="shared" si="9"/>
        <v>0</v>
      </c>
    </row>
    <row r="29" spans="1:25" x14ac:dyDescent="0.2">
      <c r="A29" s="6" t="s">
        <v>17</v>
      </c>
      <c r="B29" s="5" t="s">
        <v>273</v>
      </c>
      <c r="C29" s="90"/>
      <c r="D29" s="76">
        <f>投入係数表!I29</f>
        <v>2.5992929923060928E-3</v>
      </c>
      <c r="E29" s="77">
        <f t="shared" si="0"/>
        <v>0.25992929923060926</v>
      </c>
      <c r="F29" s="76">
        <f>分析係数表!C32</f>
        <v>0.77653138391731791</v>
      </c>
      <c r="G29" s="77">
        <f t="shared" si="1"/>
        <v>0.20184325845220363</v>
      </c>
      <c r="H29" s="77">
        <v>0.23986562056258237</v>
      </c>
      <c r="I29" s="77">
        <f t="shared" si="2"/>
        <v>0.23986562056258237</v>
      </c>
      <c r="J29" s="76">
        <f>分析係数表!G32</f>
        <v>0.14009350314364016</v>
      </c>
      <c r="K29" s="78">
        <f t="shared" si="3"/>
        <v>3.3603615068335334E-2</v>
      </c>
      <c r="L29" s="79"/>
      <c r="M29" s="80"/>
      <c r="N29" s="81">
        <f>分析係数表!H32</f>
        <v>6.3300144496333836E-3</v>
      </c>
      <c r="O29" s="82">
        <f t="shared" si="4"/>
        <v>8.285695645121452E-2</v>
      </c>
      <c r="P29" s="76">
        <f>分析係数表!C32</f>
        <v>0.77653138391731791</v>
      </c>
      <c r="Q29" s="82">
        <f t="shared" si="5"/>
        <v>6.4341027060238559E-2</v>
      </c>
      <c r="R29" s="83">
        <v>8.3908679329610741E-2</v>
      </c>
      <c r="S29" s="84">
        <f t="shared" si="6"/>
        <v>0.32377429989219308</v>
      </c>
      <c r="T29" s="85">
        <f>分析係数表!F32</f>
        <v>0.48218603901338064</v>
      </c>
      <c r="U29" s="86">
        <f t="shared" si="7"/>
        <v>0.15611944719934701</v>
      </c>
      <c r="V29" s="87">
        <f>分析係数表!D32</f>
        <v>2.111881347734967E-2</v>
      </c>
      <c r="W29" s="167">
        <f t="shared" si="8"/>
        <v>0</v>
      </c>
      <c r="X29" s="76">
        <f>分析係数表!E32</f>
        <v>3.1758826374334997E-2</v>
      </c>
      <c r="Y29" s="166">
        <f t="shared" si="9"/>
        <v>0</v>
      </c>
    </row>
    <row r="30" spans="1:25" x14ac:dyDescent="0.2">
      <c r="A30" s="6" t="s">
        <v>18</v>
      </c>
      <c r="B30" s="5" t="s">
        <v>274</v>
      </c>
      <c r="C30" s="90"/>
      <c r="D30" s="76">
        <f>投入係数表!I30</f>
        <v>8.3177375753794964E-4</v>
      </c>
      <c r="E30" s="77">
        <f t="shared" si="0"/>
        <v>8.3177375753794969E-2</v>
      </c>
      <c r="F30" s="76">
        <f>分析係数表!C33</f>
        <v>0.72092624356775303</v>
      </c>
      <c r="G30" s="77">
        <f t="shared" si="1"/>
        <v>5.9964753052006908E-2</v>
      </c>
      <c r="H30" s="77">
        <v>8.4828190992549915E-2</v>
      </c>
      <c r="I30" s="77">
        <f t="shared" si="2"/>
        <v>8.4828190992549915E-2</v>
      </c>
      <c r="J30" s="76">
        <f>分析係数表!G33</f>
        <v>0.50771788173830446</v>
      </c>
      <c r="K30" s="78">
        <f t="shared" si="3"/>
        <v>4.3068789442429763E-2</v>
      </c>
      <c r="L30" s="79"/>
      <c r="M30" s="80"/>
      <c r="N30" s="81">
        <f>分析係数表!H33</f>
        <v>9.5171545921061366E-4</v>
      </c>
      <c r="O30" s="82">
        <f t="shared" si="4"/>
        <v>1.2457514431476309E-2</v>
      </c>
      <c r="P30" s="76">
        <f>分析係数表!C33</f>
        <v>0.72092624356775303</v>
      </c>
      <c r="Q30" s="82">
        <f t="shared" si="5"/>
        <v>8.9809490832752879E-3</v>
      </c>
      <c r="R30" s="83">
        <v>2.6059650997409863E-2</v>
      </c>
      <c r="S30" s="84">
        <f t="shared" si="6"/>
        <v>0.11088784198995978</v>
      </c>
      <c r="T30" s="85">
        <f>分析係数表!F33</f>
        <v>0.64568985989076233</v>
      </c>
      <c r="U30" s="86">
        <f t="shared" si="7"/>
        <v>7.1599155158086125E-2</v>
      </c>
      <c r="V30" s="87">
        <f>分析係数表!D33</f>
        <v>8.5965328900498697E-2</v>
      </c>
      <c r="W30" s="167">
        <f t="shared" si="8"/>
        <v>0</v>
      </c>
      <c r="X30" s="76">
        <f>分析係数表!E33</f>
        <v>8.1928283068154834E-2</v>
      </c>
      <c r="Y30" s="166">
        <f t="shared" si="9"/>
        <v>0</v>
      </c>
    </row>
    <row r="31" spans="1:25" x14ac:dyDescent="0.2">
      <c r="A31" s="6" t="s">
        <v>19</v>
      </c>
      <c r="B31" s="5" t="s">
        <v>275</v>
      </c>
      <c r="C31" s="90"/>
      <c r="D31" s="76">
        <f>投入係数表!I31</f>
        <v>8.5880640465793301E-2</v>
      </c>
      <c r="E31" s="77">
        <f t="shared" si="0"/>
        <v>8.5880640465793299</v>
      </c>
      <c r="F31" s="76">
        <f>分析係数表!C34</f>
        <v>0.35819769846483229</v>
      </c>
      <c r="G31" s="77">
        <f t="shared" si="1"/>
        <v>3.0762247757532903</v>
      </c>
      <c r="H31" s="77">
        <v>3.276338229034566</v>
      </c>
      <c r="I31" s="77">
        <f t="shared" si="2"/>
        <v>3.276338229034566</v>
      </c>
      <c r="J31" s="76">
        <f>分析係数表!G34</f>
        <v>0.42481599404565001</v>
      </c>
      <c r="K31" s="78">
        <f t="shared" si="3"/>
        <v>1.3918408815970837</v>
      </c>
      <c r="L31" s="79"/>
      <c r="M31" s="80"/>
      <c r="N31" s="81">
        <f>分析係数表!H34</f>
        <v>0.15806065051806836</v>
      </c>
      <c r="O31" s="82">
        <f t="shared" si="4"/>
        <v>2.0689406858122945</v>
      </c>
      <c r="P31" s="76">
        <f>分析係数表!C34</f>
        <v>0.35819769846483229</v>
      </c>
      <c r="Q31" s="82">
        <f t="shared" si="5"/>
        <v>0.74108979191821556</v>
      </c>
      <c r="R31" s="83">
        <v>0.80124404789321424</v>
      </c>
      <c r="S31" s="84">
        <f t="shared" si="6"/>
        <v>4.0775822769277799</v>
      </c>
      <c r="T31" s="85">
        <f>分析係数表!F34</f>
        <v>0.69970848494872639</v>
      </c>
      <c r="U31" s="86">
        <f t="shared" si="7"/>
        <v>2.8531189172429148</v>
      </c>
      <c r="V31" s="87">
        <f>分析係数表!D34</f>
        <v>0.20760626860734369</v>
      </c>
      <c r="W31" s="167">
        <f t="shared" si="8"/>
        <v>1</v>
      </c>
      <c r="X31" s="76">
        <f>分析係数表!E34</f>
        <v>0.15619831293417136</v>
      </c>
      <c r="Y31" s="166">
        <f t="shared" si="9"/>
        <v>1</v>
      </c>
    </row>
    <row r="32" spans="1:25" x14ac:dyDescent="0.2">
      <c r="A32" s="6" t="s">
        <v>20</v>
      </c>
      <c r="B32" s="5" t="s">
        <v>37</v>
      </c>
      <c r="C32" s="90"/>
      <c r="D32" s="76">
        <f>投入係数表!I32</f>
        <v>8.1097941359950087E-3</v>
      </c>
      <c r="E32" s="77">
        <f t="shared" si="0"/>
        <v>0.81097941359950088</v>
      </c>
      <c r="F32" s="76">
        <f>分析係数表!C35</f>
        <v>0.47446234387370934</v>
      </c>
      <c r="G32" s="77">
        <f t="shared" si="1"/>
        <v>0.38477919340974553</v>
      </c>
      <c r="H32" s="77">
        <v>0.48964522096137447</v>
      </c>
      <c r="I32" s="77">
        <f t="shared" si="2"/>
        <v>0.48964522096137447</v>
      </c>
      <c r="J32" s="76">
        <f>分析係数表!G35</f>
        <v>0.31377306685396844</v>
      </c>
      <c r="K32" s="78">
        <f t="shared" si="3"/>
        <v>0.15363748265143951</v>
      </c>
      <c r="L32" s="79"/>
      <c r="M32" s="80"/>
      <c r="N32" s="81">
        <f>分析係数表!H35</f>
        <v>5.9483797123353076E-2</v>
      </c>
      <c r="O32" s="82">
        <f t="shared" si="4"/>
        <v>0.77861534551283662</v>
      </c>
      <c r="P32" s="76">
        <f>分析係数表!C35</f>
        <v>0.47446234387370934</v>
      </c>
      <c r="Q32" s="82">
        <f t="shared" si="5"/>
        <v>0.36942366180805852</v>
      </c>
      <c r="R32" s="83">
        <v>0.49040586080346016</v>
      </c>
      <c r="S32" s="84">
        <f t="shared" si="6"/>
        <v>0.98005108176483469</v>
      </c>
      <c r="T32" s="85">
        <f>分析係数表!F35</f>
        <v>0.64389247174509934</v>
      </c>
      <c r="U32" s="86">
        <f t="shared" si="7"/>
        <v>0.63104751347401788</v>
      </c>
      <c r="V32" s="87">
        <f>分析係数表!D35</f>
        <v>6.6375071834493329E-2</v>
      </c>
      <c r="W32" s="167">
        <f t="shared" si="8"/>
        <v>0</v>
      </c>
      <c r="X32" s="76">
        <f>分析係数表!E35</f>
        <v>5.9702445565417275E-2</v>
      </c>
      <c r="Y32" s="166">
        <f t="shared" si="9"/>
        <v>0</v>
      </c>
    </row>
    <row r="33" spans="1:25" x14ac:dyDescent="0.2">
      <c r="A33" s="6" t="s">
        <v>21</v>
      </c>
      <c r="B33" s="5" t="s">
        <v>38</v>
      </c>
      <c r="C33" s="90"/>
      <c r="D33" s="76">
        <f>投入係数表!I33</f>
        <v>1.1436889166146808E-3</v>
      </c>
      <c r="E33" s="77">
        <f t="shared" si="0"/>
        <v>0.11436889166146808</v>
      </c>
      <c r="F33" s="76">
        <f>分析係数表!C36</f>
        <v>0.91090674483303868</v>
      </c>
      <c r="G33" s="77">
        <f t="shared" si="1"/>
        <v>0.10417939481351035</v>
      </c>
      <c r="H33" s="77">
        <v>0.26268240394252518</v>
      </c>
      <c r="I33" s="77">
        <f t="shared" si="2"/>
        <v>0.26268240394252518</v>
      </c>
      <c r="J33" s="76">
        <f>分析係数表!G36</f>
        <v>5.1762655005969514E-2</v>
      </c>
      <c r="K33" s="78">
        <f t="shared" si="3"/>
        <v>1.3597138651415657E-2</v>
      </c>
      <c r="L33" s="79"/>
      <c r="M33" s="80"/>
      <c r="N33" s="81">
        <f>分析係数表!H36</f>
        <v>0.19022926540846299</v>
      </c>
      <c r="O33" s="82">
        <f t="shared" si="4"/>
        <v>2.4900129510144207</v>
      </c>
      <c r="P33" s="76">
        <f>分析係数表!C36</f>
        <v>0.91090674483303868</v>
      </c>
      <c r="Q33" s="82">
        <f t="shared" si="5"/>
        <v>2.2681695918006546</v>
      </c>
      <c r="R33" s="83">
        <v>2.3812964653463284</v>
      </c>
      <c r="S33" s="84">
        <f t="shared" si="6"/>
        <v>2.6439788692888535</v>
      </c>
      <c r="T33" s="85">
        <f>分析係数表!F36</f>
        <v>0.84633076241329552</v>
      </c>
      <c r="U33" s="86">
        <f t="shared" si="7"/>
        <v>2.2376806522498782</v>
      </c>
      <c r="V33" s="87">
        <f>分析係数表!D36</f>
        <v>1.3696924417880712E-2</v>
      </c>
      <c r="W33" s="167">
        <f t="shared" si="8"/>
        <v>0</v>
      </c>
      <c r="X33" s="76">
        <f>分析係数表!E36</f>
        <v>6.1086817992045527E-3</v>
      </c>
      <c r="Y33" s="166">
        <f t="shared" si="9"/>
        <v>0</v>
      </c>
    </row>
    <row r="34" spans="1:25" x14ac:dyDescent="0.2">
      <c r="A34" s="6" t="s">
        <v>22</v>
      </c>
      <c r="B34" s="5" t="s">
        <v>378</v>
      </c>
      <c r="C34" s="90"/>
      <c r="D34" s="76">
        <f>投入係数表!I34</f>
        <v>3.4518610937824913E-2</v>
      </c>
      <c r="E34" s="77">
        <f t="shared" si="0"/>
        <v>3.4518610937824912</v>
      </c>
      <c r="F34" s="76">
        <f>分析係数表!C37</f>
        <v>0.57543127748336897</v>
      </c>
      <c r="G34" s="77">
        <f t="shared" si="1"/>
        <v>1.9863088388903982</v>
      </c>
      <c r="H34" s="77">
        <v>2.3323861493517581</v>
      </c>
      <c r="I34" s="77">
        <f t="shared" si="2"/>
        <v>2.3323861493517581</v>
      </c>
      <c r="J34" s="76">
        <f>分析係数表!G37</f>
        <v>0.39253606653449546</v>
      </c>
      <c r="K34" s="78">
        <f t="shared" si="3"/>
        <v>0.91554568470607745</v>
      </c>
      <c r="L34" s="79"/>
      <c r="M34" s="80"/>
      <c r="N34" s="81">
        <f>分析係数表!H37</f>
        <v>4.7922509493440749E-2</v>
      </c>
      <c r="O34" s="82">
        <f t="shared" si="4"/>
        <v>0.62728344677963677</v>
      </c>
      <c r="P34" s="76">
        <f>分析係数表!C37</f>
        <v>0.57543127748336897</v>
      </c>
      <c r="Q34" s="82">
        <f t="shared" si="5"/>
        <v>0.36095851512457727</v>
      </c>
      <c r="R34" s="83">
        <v>0.44437248179133576</v>
      </c>
      <c r="S34" s="84">
        <f t="shared" si="6"/>
        <v>2.7767586311430938</v>
      </c>
      <c r="T34" s="85">
        <f>分析係数表!F37</f>
        <v>0.63717752091671964</v>
      </c>
      <c r="U34" s="86">
        <f t="shared" si="7"/>
        <v>1.7692881807758605</v>
      </c>
      <c r="V34" s="87">
        <f>分析係数表!D37</f>
        <v>6.7955959550617839E-2</v>
      </c>
      <c r="W34" s="167">
        <f t="shared" si="8"/>
        <v>0</v>
      </c>
      <c r="X34" s="76">
        <f>分析係数表!E37</f>
        <v>6.4489582164366135E-2</v>
      </c>
      <c r="Y34" s="166">
        <f t="shared" si="9"/>
        <v>0</v>
      </c>
    </row>
    <row r="35" spans="1:25" x14ac:dyDescent="0.2">
      <c r="A35" s="6" t="s">
        <v>23</v>
      </c>
      <c r="B35" s="5" t="s">
        <v>194</v>
      </c>
      <c r="C35" s="90"/>
      <c r="D35" s="76">
        <f>投入係数表!I35</f>
        <v>4.5747556664587231E-3</v>
      </c>
      <c r="E35" s="77">
        <f t="shared" si="0"/>
        <v>0.4574755666458723</v>
      </c>
      <c r="F35" s="76">
        <f>分析係数表!C38</f>
        <v>0.12310923685624497</v>
      </c>
      <c r="G35" s="77">
        <f t="shared" si="1"/>
        <v>5.6319467890151576E-2</v>
      </c>
      <c r="H35" s="77">
        <v>9.6561546254399916E-2</v>
      </c>
      <c r="I35" s="77">
        <f t="shared" si="2"/>
        <v>9.6561546254399916E-2</v>
      </c>
      <c r="J35" s="76">
        <f>分析係数表!G38</f>
        <v>0.19170637906529556</v>
      </c>
      <c r="K35" s="78">
        <f t="shared" si="3"/>
        <v>1.851146438937706E-2</v>
      </c>
      <c r="L35" s="79"/>
      <c r="M35" s="80"/>
      <c r="N35" s="81">
        <f>分析係数表!H38</f>
        <v>4.3167094042767119E-2</v>
      </c>
      <c r="O35" s="82">
        <f t="shared" si="4"/>
        <v>0.56503726171338975</v>
      </c>
      <c r="P35" s="76">
        <f>分析係数表!C38</f>
        <v>0.12310923685624497</v>
      </c>
      <c r="Q35" s="82">
        <f t="shared" si="5"/>
        <v>6.9561306084877775E-2</v>
      </c>
      <c r="R35" s="83">
        <v>8.9934972466649291E-2</v>
      </c>
      <c r="S35" s="84">
        <f t="shared" si="6"/>
        <v>0.18649651872104922</v>
      </c>
      <c r="T35" s="85">
        <f>分析係数表!F38</f>
        <v>0.42705459409748348</v>
      </c>
      <c r="U35" s="86">
        <f t="shared" si="7"/>
        <v>7.9644195103011406E-2</v>
      </c>
      <c r="V35" s="87">
        <f>分析係数表!D38</f>
        <v>7.0562661984783878E-2</v>
      </c>
      <c r="W35" s="167">
        <f t="shared" si="8"/>
        <v>0</v>
      </c>
      <c r="X35" s="76">
        <f>分析係数表!E38</f>
        <v>7.7418276063874261E-2</v>
      </c>
      <c r="Y35" s="166">
        <f t="shared" si="9"/>
        <v>0</v>
      </c>
    </row>
    <row r="36" spans="1:25" x14ac:dyDescent="0.2">
      <c r="A36" s="6" t="s">
        <v>24</v>
      </c>
      <c r="B36" s="5" t="s">
        <v>39</v>
      </c>
      <c r="C36" s="90"/>
      <c r="D36" s="76">
        <f>投入係数表!I36</f>
        <v>0</v>
      </c>
      <c r="E36" s="77">
        <f t="shared" si="0"/>
        <v>0</v>
      </c>
      <c r="F36" s="76">
        <f>分析係数表!C39</f>
        <v>1</v>
      </c>
      <c r="G36" s="77">
        <f t="shared" si="1"/>
        <v>0</v>
      </c>
      <c r="H36" s="77">
        <v>2.6447458209394387E-2</v>
      </c>
      <c r="I36" s="77">
        <f t="shared" si="2"/>
        <v>2.6447458209394387E-2</v>
      </c>
      <c r="J36" s="76">
        <f>分析係数表!G39</f>
        <v>0.35304153549304357</v>
      </c>
      <c r="K36" s="78">
        <f t="shared" si="3"/>
        <v>9.3370512561326956E-3</v>
      </c>
      <c r="L36" s="79"/>
      <c r="M36" s="80"/>
      <c r="N36" s="81">
        <f>分析係数表!H39</f>
        <v>3.7957953780144243E-3</v>
      </c>
      <c r="O36" s="82">
        <f t="shared" si="4"/>
        <v>4.9685202906934581E-2</v>
      </c>
      <c r="P36" s="76">
        <f>分析係数表!C39</f>
        <v>1</v>
      </c>
      <c r="Q36" s="82">
        <f t="shared" si="5"/>
        <v>4.9685202906934581E-2</v>
      </c>
      <c r="R36" s="83">
        <v>7.0991301145919325E-2</v>
      </c>
      <c r="S36" s="84">
        <f t="shared" si="6"/>
        <v>9.7438759355313709E-2</v>
      </c>
      <c r="T36" s="85">
        <f>分析係数表!F39</f>
        <v>0.70376764496801059</v>
      </c>
      <c r="U36" s="86">
        <f t="shared" si="7"/>
        <v>6.8574246200093836E-2</v>
      </c>
      <c r="V36" s="87">
        <f>分析係数表!D39</f>
        <v>5.7580989133746319E-2</v>
      </c>
      <c r="W36" s="167">
        <f t="shared" si="8"/>
        <v>0</v>
      </c>
      <c r="X36" s="76">
        <f>分析係数表!E39</f>
        <v>7.2915608814867472E-2</v>
      </c>
      <c r="Y36" s="166">
        <f t="shared" si="9"/>
        <v>0</v>
      </c>
    </row>
    <row r="37" spans="1:25" x14ac:dyDescent="0.2">
      <c r="A37" s="6" t="s">
        <v>25</v>
      </c>
      <c r="B37" s="5" t="s">
        <v>40</v>
      </c>
      <c r="C37" s="90"/>
      <c r="D37" s="76">
        <f>投入係数表!I37</f>
        <v>0</v>
      </c>
      <c r="E37" s="77">
        <f t="shared" si="0"/>
        <v>0</v>
      </c>
      <c r="F37" s="76">
        <f>分析係数表!C40</f>
        <v>0.78099387587215507</v>
      </c>
      <c r="G37" s="77">
        <f t="shared" si="1"/>
        <v>0</v>
      </c>
      <c r="H37" s="77">
        <v>2.1085003348929377E-3</v>
      </c>
      <c r="I37" s="77">
        <f t="shared" si="2"/>
        <v>2.1085003348929377E-3</v>
      </c>
      <c r="J37" s="76">
        <f>分析係数表!G40</f>
        <v>0.50417365280256732</v>
      </c>
      <c r="K37" s="78">
        <f t="shared" si="3"/>
        <v>1.0630503157784089E-3</v>
      </c>
      <c r="L37" s="79"/>
      <c r="M37" s="80"/>
      <c r="N37" s="81">
        <f>分析係数表!H40</f>
        <v>3.2832602420076455E-2</v>
      </c>
      <c r="O37" s="82">
        <f t="shared" si="4"/>
        <v>0.42976355434036545</v>
      </c>
      <c r="P37" s="76">
        <f>分析係数表!C40</f>
        <v>0.78099387587215507</v>
      </c>
      <c r="Q37" s="82">
        <f t="shared" si="5"/>
        <v>0.33564270401287555</v>
      </c>
      <c r="R37" s="83">
        <v>0.33644546331003983</v>
      </c>
      <c r="S37" s="84">
        <f t="shared" si="6"/>
        <v>0.33855396364493279</v>
      </c>
      <c r="T37" s="85">
        <f>分析係数表!F40</f>
        <v>0.70079506733733576</v>
      </c>
      <c r="U37" s="86">
        <f t="shared" si="7"/>
        <v>0.2372569477498726</v>
      </c>
      <c r="V37" s="87">
        <f>分析係数表!D40</f>
        <v>8.9079993509654384E-2</v>
      </c>
      <c r="W37" s="167">
        <f t="shared" si="8"/>
        <v>0</v>
      </c>
      <c r="X37" s="76">
        <f>分析係数表!E40</f>
        <v>5.5816972253772516E-2</v>
      </c>
      <c r="Y37" s="166">
        <f t="shared" si="9"/>
        <v>0</v>
      </c>
    </row>
    <row r="38" spans="1:25" x14ac:dyDescent="0.2">
      <c r="A38" s="6" t="s">
        <v>26</v>
      </c>
      <c r="B38" s="5" t="s">
        <v>277</v>
      </c>
      <c r="C38" s="90"/>
      <c r="D38" s="76">
        <f>投入係数表!I38</f>
        <v>0</v>
      </c>
      <c r="E38" s="77">
        <f t="shared" si="0"/>
        <v>0</v>
      </c>
      <c r="F38" s="76">
        <f>分析係数表!C41</f>
        <v>0.76071116627591595</v>
      </c>
      <c r="G38" s="77">
        <f t="shared" si="1"/>
        <v>0</v>
      </c>
      <c r="H38" s="77">
        <v>1.3394227548870615E-3</v>
      </c>
      <c r="I38" s="77">
        <f t="shared" si="2"/>
        <v>1.3394227548870615E-3</v>
      </c>
      <c r="J38" s="76">
        <f>分析係数表!G41</f>
        <v>0.44503393665158369</v>
      </c>
      <c r="K38" s="78">
        <f t="shared" si="3"/>
        <v>5.9608858144809826E-4</v>
      </c>
      <c r="L38" s="79"/>
      <c r="M38" s="80"/>
      <c r="N38" s="81">
        <f>分析係数表!H41</f>
        <v>5.40375184572724E-2</v>
      </c>
      <c r="O38" s="82">
        <f t="shared" si="4"/>
        <v>0.70732608103370709</v>
      </c>
      <c r="P38" s="76">
        <f>分析係数表!C41</f>
        <v>0.76071116627591595</v>
      </c>
      <c r="Q38" s="82">
        <f t="shared" si="5"/>
        <v>0.53807084804052441</v>
      </c>
      <c r="R38" s="83">
        <v>0.54737342318319016</v>
      </c>
      <c r="S38" s="84">
        <f t="shared" si="6"/>
        <v>0.54871284593807723</v>
      </c>
      <c r="T38" s="85">
        <f>分析係数表!F41</f>
        <v>0.54961538461538462</v>
      </c>
      <c r="U38" s="86">
        <f t="shared" si="7"/>
        <v>0.30158102186365859</v>
      </c>
      <c r="V38" s="87">
        <f>分析係数表!D41</f>
        <v>0.14765837104072399</v>
      </c>
      <c r="W38" s="167">
        <f t="shared" si="8"/>
        <v>0</v>
      </c>
      <c r="X38" s="76">
        <f>分析係数表!E41</f>
        <v>0.13881221719457013</v>
      </c>
      <c r="Y38" s="166">
        <f t="shared" si="9"/>
        <v>0</v>
      </c>
    </row>
    <row r="39" spans="1:25" x14ac:dyDescent="0.2">
      <c r="A39" s="6" t="s">
        <v>51</v>
      </c>
      <c r="B39" s="5" t="s">
        <v>368</v>
      </c>
      <c r="C39" s="90"/>
      <c r="D39" s="76">
        <f>投入係数表!I39</f>
        <v>5.1985859846121851E-4</v>
      </c>
      <c r="E39" s="77">
        <f>$C$11*D39</f>
        <v>5.1985859846121849E-2</v>
      </c>
      <c r="F39" s="76">
        <f>分析係数表!C42</f>
        <v>0.30107643796890293</v>
      </c>
      <c r="G39" s="77">
        <f>E39*F39</f>
        <v>1.5651717507220986E-2</v>
      </c>
      <c r="H39" s="77">
        <v>2.0305783653199395E-2</v>
      </c>
      <c r="I39" s="77">
        <f>C39+H39</f>
        <v>2.0305783653199395E-2</v>
      </c>
      <c r="J39" s="76">
        <f>分析係数表!G42</f>
        <v>0.48530465949820789</v>
      </c>
      <c r="K39" s="78">
        <f>I39*J39</f>
        <v>9.8544914216602084E-3</v>
      </c>
      <c r="L39" s="79"/>
      <c r="M39" s="80"/>
      <c r="N39" s="81">
        <f>分析係数表!H42</f>
        <v>1.1991298601515789E-2</v>
      </c>
      <c r="O39" s="82">
        <f t="shared" si="4"/>
        <v>0.15696054312748806</v>
      </c>
      <c r="P39" s="76">
        <f>分析係数表!C42</f>
        <v>0.30107643796890293</v>
      </c>
      <c r="Q39" s="82">
        <f>O39*P39</f>
        <v>4.7257121226488473E-2</v>
      </c>
      <c r="R39" s="83">
        <v>4.9930340717987673E-2</v>
      </c>
      <c r="S39" s="84">
        <f>I39+R39</f>
        <v>7.0236124371187064E-2</v>
      </c>
      <c r="T39" s="85">
        <f>分析係数表!F42</f>
        <v>0.55698924731182797</v>
      </c>
      <c r="U39" s="86">
        <f t="shared" si="7"/>
        <v>3.9120766047607419E-2</v>
      </c>
      <c r="V39" s="87">
        <f>分析係数表!D42</f>
        <v>0.33118279569892473</v>
      </c>
      <c r="W39" s="167">
        <f t="shared" si="8"/>
        <v>0</v>
      </c>
      <c r="X39" s="76">
        <f>分析係数表!E42</f>
        <v>0.28387096774193549</v>
      </c>
      <c r="Y39" s="166">
        <f t="shared" si="9"/>
        <v>0</v>
      </c>
    </row>
    <row r="40" spans="1:25" x14ac:dyDescent="0.2">
      <c r="A40" s="6" t="s">
        <v>195</v>
      </c>
      <c r="B40" s="5" t="s">
        <v>41</v>
      </c>
      <c r="C40" s="90"/>
      <c r="D40" s="76">
        <f>投入係数表!I40</f>
        <v>1.6947390309835726E-2</v>
      </c>
      <c r="E40" s="77">
        <f>$C$11*D40</f>
        <v>1.6947390309835726</v>
      </c>
      <c r="F40" s="76">
        <f>分析係数表!C43</f>
        <v>0.72981232219865499</v>
      </c>
      <c r="G40" s="77">
        <f>E40*F40</f>
        <v>1.2368414277228195</v>
      </c>
      <c r="H40" s="77">
        <v>1.9950456643839976</v>
      </c>
      <c r="I40" s="77">
        <f>C40+H40</f>
        <v>1.9950456643839976</v>
      </c>
      <c r="J40" s="76">
        <f>分析係数表!G43</f>
        <v>0.39095764137830125</v>
      </c>
      <c r="K40" s="78">
        <f>I40*J40</f>
        <v>0.77997834738957361</v>
      </c>
      <c r="L40" s="79"/>
      <c r="M40" s="80"/>
      <c r="N40" s="81">
        <f>分析係数表!H43</f>
        <v>3.3430191196790096E-2</v>
      </c>
      <c r="O40" s="82">
        <f t="shared" si="4"/>
        <v>0.43758571456478079</v>
      </c>
      <c r="P40" s="76">
        <f>分析係数表!C43</f>
        <v>0.72981232219865499</v>
      </c>
      <c r="Q40" s="82">
        <f>O40*P40</f>
        <v>0.31935544650748049</v>
      </c>
      <c r="R40" s="83">
        <v>0.63874442169801604</v>
      </c>
      <c r="S40" s="84">
        <f>I40+R40</f>
        <v>2.6337900860820138</v>
      </c>
      <c r="T40" s="85">
        <f>分析係数表!F43</f>
        <v>0.64680420416026529</v>
      </c>
      <c r="U40" s="86">
        <f t="shared" si="7"/>
        <v>1.7035465005534736</v>
      </c>
      <c r="V40" s="87">
        <f>分析係数表!D43</f>
        <v>0.10445777550174361</v>
      </c>
      <c r="W40" s="167">
        <f t="shared" si="8"/>
        <v>0</v>
      </c>
      <c r="X40" s="76">
        <f>分析係数表!E43</f>
        <v>8.2644426561318804E-2</v>
      </c>
      <c r="Y40" s="166">
        <f t="shared" si="9"/>
        <v>0</v>
      </c>
    </row>
    <row r="41" spans="1:25" x14ac:dyDescent="0.2">
      <c r="A41" s="6" t="s">
        <v>341</v>
      </c>
      <c r="B41" s="5" t="s">
        <v>42</v>
      </c>
      <c r="C41" s="90"/>
      <c r="D41" s="76">
        <f>投入係数表!I41</f>
        <v>0</v>
      </c>
      <c r="E41" s="77">
        <f>$C$11*D41</f>
        <v>0</v>
      </c>
      <c r="F41" s="76">
        <f>分析係数表!C44</f>
        <v>0.45252453325619169</v>
      </c>
      <c r="G41" s="77">
        <f>E41*F41</f>
        <v>0</v>
      </c>
      <c r="H41" s="77">
        <v>4.6782556748717714E-3</v>
      </c>
      <c r="I41" s="77">
        <f>C41+H41</f>
        <v>4.6782556748717714E-3</v>
      </c>
      <c r="J41" s="76">
        <f>分析係数表!G44</f>
        <v>0.2679406279539126</v>
      </c>
      <c r="K41" s="78">
        <f>I41*J41</f>
        <v>1.2534947632540977E-3</v>
      </c>
      <c r="L41" s="79"/>
      <c r="M41" s="80"/>
      <c r="N41" s="81">
        <f>分析係数表!H44</f>
        <v>0.11253165797686161</v>
      </c>
      <c r="O41" s="82">
        <f t="shared" si="4"/>
        <v>1.4729872670214537</v>
      </c>
      <c r="P41" s="76">
        <f>分析係数表!C44</f>
        <v>0.45252453325619169</v>
      </c>
      <c r="Q41" s="82">
        <f>O41*P41</f>
        <v>0.66656287550119675</v>
      </c>
      <c r="R41" s="83">
        <v>0.6778029488444508</v>
      </c>
      <c r="S41" s="84">
        <f>I41+R41</f>
        <v>0.68248120451932259</v>
      </c>
      <c r="T41" s="85">
        <f>分析係数表!F44</f>
        <v>0.51592877398257675</v>
      </c>
      <c r="U41" s="86">
        <f t="shared" si="7"/>
        <v>0.3521116911138063</v>
      </c>
      <c r="V41" s="87">
        <f>分析係数表!D44</f>
        <v>0.17695373374549728</v>
      </c>
      <c r="W41" s="167">
        <f t="shared" si="8"/>
        <v>0</v>
      </c>
      <c r="X41" s="76">
        <f>分析係数表!E44</f>
        <v>0.1325013412359809</v>
      </c>
      <c r="Y41" s="166">
        <f t="shared" si="9"/>
        <v>0</v>
      </c>
    </row>
    <row r="42" spans="1:25" x14ac:dyDescent="0.2">
      <c r="A42" s="6" t="s">
        <v>342</v>
      </c>
      <c r="B42" s="5" t="s">
        <v>279</v>
      </c>
      <c r="C42" s="90"/>
      <c r="D42" s="76">
        <f>投入係数表!I42</f>
        <v>8.3177375753794964E-4</v>
      </c>
      <c r="E42" s="77">
        <f>$C$11*D42</f>
        <v>8.3177375753794969E-2</v>
      </c>
      <c r="F42" s="76">
        <f>分析係数表!C45</f>
        <v>1</v>
      </c>
      <c r="G42" s="77">
        <f>E42*F42</f>
        <v>8.3177375753794969E-2</v>
      </c>
      <c r="H42" s="77">
        <v>0.10578793994835059</v>
      </c>
      <c r="I42" s="77">
        <f>C42+H42</f>
        <v>0.10578793994835059</v>
      </c>
      <c r="J42" s="76">
        <f>分析係数表!G45</f>
        <v>0</v>
      </c>
      <c r="K42" s="78">
        <f>I42*J42</f>
        <v>0</v>
      </c>
      <c r="L42" s="79"/>
      <c r="M42" s="80"/>
      <c r="N42" s="81">
        <f>分析係数表!H45</f>
        <v>0</v>
      </c>
      <c r="O42" s="82">
        <f t="shared" si="4"/>
        <v>0</v>
      </c>
      <c r="P42" s="76">
        <f>分析係数表!C45</f>
        <v>1</v>
      </c>
      <c r="Q42" s="82">
        <f>O42*P42</f>
        <v>0</v>
      </c>
      <c r="R42" s="83">
        <v>1.1240817060697572E-2</v>
      </c>
      <c r="S42" s="84">
        <f>I42+R42</f>
        <v>0.11702875700904816</v>
      </c>
      <c r="T42" s="85">
        <f>分析係数表!F45</f>
        <v>0</v>
      </c>
      <c r="U42" s="86">
        <f t="shared" si="7"/>
        <v>0</v>
      </c>
      <c r="V42" s="87">
        <f>分析係数表!D45</f>
        <v>0</v>
      </c>
      <c r="W42" s="167">
        <f t="shared" si="8"/>
        <v>0</v>
      </c>
      <c r="X42" s="76">
        <f>分析係数表!E45</f>
        <v>0</v>
      </c>
      <c r="Y42" s="166">
        <f t="shared" si="9"/>
        <v>0</v>
      </c>
    </row>
    <row r="43" spans="1:25" x14ac:dyDescent="0.2">
      <c r="A43" s="6" t="s">
        <v>343</v>
      </c>
      <c r="B43" s="5" t="s">
        <v>280</v>
      </c>
      <c r="C43" s="90"/>
      <c r="D43" s="76">
        <f>投入係数表!I43</f>
        <v>3.0151798710750678E-3</v>
      </c>
      <c r="E43" s="77">
        <f>$C$11*D43</f>
        <v>0.30151798710750677</v>
      </c>
      <c r="F43" s="76">
        <f>分析係数表!C46</f>
        <v>0.34080923888028791</v>
      </c>
      <c r="G43" s="77">
        <f>E43*F43</f>
        <v>0.10276011569482585</v>
      </c>
      <c r="H43" s="77">
        <v>0.13946421276698087</v>
      </c>
      <c r="I43" s="77">
        <f>C43+H43</f>
        <v>0.13946421276698087</v>
      </c>
      <c r="J43" s="76">
        <f>分析係数表!G46</f>
        <v>9.3103025848340071E-3</v>
      </c>
      <c r="K43" s="78">
        <f>I43*J43</f>
        <v>1.2984540206162618E-3</v>
      </c>
      <c r="L43" s="79"/>
      <c r="M43" s="80"/>
      <c r="N43" s="81">
        <f>分析係数表!H46</f>
        <v>2.2019091222401043E-2</v>
      </c>
      <c r="O43" s="82">
        <f t="shared" si="4"/>
        <v>0.28821970266046848</v>
      </c>
      <c r="P43" s="76">
        <f>分析係数表!C46</f>
        <v>0.34080923888028791</v>
      </c>
      <c r="Q43" s="82">
        <f>O43*P43</f>
        <v>9.8227937494017162E-2</v>
      </c>
      <c r="R43" s="83">
        <v>0.11235250641139051</v>
      </c>
      <c r="S43" s="84">
        <f>I43+R43</f>
        <v>0.2518167191783714</v>
      </c>
      <c r="T43" s="85">
        <f>分析係数表!F46</f>
        <v>0.31361019233125076</v>
      </c>
      <c r="U43" s="86">
        <f t="shared" si="7"/>
        <v>7.8972289733753614E-2</v>
      </c>
      <c r="V43" s="87">
        <f>分析係数表!D46</f>
        <v>2.8175915717260809E-3</v>
      </c>
      <c r="W43" s="167">
        <f t="shared" si="8"/>
        <v>0</v>
      </c>
      <c r="X43" s="76">
        <f>分析係数表!E46</f>
        <v>8.2077667524194532E-3</v>
      </c>
      <c r="Y43" s="166">
        <f t="shared" si="9"/>
        <v>0</v>
      </c>
    </row>
    <row r="44" spans="1:25" x14ac:dyDescent="0.2">
      <c r="A44" s="192">
        <v>40</v>
      </c>
      <c r="B44" s="14" t="s">
        <v>151</v>
      </c>
      <c r="C44" s="197">
        <f>SUM(C5:C43)</f>
        <v>100</v>
      </c>
      <c r="D44" s="92">
        <f>投入係数表!I44</f>
        <v>0.67862341443127472</v>
      </c>
      <c r="E44" s="91">
        <f>SUM(E5:E43)</f>
        <v>67.862341443127463</v>
      </c>
      <c r="F44" s="92">
        <f>分析係数表!C47</f>
        <v>0.44730110240898746</v>
      </c>
      <c r="G44" s="91">
        <f>SUM(G5:G43)</f>
        <v>13.069045600540299</v>
      </c>
      <c r="H44" s="91">
        <f>SUM(H5:H43)</f>
        <v>15.382135852319713</v>
      </c>
      <c r="I44" s="91">
        <f>SUM(I5:I43)</f>
        <v>115.38213585231975</v>
      </c>
      <c r="J44" s="92">
        <f>分析係数表!G47</f>
        <v>0.20041488570582558</v>
      </c>
      <c r="K44" s="93">
        <f>SUM(K5:K43)</f>
        <v>20.86536137118625</v>
      </c>
      <c r="L44" s="94">
        <f>最終需要_まとめ!$L$33</f>
        <v>0.62733333333333341</v>
      </c>
      <c r="M44" s="91">
        <f>K44*L44</f>
        <v>13.089536700190843</v>
      </c>
      <c r="N44" s="95">
        <f>分析係数表!H47</f>
        <v>1</v>
      </c>
      <c r="O44" s="96">
        <f>SUM(O5:O43)</f>
        <v>13.089536700190843</v>
      </c>
      <c r="P44" s="92">
        <f>分析係数表!C47</f>
        <v>0.44730110240898746</v>
      </c>
      <c r="Q44" s="96">
        <f>SUM(Q5:Q43)</f>
        <v>6.3021801493556122</v>
      </c>
      <c r="R44" s="91">
        <f>SUM(R5:R43)</f>
        <v>7.2466978972819165</v>
      </c>
      <c r="S44" s="97">
        <f>SUM(S5:S43)</f>
        <v>122.62883374960164</v>
      </c>
      <c r="T44" s="98">
        <f>分析係数表!F47</f>
        <v>0.4447131739491107</v>
      </c>
      <c r="U44" s="99">
        <f>SUM(U5:U43)</f>
        <v>42.845562143768156</v>
      </c>
      <c r="V44" s="100">
        <f>分析係数表!D47</f>
        <v>5.9741394314336671E-2</v>
      </c>
      <c r="W44" s="164">
        <f>SUM(W5:W43)</f>
        <v>7</v>
      </c>
      <c r="X44" s="92">
        <f>分析係数表!E47</f>
        <v>5.0958836918611881E-2</v>
      </c>
      <c r="Y44" s="165">
        <f>SUM(Y5:Y43)</f>
        <v>6</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8" t="str">
        <f>取引基本表!$E$1</f>
        <v>2015年加古川市産業連関表</v>
      </c>
      <c r="H1" s="401"/>
      <c r="I1" s="401"/>
    </row>
    <row r="2" spans="1:25" x14ac:dyDescent="0.2">
      <c r="B2" s="3" t="s">
        <v>245</v>
      </c>
      <c r="S2" s="3" t="s">
        <v>153</v>
      </c>
      <c r="U2" s="64" t="s">
        <v>210</v>
      </c>
      <c r="W2" s="3" t="s">
        <v>130</v>
      </c>
      <c r="Y2" s="3" t="s">
        <v>154</v>
      </c>
    </row>
    <row r="3" spans="1:25" ht="44" x14ac:dyDescent="0.2">
      <c r="B3" s="65"/>
      <c r="C3" s="66" t="s">
        <v>228</v>
      </c>
      <c r="D3" s="66" t="s">
        <v>246</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投入係数表!J5</f>
        <v>1.3056428250846628E-3</v>
      </c>
      <c r="E5" s="77">
        <f t="shared" ref="E5:E38" si="0">$C$12*D5</f>
        <v>0.13056428250846627</v>
      </c>
      <c r="F5" s="76">
        <f>分析係数表!C8</f>
        <v>6.8521575100212173E-2</v>
      </c>
      <c r="G5" s="77">
        <f t="shared" ref="G5:G38" si="1">E5*F5</f>
        <v>8.946470289309191E-3</v>
      </c>
      <c r="H5" s="77">
        <f t="array" ref="H5:H43">MMULT(逆行列係数!C5:AO43,'8'!G5:G43)</f>
        <v>1.0456984089965192E-2</v>
      </c>
      <c r="I5" s="77">
        <f t="shared" ref="I5:I38" si="2">C5+H5</f>
        <v>1.0456984089965192E-2</v>
      </c>
      <c r="J5" s="76">
        <f>分析係数表!G8</f>
        <v>0.11996034368803701</v>
      </c>
      <c r="K5" s="78">
        <f t="shared" ref="K5:K38" si="3">I5*J5</f>
        <v>1.2544234053725595E-3</v>
      </c>
      <c r="L5" s="79" t="s">
        <v>183</v>
      </c>
      <c r="M5" s="80" t="s">
        <v>183</v>
      </c>
      <c r="N5" s="81">
        <f>分析係数表!H8</f>
        <v>1.0951051471680932E-2</v>
      </c>
      <c r="O5" s="82">
        <f t="shared" ref="O5:O43" si="4">$M$44*N5</f>
        <v>9.0207713219755542E-2</v>
      </c>
      <c r="P5" s="76">
        <f>分析係数表!C8</f>
        <v>6.8521575100212173E-2</v>
      </c>
      <c r="Q5" s="82">
        <f t="shared" ref="Q5:Q38" si="5">O5*P5</f>
        <v>6.181174596005882E-3</v>
      </c>
      <c r="R5" s="83">
        <f t="array" ref="R5:R43">MMULT(逆行列係数!C5:AO43,'8'!Q5:Q43)</f>
        <v>7.9509619795070843E-3</v>
      </c>
      <c r="S5" s="84">
        <f t="shared" ref="S5:S38" si="6">I5+R5</f>
        <v>1.8407946069472277E-2</v>
      </c>
      <c r="T5" s="85">
        <f>分析係数表!F8</f>
        <v>0.45208195637805682</v>
      </c>
      <c r="U5" s="86">
        <f t="shared" ref="U5:U43" si="7">S5*T5</f>
        <v>8.3219002719887875E-3</v>
      </c>
      <c r="V5" s="87">
        <f>分析係数表!D8</f>
        <v>0.36021150033046928</v>
      </c>
      <c r="W5" s="88">
        <f t="shared" ref="W5:W43" si="8">ROUND(S5*V5,0)</f>
        <v>0</v>
      </c>
      <c r="X5" s="76">
        <f>分析係数表!E8</f>
        <v>0.22769332452081956</v>
      </c>
      <c r="Y5" s="89">
        <f t="shared" ref="Y5:Y43" si="9">ROUND(S5*X5,0)</f>
        <v>0</v>
      </c>
    </row>
    <row r="6" spans="1:25" x14ac:dyDescent="0.2">
      <c r="A6" s="6" t="s">
        <v>220</v>
      </c>
      <c r="B6" s="5" t="s">
        <v>266</v>
      </c>
      <c r="C6" s="90"/>
      <c r="D6" s="76">
        <f>投入係数表!J6</f>
        <v>2.0400669141947857E-4</v>
      </c>
      <c r="E6" s="77">
        <f t="shared" si="0"/>
        <v>2.0400669141947856E-2</v>
      </c>
      <c r="F6" s="76">
        <f>分析係数表!C9</f>
        <v>0.10166666666666668</v>
      </c>
      <c r="G6" s="77">
        <f t="shared" si="1"/>
        <v>2.0740680294313659E-3</v>
      </c>
      <c r="H6" s="77">
        <v>2.2383113048091642E-3</v>
      </c>
      <c r="I6" s="77">
        <f t="shared" si="2"/>
        <v>2.2383113048091642E-3</v>
      </c>
      <c r="J6" s="76">
        <f>分析係数表!G9</f>
        <v>0.25757575757575757</v>
      </c>
      <c r="K6" s="78">
        <f t="shared" si="3"/>
        <v>5.7653473002660294E-4</v>
      </c>
      <c r="L6" s="79"/>
      <c r="M6" s="80"/>
      <c r="N6" s="81">
        <f>分析係数表!H9</f>
        <v>5.8336047250617351E-4</v>
      </c>
      <c r="O6" s="82">
        <f t="shared" si="4"/>
        <v>4.8053480840320184E-3</v>
      </c>
      <c r="P6" s="76">
        <f>分析係数表!C9</f>
        <v>0.10166666666666668</v>
      </c>
      <c r="Q6" s="82">
        <f t="shared" si="5"/>
        <v>4.8854372187658859E-4</v>
      </c>
      <c r="R6" s="83">
        <v>5.5200705008068382E-4</v>
      </c>
      <c r="S6" s="84">
        <f t="shared" si="6"/>
        <v>2.7903183548898479E-3</v>
      </c>
      <c r="T6" s="85">
        <f>分析係数表!F9</f>
        <v>0.71212121212121215</v>
      </c>
      <c r="U6" s="86">
        <f t="shared" si="7"/>
        <v>1.9870448890882252E-3</v>
      </c>
      <c r="V6" s="87">
        <f>分析係数表!D9</f>
        <v>0</v>
      </c>
      <c r="W6" s="88">
        <f t="shared" si="8"/>
        <v>0</v>
      </c>
      <c r="X6" s="76">
        <f>分析係数表!E9</f>
        <v>0</v>
      </c>
      <c r="Y6" s="89">
        <f t="shared" si="9"/>
        <v>0</v>
      </c>
    </row>
    <row r="7" spans="1:25" x14ac:dyDescent="0.2">
      <c r="A7" s="6" t="s">
        <v>221</v>
      </c>
      <c r="B7" s="5" t="s">
        <v>267</v>
      </c>
      <c r="C7" s="90"/>
      <c r="D7" s="76">
        <f>投入係数表!J7</f>
        <v>4.0801338283895712E-5</v>
      </c>
      <c r="E7" s="77">
        <f t="shared" si="0"/>
        <v>4.080133828389571E-3</v>
      </c>
      <c r="F7" s="76">
        <f>分析係数表!C10</f>
        <v>6.675102815564693E-2</v>
      </c>
      <c r="G7" s="77">
        <f t="shared" si="1"/>
        <v>2.7235312805763977E-4</v>
      </c>
      <c r="H7" s="77">
        <v>4.598202078153005E-4</v>
      </c>
      <c r="I7" s="77">
        <f t="shared" si="2"/>
        <v>4.598202078153005E-4</v>
      </c>
      <c r="J7" s="76">
        <f>分析係数表!G10</f>
        <v>0.17692307692307693</v>
      </c>
      <c r="K7" s="78">
        <f t="shared" si="3"/>
        <v>8.1352805998091636E-5</v>
      </c>
      <c r="L7" s="79"/>
      <c r="M7" s="80"/>
      <c r="N7" s="81">
        <f>分析係数表!H10</f>
        <v>1.0987412693544459E-3</v>
      </c>
      <c r="O7" s="82">
        <f t="shared" si="4"/>
        <v>9.0507233561036658E-3</v>
      </c>
      <c r="P7" s="76">
        <f>分析係数表!C10</f>
        <v>6.675102815564693E-2</v>
      </c>
      <c r="Q7" s="82">
        <f t="shared" si="5"/>
        <v>6.0414508957224702E-4</v>
      </c>
      <c r="R7" s="83">
        <v>9.1719751166785914E-4</v>
      </c>
      <c r="S7" s="84">
        <f t="shared" si="6"/>
        <v>1.3770177194831596E-3</v>
      </c>
      <c r="T7" s="85">
        <f>分析係数表!F10</f>
        <v>0.52307692307692311</v>
      </c>
      <c r="U7" s="86">
        <f t="shared" si="7"/>
        <v>7.2028619172965277E-4</v>
      </c>
      <c r="V7" s="87">
        <f>分析係数表!D10</f>
        <v>9.2307692307692313E-2</v>
      </c>
      <c r="W7" s="88">
        <f t="shared" si="8"/>
        <v>0</v>
      </c>
      <c r="X7" s="76">
        <f>分析係数表!E10</f>
        <v>0</v>
      </c>
      <c r="Y7" s="89">
        <f t="shared" si="9"/>
        <v>0</v>
      </c>
    </row>
    <row r="8" spans="1:25" x14ac:dyDescent="0.2">
      <c r="A8" s="6" t="s">
        <v>222</v>
      </c>
      <c r="B8" s="5" t="s">
        <v>27</v>
      </c>
      <c r="C8" s="90"/>
      <c r="D8" s="76">
        <f>投入係数表!J8</f>
        <v>5.3449753151903383E-3</v>
      </c>
      <c r="E8" s="77">
        <f t="shared" si="0"/>
        <v>0.53449753151903379</v>
      </c>
      <c r="F8" s="76">
        <f>分析係数表!C11</f>
        <v>1.2359489742525653E-2</v>
      </c>
      <c r="G8" s="77">
        <f t="shared" si="1"/>
        <v>6.6061167582147804E-3</v>
      </c>
      <c r="H8" s="77">
        <v>3.3670761250286931E-2</v>
      </c>
      <c r="I8" s="77">
        <f t="shared" si="2"/>
        <v>3.3670761250286931E-2</v>
      </c>
      <c r="J8" s="76">
        <f>分析係数表!G11</f>
        <v>0.33667334669338678</v>
      </c>
      <c r="K8" s="78">
        <f t="shared" si="3"/>
        <v>1.1336047875848104E-2</v>
      </c>
      <c r="L8" s="79"/>
      <c r="M8" s="80"/>
      <c r="N8" s="81">
        <f>分析係数表!H11</f>
        <v>-2.0551994966342155E-5</v>
      </c>
      <c r="O8" s="82">
        <f t="shared" si="4"/>
        <v>-1.6929410594150742E-4</v>
      </c>
      <c r="P8" s="76">
        <f>分析係数表!C11</f>
        <v>1.2359489742525653E-2</v>
      </c>
      <c r="Q8" s="82">
        <f t="shared" si="5"/>
        <v>-2.0923887658541123E-6</v>
      </c>
      <c r="R8" s="83">
        <v>6.2265915088186041E-4</v>
      </c>
      <c r="S8" s="84">
        <f t="shared" si="6"/>
        <v>3.4293420401168791E-2</v>
      </c>
      <c r="T8" s="85">
        <f>分析係数表!F11</f>
        <v>0.55811623246492981</v>
      </c>
      <c r="U8" s="86">
        <f t="shared" si="7"/>
        <v>1.9139714592636286E-2</v>
      </c>
      <c r="V8" s="87">
        <f>分析係数表!D11</f>
        <v>9.0180360721442889E-3</v>
      </c>
      <c r="W8" s="88">
        <f t="shared" si="8"/>
        <v>0</v>
      </c>
      <c r="X8" s="76">
        <f>分析係数表!E11</f>
        <v>0</v>
      </c>
      <c r="Y8" s="89">
        <f t="shared" si="9"/>
        <v>0</v>
      </c>
    </row>
    <row r="9" spans="1:25" x14ac:dyDescent="0.2">
      <c r="A9" s="6" t="s">
        <v>223</v>
      </c>
      <c r="B9" s="5" t="s">
        <v>191</v>
      </c>
      <c r="C9" s="90"/>
      <c r="D9" s="76">
        <f>投入係数表!J9</f>
        <v>7.4666449059529148E-3</v>
      </c>
      <c r="E9" s="77">
        <f t="shared" si="0"/>
        <v>0.7466644905952915</v>
      </c>
      <c r="F9" s="76">
        <f>分析係数表!C12</f>
        <v>9.527433500036242E-2</v>
      </c>
      <c r="G9" s="77">
        <f t="shared" si="1"/>
        <v>7.1137962809850755E-2</v>
      </c>
      <c r="H9" s="77">
        <v>7.3003361098088956E-2</v>
      </c>
      <c r="I9" s="77">
        <f t="shared" si="2"/>
        <v>7.3003361098088956E-2</v>
      </c>
      <c r="J9" s="76">
        <f>分析係数表!G12</f>
        <v>0.14088657924107142</v>
      </c>
      <c r="K9" s="78">
        <f t="shared" si="3"/>
        <v>1.0285193818210461E-2</v>
      </c>
      <c r="L9" s="79"/>
      <c r="M9" s="80"/>
      <c r="N9" s="81">
        <f>分析係数表!H12</f>
        <v>8.9938691818092706E-2</v>
      </c>
      <c r="O9" s="82">
        <f t="shared" si="4"/>
        <v>0.74085705284710446</v>
      </c>
      <c r="P9" s="76">
        <f>分析係数表!C12</f>
        <v>9.527433500036242E-2</v>
      </c>
      <c r="Q9" s="82">
        <f t="shared" si="5"/>
        <v>7.058466304033624E-2</v>
      </c>
      <c r="R9" s="83">
        <v>7.8353861615355472E-2</v>
      </c>
      <c r="S9" s="84">
        <f t="shared" si="6"/>
        <v>0.15135722271344443</v>
      </c>
      <c r="T9" s="85">
        <f>分析係数表!F12</f>
        <v>0.31070382254464285</v>
      </c>
      <c r="U9" s="86">
        <f t="shared" si="7"/>
        <v>4.7027267666808023E-2</v>
      </c>
      <c r="V9" s="87">
        <f>分析係数表!D12</f>
        <v>6.9248744419642863E-2</v>
      </c>
      <c r="W9" s="88">
        <f t="shared" si="8"/>
        <v>0</v>
      </c>
      <c r="X9" s="76">
        <f>分析係数表!E12</f>
        <v>7.6468331473214288E-2</v>
      </c>
      <c r="Y9" s="89">
        <f t="shared" si="9"/>
        <v>0</v>
      </c>
    </row>
    <row r="10" spans="1:25" x14ac:dyDescent="0.2">
      <c r="A10" s="6" t="s">
        <v>224</v>
      </c>
      <c r="B10" s="5" t="s">
        <v>28</v>
      </c>
      <c r="C10" s="90"/>
      <c r="D10" s="76">
        <f>投入係数表!J10</f>
        <v>1.0200334570973928E-3</v>
      </c>
      <c r="E10" s="77">
        <f t="shared" si="0"/>
        <v>0.10200334570973928</v>
      </c>
      <c r="F10" s="76">
        <f>分析係数表!C13</f>
        <v>0</v>
      </c>
      <c r="G10" s="77">
        <f t="shared" si="1"/>
        <v>0</v>
      </c>
      <c r="H10" s="77">
        <v>0</v>
      </c>
      <c r="I10" s="77">
        <f t="shared" si="2"/>
        <v>0</v>
      </c>
      <c r="J10" s="76">
        <f>分析係数表!G13</f>
        <v>0.24501568667138954</v>
      </c>
      <c r="K10" s="78">
        <f t="shared" si="3"/>
        <v>0</v>
      </c>
      <c r="L10" s="79"/>
      <c r="M10" s="80"/>
      <c r="N10" s="81">
        <f>分析係数表!H13</f>
        <v>1.4256760815882582E-2</v>
      </c>
      <c r="O10" s="82">
        <f t="shared" si="4"/>
        <v>0.11743801902927031</v>
      </c>
      <c r="P10" s="76">
        <f>分析係数表!C13</f>
        <v>0</v>
      </c>
      <c r="Q10" s="82">
        <f t="shared" si="5"/>
        <v>0</v>
      </c>
      <c r="R10" s="83">
        <v>0</v>
      </c>
      <c r="S10" s="84">
        <f t="shared" si="6"/>
        <v>0</v>
      </c>
      <c r="T10" s="85">
        <f>分析係数表!F13</f>
        <v>0.38356441655702866</v>
      </c>
      <c r="U10" s="86">
        <f t="shared" si="7"/>
        <v>0</v>
      </c>
      <c r="V10" s="87">
        <f>分析係数表!D13</f>
        <v>0.14249569881590932</v>
      </c>
      <c r="W10" s="88">
        <f t="shared" si="8"/>
        <v>0</v>
      </c>
      <c r="X10" s="76">
        <f>分析係数表!E13</f>
        <v>0.13065479202509866</v>
      </c>
      <c r="Y10" s="89">
        <f t="shared" si="9"/>
        <v>0</v>
      </c>
    </row>
    <row r="11" spans="1:25" x14ac:dyDescent="0.2">
      <c r="A11" s="6" t="s">
        <v>225</v>
      </c>
      <c r="B11" s="5" t="s">
        <v>268</v>
      </c>
      <c r="C11" s="90"/>
      <c r="D11" s="76">
        <f>投入係数表!J11</f>
        <v>1.42804683993635E-2</v>
      </c>
      <c r="E11" s="77">
        <f t="shared" si="0"/>
        <v>1.42804683993635</v>
      </c>
      <c r="F11" s="76">
        <f>分析係数表!C14</f>
        <v>0.10677389421589856</v>
      </c>
      <c r="G11" s="77">
        <f t="shared" si="1"/>
        <v>0.15247812222271204</v>
      </c>
      <c r="H11" s="77">
        <v>0.17100106816905039</v>
      </c>
      <c r="I11" s="77">
        <f t="shared" si="2"/>
        <v>0.17100106816905039</v>
      </c>
      <c r="J11" s="76">
        <f>分析係数表!G14</f>
        <v>0.16458723227282179</v>
      </c>
      <c r="K11" s="78">
        <f t="shared" si="3"/>
        <v>2.8144592525640132E-2</v>
      </c>
      <c r="L11" s="79"/>
      <c r="M11" s="80"/>
      <c r="N11" s="81">
        <f>分析係数表!H14</f>
        <v>1.166720945012347E-3</v>
      </c>
      <c r="O11" s="82">
        <f t="shared" si="4"/>
        <v>9.6106961680640368E-3</v>
      </c>
      <c r="P11" s="76">
        <f>分析係数表!C14</f>
        <v>0.10677389421589856</v>
      </c>
      <c r="Q11" s="82">
        <f t="shared" si="5"/>
        <v>1.0261714559900111E-3</v>
      </c>
      <c r="R11" s="83">
        <v>4.4679051764199762E-3</v>
      </c>
      <c r="S11" s="84">
        <f t="shared" si="6"/>
        <v>0.17546897334547037</v>
      </c>
      <c r="T11" s="85">
        <f>分析係数表!F14</f>
        <v>0.30037429819089206</v>
      </c>
      <c r="U11" s="86">
        <f t="shared" si="7"/>
        <v>5.270636972292201E-2</v>
      </c>
      <c r="V11" s="87">
        <f>分析係数表!D14</f>
        <v>5.9367851944271161E-2</v>
      </c>
      <c r="W11" s="88">
        <f t="shared" si="8"/>
        <v>0</v>
      </c>
      <c r="X11" s="76">
        <f>分析係数表!E14</f>
        <v>5.1881888126429611E-2</v>
      </c>
      <c r="Y11" s="89">
        <f t="shared" si="9"/>
        <v>0</v>
      </c>
    </row>
    <row r="12" spans="1:25" x14ac:dyDescent="0.2">
      <c r="A12" s="6" t="s">
        <v>226</v>
      </c>
      <c r="B12" s="5" t="s">
        <v>29</v>
      </c>
      <c r="C12" s="75">
        <f>最終需要_まとめ!C13</f>
        <v>100</v>
      </c>
      <c r="D12" s="76">
        <f>投入係数表!J12</f>
        <v>0.36060222775307033</v>
      </c>
      <c r="E12" s="77">
        <f t="shared" si="0"/>
        <v>36.060222775307032</v>
      </c>
      <c r="F12" s="76">
        <f>分析係数表!C15</f>
        <v>0</v>
      </c>
      <c r="G12" s="77">
        <f t="shared" si="1"/>
        <v>0</v>
      </c>
      <c r="H12" s="77">
        <v>0</v>
      </c>
      <c r="I12" s="77">
        <f t="shared" si="2"/>
        <v>100</v>
      </c>
      <c r="J12" s="76">
        <f>分析係数表!G15</f>
        <v>9.5597535599167657E-2</v>
      </c>
      <c r="K12" s="78">
        <f t="shared" si="3"/>
        <v>9.559753559916766</v>
      </c>
      <c r="L12" s="79"/>
      <c r="M12" s="80"/>
      <c r="N12" s="81">
        <f>分析係数表!H15</f>
        <v>8.2508355176415162E-3</v>
      </c>
      <c r="O12" s="82">
        <f t="shared" si="4"/>
        <v>6.7965072223748257E-2</v>
      </c>
      <c r="P12" s="76">
        <f>分析係数表!C15</f>
        <v>0</v>
      </c>
      <c r="Q12" s="82">
        <f t="shared" si="5"/>
        <v>0</v>
      </c>
      <c r="R12" s="83">
        <v>0</v>
      </c>
      <c r="S12" s="84">
        <f t="shared" si="6"/>
        <v>100</v>
      </c>
      <c r="T12" s="85">
        <f>分析係数表!F15</f>
        <v>0.3037251621853197</v>
      </c>
      <c r="U12" s="86">
        <f t="shared" si="7"/>
        <v>30.37251621853197</v>
      </c>
      <c r="V12" s="87">
        <f>分析係数表!D15</f>
        <v>2.5215227059447551E-2</v>
      </c>
      <c r="W12" s="88">
        <f t="shared" si="8"/>
        <v>3</v>
      </c>
      <c r="X12" s="76">
        <f>分析係数表!E15</f>
        <v>2.1461503937329145E-2</v>
      </c>
      <c r="Y12" s="89">
        <f t="shared" si="9"/>
        <v>2</v>
      </c>
    </row>
    <row r="13" spans="1:25" x14ac:dyDescent="0.2">
      <c r="A13" s="6" t="s">
        <v>227</v>
      </c>
      <c r="B13" s="5" t="s">
        <v>30</v>
      </c>
      <c r="C13" s="90"/>
      <c r="D13" s="76">
        <f>投入係数表!J13</f>
        <v>8.1317067199804152E-2</v>
      </c>
      <c r="E13" s="77">
        <f t="shared" si="0"/>
        <v>8.1317067199804161</v>
      </c>
      <c r="F13" s="76">
        <f>分析係数表!C16</f>
        <v>0.41015070437916346</v>
      </c>
      <c r="G13" s="77">
        <f t="shared" si="1"/>
        <v>3.3352252390047443</v>
      </c>
      <c r="H13" s="77">
        <v>3.4733063044328807</v>
      </c>
      <c r="I13" s="77">
        <f t="shared" si="2"/>
        <v>3.4733063044328807</v>
      </c>
      <c r="J13" s="76">
        <f>分析係数表!G16</f>
        <v>3.3423831070889892E-2</v>
      </c>
      <c r="K13" s="78">
        <f t="shared" si="3"/>
        <v>0.11609120317682146</v>
      </c>
      <c r="L13" s="79"/>
      <c r="M13" s="80"/>
      <c r="N13" s="81">
        <f>分析係数表!H16</f>
        <v>1.6727742979912797E-2</v>
      </c>
      <c r="O13" s="82">
        <f t="shared" si="4"/>
        <v>0.13779237961285309</v>
      </c>
      <c r="P13" s="76">
        <f>分析係数表!C16</f>
        <v>0.41015070437916346</v>
      </c>
      <c r="Q13" s="82">
        <f t="shared" si="5"/>
        <v>5.6515641556292781E-2</v>
      </c>
      <c r="R13" s="83">
        <v>6.8330919836946072E-2</v>
      </c>
      <c r="S13" s="84">
        <f t="shared" si="6"/>
        <v>3.5416372242698269</v>
      </c>
      <c r="T13" s="85">
        <f>分析係数表!F16</f>
        <v>0.28886877828054297</v>
      </c>
      <c r="U13" s="86">
        <f t="shared" si="7"/>
        <v>1.0230684180877183</v>
      </c>
      <c r="V13" s="87">
        <f>分析係数表!D16</f>
        <v>1.1915535444947209E-2</v>
      </c>
      <c r="W13" s="88">
        <f t="shared" si="8"/>
        <v>0</v>
      </c>
      <c r="X13" s="76">
        <f>分析係数表!E16</f>
        <v>1.200603318250377E-2</v>
      </c>
      <c r="Y13" s="89">
        <f t="shared" si="9"/>
        <v>0</v>
      </c>
    </row>
    <row r="14" spans="1:25" x14ac:dyDescent="0.2">
      <c r="A14" s="6" t="s">
        <v>2</v>
      </c>
      <c r="B14" s="5" t="s">
        <v>365</v>
      </c>
      <c r="C14" s="90"/>
      <c r="D14" s="76">
        <f>投入係数表!J14</f>
        <v>1.8891019625443716E-2</v>
      </c>
      <c r="E14" s="77">
        <f t="shared" si="0"/>
        <v>1.8891019625443717</v>
      </c>
      <c r="F14" s="76">
        <f>分析係数表!C17</f>
        <v>9.7010006591167874E-2</v>
      </c>
      <c r="G14" s="77">
        <f t="shared" si="1"/>
        <v>0.18326179383781765</v>
      </c>
      <c r="H14" s="77">
        <v>0.19493631897455274</v>
      </c>
      <c r="I14" s="77">
        <f t="shared" si="2"/>
        <v>0.19493631897455274</v>
      </c>
      <c r="J14" s="76">
        <f>分析係数表!G17</f>
        <v>0.23047865738492257</v>
      </c>
      <c r="K14" s="78">
        <f t="shared" si="3"/>
        <v>4.4928661072813923E-2</v>
      </c>
      <c r="L14" s="79"/>
      <c r="M14" s="80"/>
      <c r="N14" s="81">
        <f>分析係数表!H17</f>
        <v>3.0021721877756735E-3</v>
      </c>
      <c r="O14" s="82">
        <f t="shared" si="4"/>
        <v>2.4729962090994047E-2</v>
      </c>
      <c r="P14" s="76">
        <f>分析係数表!C17</f>
        <v>9.7010006591167874E-2</v>
      </c>
      <c r="Q14" s="82">
        <f t="shared" si="5"/>
        <v>2.3990537854466643E-3</v>
      </c>
      <c r="R14" s="83">
        <v>4.5705576110050047E-3</v>
      </c>
      <c r="S14" s="84">
        <f t="shared" si="6"/>
        <v>0.19950687658555774</v>
      </c>
      <c r="T14" s="85">
        <f>分析係数表!F17</f>
        <v>0.38098321731153201</v>
      </c>
      <c r="U14" s="86">
        <f t="shared" si="7"/>
        <v>7.6008771717340537E-2</v>
      </c>
      <c r="V14" s="87">
        <f>分析係数表!D17</f>
        <v>7.2149371323727812E-2</v>
      </c>
      <c r="W14" s="88">
        <f t="shared" si="8"/>
        <v>0</v>
      </c>
      <c r="X14" s="76">
        <f>分析係数表!E17</f>
        <v>7.3984134693216769E-2</v>
      </c>
      <c r="Y14" s="89">
        <f t="shared" si="9"/>
        <v>0</v>
      </c>
    </row>
    <row r="15" spans="1:25" x14ac:dyDescent="0.2">
      <c r="A15" s="6" t="s">
        <v>3</v>
      </c>
      <c r="B15" s="5" t="s">
        <v>31</v>
      </c>
      <c r="C15" s="90"/>
      <c r="D15" s="76">
        <f>投入係数表!J15</f>
        <v>6.8546248316944799E-3</v>
      </c>
      <c r="E15" s="77">
        <f t="shared" si="0"/>
        <v>0.68546248316944802</v>
      </c>
      <c r="F15" s="76">
        <f>分析係数表!C18</f>
        <v>9.5269756838905817E-2</v>
      </c>
      <c r="G15" s="77">
        <f t="shared" si="1"/>
        <v>6.5303844093745886E-2</v>
      </c>
      <c r="H15" s="77">
        <v>6.866258952213608E-2</v>
      </c>
      <c r="I15" s="77">
        <f t="shared" si="2"/>
        <v>6.866258952213608E-2</v>
      </c>
      <c r="J15" s="76">
        <f>分析係数表!G18</f>
        <v>0.2156830511260891</v>
      </c>
      <c r="K15" s="78">
        <f t="shared" si="3"/>
        <v>1.4809356806352546E-2</v>
      </c>
      <c r="L15" s="79"/>
      <c r="M15" s="80"/>
      <c r="N15" s="81">
        <f>分析係数表!H18</f>
        <v>4.4107743043149704E-4</v>
      </c>
      <c r="O15" s="82">
        <f t="shared" si="4"/>
        <v>3.6333119659754287E-3</v>
      </c>
      <c r="P15" s="76">
        <f>分析係数表!C18</f>
        <v>9.5269756838905817E-2</v>
      </c>
      <c r="Q15" s="82">
        <f t="shared" si="5"/>
        <v>3.4614474751836594E-4</v>
      </c>
      <c r="R15" s="83">
        <v>7.9900988609377219E-4</v>
      </c>
      <c r="S15" s="84">
        <f t="shared" si="6"/>
        <v>6.9461599408229852E-2</v>
      </c>
      <c r="T15" s="85">
        <f>分析係数表!F18</f>
        <v>0.45931283905967452</v>
      </c>
      <c r="U15" s="86">
        <f t="shared" si="7"/>
        <v>3.1904604429819863E-2</v>
      </c>
      <c r="V15" s="87">
        <f>分析係数表!D18</f>
        <v>2.4001315140555646E-2</v>
      </c>
      <c r="W15" s="88">
        <f t="shared" si="8"/>
        <v>0</v>
      </c>
      <c r="X15" s="76">
        <f>分析係数表!E18</f>
        <v>2.0549071181982573E-2</v>
      </c>
      <c r="Y15" s="89">
        <f t="shared" si="9"/>
        <v>0</v>
      </c>
    </row>
    <row r="16" spans="1:25" x14ac:dyDescent="0.2">
      <c r="A16" s="6" t="s">
        <v>4</v>
      </c>
      <c r="B16" s="5" t="s">
        <v>32</v>
      </c>
      <c r="C16" s="90"/>
      <c r="D16" s="76">
        <f>投入係数表!J16</f>
        <v>4.0801338283895712E-5</v>
      </c>
      <c r="E16" s="77">
        <f t="shared" si="0"/>
        <v>4.080133828389571E-3</v>
      </c>
      <c r="F16" s="76">
        <f>分析係数表!C19</f>
        <v>0.40536890089481681</v>
      </c>
      <c r="G16" s="77">
        <f t="shared" si="1"/>
        <v>1.6539593655180416E-3</v>
      </c>
      <c r="H16" s="77">
        <v>2.4647174771445464E-2</v>
      </c>
      <c r="I16" s="77">
        <f t="shared" si="2"/>
        <v>2.4647174771445464E-2</v>
      </c>
      <c r="J16" s="76">
        <f>分析係数表!G19</f>
        <v>5.7664292584581833E-2</v>
      </c>
      <c r="K16" s="78">
        <f t="shared" si="3"/>
        <v>1.421261897403955E-3</v>
      </c>
      <c r="L16" s="79"/>
      <c r="M16" s="80"/>
      <c r="N16" s="81">
        <f>分析係数表!H19</f>
        <v>-1.1224551097002254E-4</v>
      </c>
      <c r="O16" s="82">
        <f t="shared" si="4"/>
        <v>-9.2460627091130979E-4</v>
      </c>
      <c r="P16" s="76">
        <f>分析係数表!C19</f>
        <v>0.40536890089481681</v>
      </c>
      <c r="Q16" s="82">
        <f t="shared" si="5"/>
        <v>-3.7480662779977288E-4</v>
      </c>
      <c r="R16" s="83">
        <v>2.0286135680522891E-3</v>
      </c>
      <c r="S16" s="84">
        <f t="shared" si="6"/>
        <v>2.6675788339497752E-2</v>
      </c>
      <c r="T16" s="85">
        <f>分析係数表!F19</f>
        <v>0.24008915593875232</v>
      </c>
      <c r="U16" s="86">
        <f t="shared" si="7"/>
        <v>6.4045675064308269E-3</v>
      </c>
      <c r="V16" s="87">
        <f>分析係数表!D19</f>
        <v>8.3893032671263044E-3</v>
      </c>
      <c r="W16" s="88">
        <f t="shared" si="8"/>
        <v>0</v>
      </c>
      <c r="X16" s="76">
        <f>分析係数表!E19</f>
        <v>9.7042048804792374E-3</v>
      </c>
      <c r="Y16" s="89">
        <f t="shared" si="9"/>
        <v>0</v>
      </c>
    </row>
    <row r="17" spans="1:25" x14ac:dyDescent="0.2">
      <c r="A17" s="6" t="s">
        <v>5</v>
      </c>
      <c r="B17" s="5" t="s">
        <v>33</v>
      </c>
      <c r="C17" s="90"/>
      <c r="D17" s="76">
        <f>投入係数表!J17</f>
        <v>5.1817699620547554E-3</v>
      </c>
      <c r="E17" s="77">
        <f t="shared" si="0"/>
        <v>0.51817699620547553</v>
      </c>
      <c r="F17" s="76">
        <f>分析係数表!C20</f>
        <v>8.6705813891974848E-2</v>
      </c>
      <c r="G17" s="77">
        <f t="shared" si="1"/>
        <v>4.4928958196094521E-2</v>
      </c>
      <c r="H17" s="77">
        <v>4.8250593627100276E-2</v>
      </c>
      <c r="I17" s="77">
        <f t="shared" si="2"/>
        <v>4.8250593627100276E-2</v>
      </c>
      <c r="J17" s="76">
        <f>分析係数表!G20</f>
        <v>0.10015098137896326</v>
      </c>
      <c r="K17" s="78">
        <f t="shared" si="3"/>
        <v>4.8323443038716428E-3</v>
      </c>
      <c r="L17" s="79"/>
      <c r="M17" s="80"/>
      <c r="N17" s="81">
        <f>分析係数表!H20</f>
        <v>5.4858017333236366E-4</v>
      </c>
      <c r="O17" s="82">
        <f t="shared" si="4"/>
        <v>4.5188503662848519E-3</v>
      </c>
      <c r="P17" s="76">
        <f>分析係数表!C20</f>
        <v>8.6705813891974848E-2</v>
      </c>
      <c r="Q17" s="82">
        <f t="shared" si="5"/>
        <v>3.9181059886477676E-4</v>
      </c>
      <c r="R17" s="83">
        <v>9.5358433448447446E-4</v>
      </c>
      <c r="S17" s="84">
        <f t="shared" si="6"/>
        <v>4.9204177961584751E-2</v>
      </c>
      <c r="T17" s="85">
        <f>分析係数表!F20</f>
        <v>0.22320080523402114</v>
      </c>
      <c r="U17" s="86">
        <f t="shared" si="7"/>
        <v>1.0982412141903793E-2</v>
      </c>
      <c r="V17" s="87">
        <f>分析係数表!D20</f>
        <v>3.6738802214393559E-2</v>
      </c>
      <c r="W17" s="88">
        <f t="shared" si="8"/>
        <v>0</v>
      </c>
      <c r="X17" s="76">
        <f>分析係数表!E20</f>
        <v>3.8877705083039761E-2</v>
      </c>
      <c r="Y17" s="89">
        <f t="shared" si="9"/>
        <v>0</v>
      </c>
    </row>
    <row r="18" spans="1:25" x14ac:dyDescent="0.2">
      <c r="A18" s="6" t="s">
        <v>6</v>
      </c>
      <c r="B18" s="5" t="s">
        <v>34</v>
      </c>
      <c r="C18" s="90"/>
      <c r="D18" s="76">
        <f>投入係数表!J18</f>
        <v>9.180301113876535E-3</v>
      </c>
      <c r="E18" s="77">
        <f t="shared" si="0"/>
        <v>0.91803011138765345</v>
      </c>
      <c r="F18" s="76">
        <f>分析係数表!C21</f>
        <v>0.12574712643678165</v>
      </c>
      <c r="G18" s="77">
        <f t="shared" si="1"/>
        <v>0.115439648489436</v>
      </c>
      <c r="H18" s="77">
        <v>0.12393462628109686</v>
      </c>
      <c r="I18" s="77">
        <f t="shared" si="2"/>
        <v>0.12393462628109686</v>
      </c>
      <c r="J18" s="76">
        <f>分析係数表!G21</f>
        <v>0.2851216642932326</v>
      </c>
      <c r="K18" s="78">
        <f t="shared" si="3"/>
        <v>3.533644690882614E-2</v>
      </c>
      <c r="L18" s="79"/>
      <c r="M18" s="80"/>
      <c r="N18" s="81">
        <f>分析係数表!H21</f>
        <v>9.2325885079567842E-4</v>
      </c>
      <c r="O18" s="82">
        <f t="shared" si="4"/>
        <v>7.6052121438338728E-3</v>
      </c>
      <c r="P18" s="76">
        <f>分析係数表!C21</f>
        <v>0.12574712643678165</v>
      </c>
      <c r="Q18" s="82">
        <f t="shared" si="5"/>
        <v>9.5633357302922527E-4</v>
      </c>
      <c r="R18" s="83">
        <v>2.2220176349294352E-3</v>
      </c>
      <c r="S18" s="84">
        <f t="shared" si="6"/>
        <v>0.1261566439160263</v>
      </c>
      <c r="T18" s="85">
        <f>分析係数表!F21</f>
        <v>0.42585598414958825</v>
      </c>
      <c r="U18" s="86">
        <f t="shared" si="7"/>
        <v>5.3724561751868544E-2</v>
      </c>
      <c r="V18" s="87">
        <f>分析係数表!D21</f>
        <v>8.1109528821744784E-2</v>
      </c>
      <c r="W18" s="88">
        <f t="shared" si="8"/>
        <v>0</v>
      </c>
      <c r="X18" s="76">
        <f>分析係数表!E21</f>
        <v>6.7549996904216453E-2</v>
      </c>
      <c r="Y18" s="89">
        <f t="shared" si="9"/>
        <v>0</v>
      </c>
    </row>
    <row r="19" spans="1:25" x14ac:dyDescent="0.2">
      <c r="A19" s="6" t="s">
        <v>7</v>
      </c>
      <c r="B19" s="5" t="s">
        <v>269</v>
      </c>
      <c r="C19" s="90"/>
      <c r="D19" s="76">
        <f>投入係数表!J19</f>
        <v>4.0801338283895712E-5</v>
      </c>
      <c r="E19" s="77">
        <f t="shared" si="0"/>
        <v>4.080133828389571E-3</v>
      </c>
      <c r="F19" s="76">
        <f>分析係数表!C22</f>
        <v>0.11411587407903545</v>
      </c>
      <c r="G19" s="77">
        <f t="shared" si="1"/>
        <v>4.6560803818611714E-4</v>
      </c>
      <c r="H19" s="77">
        <v>4.6102752357973665E-3</v>
      </c>
      <c r="I19" s="77">
        <f t="shared" si="2"/>
        <v>4.6102752357973665E-3</v>
      </c>
      <c r="J19" s="76">
        <f>分析係数表!G22</f>
        <v>0.19462933210924949</v>
      </c>
      <c r="K19" s="78">
        <f t="shared" si="3"/>
        <v>8.972947899830541E-4</v>
      </c>
      <c r="L19" s="79"/>
      <c r="M19" s="80"/>
      <c r="N19" s="81">
        <f>分析係数表!H22</f>
        <v>4.2684912622402942E-5</v>
      </c>
      <c r="O19" s="82">
        <f t="shared" si="4"/>
        <v>3.51610835416977E-4</v>
      </c>
      <c r="P19" s="76">
        <f>分析係数表!C22</f>
        <v>0.11411587407903545</v>
      </c>
      <c r="Q19" s="82">
        <f t="shared" si="5"/>
        <v>4.0124377819268205E-5</v>
      </c>
      <c r="R19" s="83">
        <v>5.8059453291325067E-4</v>
      </c>
      <c r="S19" s="84">
        <f t="shared" si="6"/>
        <v>5.1908697687106167E-3</v>
      </c>
      <c r="T19" s="85">
        <f>分析係数表!F22</f>
        <v>0.41301354142758778</v>
      </c>
      <c r="U19" s="86">
        <f t="shared" si="7"/>
        <v>2.1438995062645753E-3</v>
      </c>
      <c r="V19" s="87">
        <f>分析係数表!D22</f>
        <v>3.7726646775304108E-2</v>
      </c>
      <c r="W19" s="88">
        <f t="shared" si="8"/>
        <v>0</v>
      </c>
      <c r="X19" s="76">
        <f>分析係数表!E22</f>
        <v>3.6923341748909801E-2</v>
      </c>
      <c r="Y19" s="89">
        <f t="shared" si="9"/>
        <v>0</v>
      </c>
    </row>
    <row r="20" spans="1:25" x14ac:dyDescent="0.2">
      <c r="A20" s="6" t="s">
        <v>8</v>
      </c>
      <c r="B20" s="5" t="s">
        <v>270</v>
      </c>
      <c r="C20" s="90"/>
      <c r="D20" s="76">
        <f>投入係数表!J20</f>
        <v>0</v>
      </c>
      <c r="E20" s="77">
        <f t="shared" si="0"/>
        <v>0</v>
      </c>
      <c r="F20" s="76">
        <f>分析係数表!C23</f>
        <v>0</v>
      </c>
      <c r="G20" s="77">
        <f t="shared" si="1"/>
        <v>0</v>
      </c>
      <c r="H20" s="77">
        <v>0</v>
      </c>
      <c r="I20" s="77">
        <f t="shared" si="2"/>
        <v>0</v>
      </c>
      <c r="J20" s="76">
        <f>分析係数表!G23</f>
        <v>0.21587101160701277</v>
      </c>
      <c r="K20" s="78">
        <f t="shared" si="3"/>
        <v>0</v>
      </c>
      <c r="L20" s="79"/>
      <c r="M20" s="80"/>
      <c r="N20" s="81">
        <f>分析係数表!H23</f>
        <v>2.5294763035498039E-5</v>
      </c>
      <c r="O20" s="82">
        <f t="shared" si="4"/>
        <v>2.0836197654339376E-4</v>
      </c>
      <c r="P20" s="76">
        <f>分析係数表!C23</f>
        <v>0</v>
      </c>
      <c r="Q20" s="82">
        <f t="shared" si="5"/>
        <v>0</v>
      </c>
      <c r="R20" s="83">
        <v>0</v>
      </c>
      <c r="S20" s="84">
        <f t="shared" si="6"/>
        <v>0</v>
      </c>
      <c r="T20" s="85">
        <f>分析係数表!F23</f>
        <v>0.44111505026467873</v>
      </c>
      <c r="U20" s="86">
        <f t="shared" si="7"/>
        <v>0</v>
      </c>
      <c r="V20" s="87">
        <f>分析係数表!D23</f>
        <v>7.4984216405225582E-2</v>
      </c>
      <c r="W20" s="88">
        <f t="shared" si="8"/>
        <v>0</v>
      </c>
      <c r="X20" s="76">
        <f>分析係数表!E23</f>
        <v>7.4984216405225582E-2</v>
      </c>
      <c r="Y20" s="89">
        <f t="shared" si="9"/>
        <v>0</v>
      </c>
    </row>
    <row r="21" spans="1:25" x14ac:dyDescent="0.2">
      <c r="A21" s="6" t="s">
        <v>9</v>
      </c>
      <c r="B21" s="5" t="s">
        <v>271</v>
      </c>
      <c r="C21" s="90"/>
      <c r="D21" s="76">
        <f>投入係数表!J21</f>
        <v>0</v>
      </c>
      <c r="E21" s="77">
        <f t="shared" si="0"/>
        <v>0</v>
      </c>
      <c r="F21" s="76">
        <f>分析係数表!C24</f>
        <v>0.22802579992411787</v>
      </c>
      <c r="G21" s="77">
        <f t="shared" si="1"/>
        <v>0</v>
      </c>
      <c r="H21" s="77">
        <v>4.400395984251463E-3</v>
      </c>
      <c r="I21" s="77">
        <f t="shared" si="2"/>
        <v>4.400395984251463E-3</v>
      </c>
      <c r="J21" s="76">
        <f>分析係数表!G24</f>
        <v>0.20837520938023452</v>
      </c>
      <c r="K21" s="78">
        <f t="shared" si="3"/>
        <v>9.1693343457434177E-4</v>
      </c>
      <c r="L21" s="79"/>
      <c r="M21" s="80"/>
      <c r="N21" s="81">
        <f>分析係数表!H24</f>
        <v>3.2883191946147448E-4</v>
      </c>
      <c r="O21" s="82">
        <f t="shared" si="4"/>
        <v>2.7087056950641187E-3</v>
      </c>
      <c r="P21" s="76">
        <f>分析係数表!C24</f>
        <v>0.22802579992411787</v>
      </c>
      <c r="Q21" s="82">
        <f t="shared" si="5"/>
        <v>6.1765478287600939E-4</v>
      </c>
      <c r="R21" s="83">
        <v>2.5078216577248602E-3</v>
      </c>
      <c r="S21" s="84">
        <f t="shared" si="6"/>
        <v>6.9082176419763231E-3</v>
      </c>
      <c r="T21" s="85">
        <f>分析係数表!F24</f>
        <v>0.39262981574539363</v>
      </c>
      <c r="U21" s="86">
        <f t="shared" si="7"/>
        <v>2.7123722198982413E-3</v>
      </c>
      <c r="V21" s="87">
        <f>分析係数表!D24</f>
        <v>9.313232830820771E-2</v>
      </c>
      <c r="W21" s="88">
        <f t="shared" si="8"/>
        <v>0</v>
      </c>
      <c r="X21" s="76">
        <f>分析係数表!E24</f>
        <v>9.0452261306532666E-2</v>
      </c>
      <c r="Y21" s="89">
        <f t="shared" si="9"/>
        <v>0</v>
      </c>
    </row>
    <row r="22" spans="1:25" x14ac:dyDescent="0.2">
      <c r="A22" s="6" t="s">
        <v>10</v>
      </c>
      <c r="B22" s="5" t="s">
        <v>272</v>
      </c>
      <c r="C22" s="90"/>
      <c r="D22" s="76">
        <f>投入係数表!J22</f>
        <v>0</v>
      </c>
      <c r="E22" s="77">
        <f t="shared" si="0"/>
        <v>0</v>
      </c>
      <c r="F22" s="76">
        <f>分析係数表!C25</f>
        <v>9.9149235591377005E-3</v>
      </c>
      <c r="G22" s="77">
        <f t="shared" si="1"/>
        <v>0</v>
      </c>
      <c r="H22" s="77">
        <v>4.9986106329870264E-4</v>
      </c>
      <c r="I22" s="77">
        <f t="shared" si="2"/>
        <v>4.9986106329870264E-4</v>
      </c>
      <c r="J22" s="76">
        <f>分析係数表!G25</f>
        <v>0.19677906391545041</v>
      </c>
      <c r="K22" s="78">
        <f t="shared" si="3"/>
        <v>9.8362192123700417E-5</v>
      </c>
      <c r="L22" s="79"/>
      <c r="M22" s="80"/>
      <c r="N22" s="81">
        <f>分析係数表!H25</f>
        <v>5.0905710608939805E-4</v>
      </c>
      <c r="O22" s="82">
        <f t="shared" si="4"/>
        <v>4.1932847779358002E-3</v>
      </c>
      <c r="P22" s="76">
        <f>分析係数表!C25</f>
        <v>9.9149235591377005E-3</v>
      </c>
      <c r="Q22" s="82">
        <f t="shared" si="5"/>
        <v>4.1576098034929163E-5</v>
      </c>
      <c r="R22" s="83">
        <v>1.9582142027691141E-4</v>
      </c>
      <c r="S22" s="84">
        <f t="shared" si="6"/>
        <v>6.95682483575614E-4</v>
      </c>
      <c r="T22" s="85">
        <f>分析係数表!F25</f>
        <v>0.35078007045797682</v>
      </c>
      <c r="U22" s="86">
        <f t="shared" si="7"/>
        <v>2.4403155060503419E-4</v>
      </c>
      <c r="V22" s="87">
        <f>分析係数表!D25</f>
        <v>8.1529944640161042E-2</v>
      </c>
      <c r="W22" s="88">
        <f t="shared" si="8"/>
        <v>0</v>
      </c>
      <c r="X22" s="76">
        <f>分析係数表!E25</f>
        <v>6.8948163059889281E-2</v>
      </c>
      <c r="Y22" s="89">
        <f t="shared" si="9"/>
        <v>0</v>
      </c>
    </row>
    <row r="23" spans="1:25" x14ac:dyDescent="0.2">
      <c r="A23" s="6" t="s">
        <v>11</v>
      </c>
      <c r="B23" s="5" t="s">
        <v>35</v>
      </c>
      <c r="C23" s="90"/>
      <c r="D23" s="76">
        <f>投入係数表!J23</f>
        <v>0</v>
      </c>
      <c r="E23" s="77">
        <f t="shared" si="0"/>
        <v>0</v>
      </c>
      <c r="F23" s="76">
        <f>分析係数表!C26</f>
        <v>0.61283557046979864</v>
      </c>
      <c r="G23" s="77">
        <f t="shared" si="1"/>
        <v>0</v>
      </c>
      <c r="H23" s="77">
        <v>1.968304342718756E-2</v>
      </c>
      <c r="I23" s="77">
        <f t="shared" si="2"/>
        <v>1.968304342718756E-2</v>
      </c>
      <c r="J23" s="76">
        <f>分析係数表!G26</f>
        <v>0.19644335167242807</v>
      </c>
      <c r="K23" s="78">
        <f t="shared" si="3"/>
        <v>3.8666030219506797E-3</v>
      </c>
      <c r="L23" s="79"/>
      <c r="M23" s="80"/>
      <c r="N23" s="81">
        <f>分析係数表!H26</f>
        <v>1.0374014689933634E-2</v>
      </c>
      <c r="O23" s="82">
        <f t="shared" si="4"/>
        <v>8.5454455629859372E-2</v>
      </c>
      <c r="P23" s="76">
        <f>分析係数表!C26</f>
        <v>0.61283557046979864</v>
      </c>
      <c r="Q23" s="82">
        <f t="shared" si="5"/>
        <v>5.2369530065110963E-2</v>
      </c>
      <c r="R23" s="83">
        <v>5.8911538375603201E-2</v>
      </c>
      <c r="S23" s="84">
        <f t="shared" si="6"/>
        <v>7.8594581802790761E-2</v>
      </c>
      <c r="T23" s="85">
        <f>分析係数表!F26</f>
        <v>0.33496031939237547</v>
      </c>
      <c r="U23" s="86">
        <f t="shared" si="7"/>
        <v>2.6326066223172975E-2</v>
      </c>
      <c r="V23" s="87">
        <f>分析係数表!D26</f>
        <v>1.4022104289400653E-2</v>
      </c>
      <c r="W23" s="88">
        <f t="shared" si="8"/>
        <v>0</v>
      </c>
      <c r="X23" s="76">
        <f>分析係数表!E26</f>
        <v>1.5044549393836117E-2</v>
      </c>
      <c r="Y23" s="89">
        <f t="shared" si="9"/>
        <v>0</v>
      </c>
    </row>
    <row r="24" spans="1:25" x14ac:dyDescent="0.2">
      <c r="A24" s="6" t="s">
        <v>12</v>
      </c>
      <c r="B24" s="5" t="s">
        <v>366</v>
      </c>
      <c r="C24" s="90"/>
      <c r="D24" s="76">
        <f>投入係数表!J24</f>
        <v>4.0801338283895712E-5</v>
      </c>
      <c r="E24" s="77">
        <f t="shared" si="0"/>
        <v>4.080133828389571E-3</v>
      </c>
      <c r="F24" s="76">
        <f>分析係数表!C27</f>
        <v>1.5080990504561576E-2</v>
      </c>
      <c r="G24" s="77">
        <f t="shared" si="1"/>
        <v>6.1532459523283594E-5</v>
      </c>
      <c r="H24" s="77">
        <v>1.5665222342235409E-4</v>
      </c>
      <c r="I24" s="77">
        <f t="shared" si="2"/>
        <v>1.5665222342235409E-4</v>
      </c>
      <c r="J24" s="76">
        <f>分析係数表!G27</f>
        <v>0.17011128775834658</v>
      </c>
      <c r="K24" s="78">
        <f t="shared" si="3"/>
        <v>2.6648311456584877E-5</v>
      </c>
      <c r="L24" s="79"/>
      <c r="M24" s="80"/>
      <c r="N24" s="81">
        <f>分析係数表!H27</f>
        <v>1.1055392369202362E-2</v>
      </c>
      <c r="O24" s="82">
        <f t="shared" si="4"/>
        <v>9.1067206372997048E-2</v>
      </c>
      <c r="P24" s="76">
        <f>分析係数表!C27</f>
        <v>1.5080990504561576E-2</v>
      </c>
      <c r="Q24" s="82">
        <f t="shared" si="5"/>
        <v>1.3733836745881179E-3</v>
      </c>
      <c r="R24" s="83">
        <v>1.3902064257090244E-3</v>
      </c>
      <c r="S24" s="84">
        <f t="shared" si="6"/>
        <v>1.5468586491313786E-3</v>
      </c>
      <c r="T24" s="85">
        <f>分析係数表!F27</f>
        <v>0.32114467408585057</v>
      </c>
      <c r="U24" s="86">
        <f t="shared" si="7"/>
        <v>4.967654167321756E-4</v>
      </c>
      <c r="V24" s="87">
        <f>分析係数表!D27</f>
        <v>6.518282988871224E-2</v>
      </c>
      <c r="W24" s="88">
        <f t="shared" si="8"/>
        <v>0</v>
      </c>
      <c r="X24" s="76">
        <f>分析係数表!E27</f>
        <v>7.7901430842607311E-2</v>
      </c>
      <c r="Y24" s="89">
        <f t="shared" si="9"/>
        <v>0</v>
      </c>
    </row>
    <row r="25" spans="1:25" x14ac:dyDescent="0.2">
      <c r="A25" s="6" t="s">
        <v>13</v>
      </c>
      <c r="B25" s="5" t="s">
        <v>192</v>
      </c>
      <c r="C25" s="90"/>
      <c r="D25" s="76">
        <f>投入係数表!J25</f>
        <v>0</v>
      </c>
      <c r="E25" s="77">
        <f t="shared" si="0"/>
        <v>0</v>
      </c>
      <c r="F25" s="76">
        <f>分析係数表!C28</f>
        <v>4.0038232795242101E-2</v>
      </c>
      <c r="G25" s="77">
        <f t="shared" si="1"/>
        <v>0</v>
      </c>
      <c r="H25" s="77">
        <v>4.7506274512999613E-3</v>
      </c>
      <c r="I25" s="77">
        <f t="shared" si="2"/>
        <v>4.7506274512999613E-3</v>
      </c>
      <c r="J25" s="76">
        <f>分析係数表!G28</f>
        <v>0.12474279835390946</v>
      </c>
      <c r="K25" s="78">
        <f t="shared" si="3"/>
        <v>5.9260656221205791E-4</v>
      </c>
      <c r="L25" s="79"/>
      <c r="M25" s="80"/>
      <c r="N25" s="81">
        <f>分析係数表!H28</f>
        <v>2.0869760426975598E-2</v>
      </c>
      <c r="O25" s="82">
        <f t="shared" si="4"/>
        <v>0.1719116532718338</v>
      </c>
      <c r="P25" s="76">
        <f>分析係数表!C28</f>
        <v>4.0038232795242101E-2</v>
      </c>
      <c r="Q25" s="82">
        <f t="shared" si="5"/>
        <v>6.8830387939126251E-3</v>
      </c>
      <c r="R25" s="83">
        <v>7.5350398190843172E-3</v>
      </c>
      <c r="S25" s="84">
        <f t="shared" si="6"/>
        <v>1.2285667270384278E-2</v>
      </c>
      <c r="T25" s="85">
        <f>分析係数表!F28</f>
        <v>0.21334876543209877</v>
      </c>
      <c r="U25" s="86">
        <f t="shared" si="7"/>
        <v>2.6211319446460286E-3</v>
      </c>
      <c r="V25" s="87">
        <f>分析係数表!D28</f>
        <v>5.5555555555555552E-2</v>
      </c>
      <c r="W25" s="88">
        <f t="shared" si="8"/>
        <v>0</v>
      </c>
      <c r="X25" s="76">
        <f>分析係数表!E28</f>
        <v>5.3497942386831275E-2</v>
      </c>
      <c r="Y25" s="89">
        <f t="shared" si="9"/>
        <v>0</v>
      </c>
    </row>
    <row r="26" spans="1:25" x14ac:dyDescent="0.2">
      <c r="A26" s="6" t="s">
        <v>14</v>
      </c>
      <c r="B26" s="5" t="s">
        <v>50</v>
      </c>
      <c r="C26" s="90"/>
      <c r="D26" s="76">
        <f>投入係数表!J26</f>
        <v>3.7129217838345096E-3</v>
      </c>
      <c r="E26" s="77">
        <f t="shared" si="0"/>
        <v>0.37129217838345097</v>
      </c>
      <c r="F26" s="76">
        <f>分析係数表!C29</f>
        <v>5.2257811734743864E-2</v>
      </c>
      <c r="G26" s="77">
        <f t="shared" si="1"/>
        <v>1.9402916756545315E-2</v>
      </c>
      <c r="H26" s="77">
        <v>2.3408861229267938E-2</v>
      </c>
      <c r="I26" s="77">
        <f t="shared" si="2"/>
        <v>2.3408861229267938E-2</v>
      </c>
      <c r="J26" s="76">
        <f>分析係数表!G29</f>
        <v>0.26071608673726676</v>
      </c>
      <c r="K26" s="78">
        <f t="shared" si="3"/>
        <v>6.1030666946704608E-3</v>
      </c>
      <c r="L26" s="79"/>
      <c r="M26" s="80"/>
      <c r="N26" s="81">
        <f>分析係数表!H29</f>
        <v>1.0140038131855275E-2</v>
      </c>
      <c r="O26" s="82">
        <f t="shared" si="4"/>
        <v>8.3527107346832968E-2</v>
      </c>
      <c r="P26" s="76">
        <f>分析係数表!C29</f>
        <v>5.2257811734743864E-2</v>
      </c>
      <c r="Q26" s="82">
        <f t="shared" si="5"/>
        <v>4.3649438504785388E-3</v>
      </c>
      <c r="R26" s="83">
        <v>5.8421802349653421E-3</v>
      </c>
      <c r="S26" s="84">
        <f t="shared" si="6"/>
        <v>2.9251041464233279E-2</v>
      </c>
      <c r="T26" s="85">
        <f>分析係数表!F29</f>
        <v>0.44730206757438223</v>
      </c>
      <c r="U26" s="86">
        <f t="shared" si="7"/>
        <v>1.3084051325655531E-2</v>
      </c>
      <c r="V26" s="87">
        <f>分析係数表!D29</f>
        <v>0.13842662632375188</v>
      </c>
      <c r="W26" s="88">
        <f t="shared" si="8"/>
        <v>0</v>
      </c>
      <c r="X26" s="76">
        <f>分析係数表!E29</f>
        <v>9.5057992939989913E-2</v>
      </c>
      <c r="Y26" s="89">
        <f t="shared" si="9"/>
        <v>0</v>
      </c>
    </row>
    <row r="27" spans="1:25" x14ac:dyDescent="0.2">
      <c r="A27" s="6" t="s">
        <v>15</v>
      </c>
      <c r="B27" s="5" t="s">
        <v>36</v>
      </c>
      <c r="C27" s="90"/>
      <c r="D27" s="76">
        <f>投入係数表!J27</f>
        <v>3.2233057244277614E-3</v>
      </c>
      <c r="E27" s="77">
        <f t="shared" si="0"/>
        <v>0.32233057244277613</v>
      </c>
      <c r="F27" s="76">
        <f>分析係数表!C30</f>
        <v>1</v>
      </c>
      <c r="G27" s="77">
        <f t="shared" si="1"/>
        <v>0.32233057244277613</v>
      </c>
      <c r="H27" s="77">
        <v>0.36023901317912838</v>
      </c>
      <c r="I27" s="77">
        <f t="shared" si="2"/>
        <v>0.36023901317912838</v>
      </c>
      <c r="J27" s="76">
        <f>分析係数表!G30</f>
        <v>0.34449214239092235</v>
      </c>
      <c r="K27" s="78">
        <f t="shared" si="3"/>
        <v>0.12409950942286965</v>
      </c>
      <c r="L27" s="79"/>
      <c r="M27" s="80"/>
      <c r="N27" s="81">
        <f>分析係数表!H30</f>
        <v>0</v>
      </c>
      <c r="O27" s="82">
        <f t="shared" si="4"/>
        <v>0</v>
      </c>
      <c r="P27" s="76">
        <f>分析係数表!C30</f>
        <v>1</v>
      </c>
      <c r="Q27" s="82">
        <f t="shared" si="5"/>
        <v>0</v>
      </c>
      <c r="R27" s="83">
        <v>2.343914722655898E-2</v>
      </c>
      <c r="S27" s="84">
        <f t="shared" si="6"/>
        <v>0.38367816040568736</v>
      </c>
      <c r="T27" s="85">
        <f>分析係数表!F30</f>
        <v>0.44050308781442987</v>
      </c>
      <c r="U27" s="86">
        <f t="shared" si="7"/>
        <v>0.16901141438566541</v>
      </c>
      <c r="V27" s="87">
        <f>分析係数表!D30</f>
        <v>0.11032032936687253</v>
      </c>
      <c r="W27" s="88">
        <f t="shared" si="8"/>
        <v>0</v>
      </c>
      <c r="X27" s="76">
        <f>分析係数表!E30</f>
        <v>8.4249635989355823E-2</v>
      </c>
      <c r="Y27" s="89">
        <f t="shared" si="9"/>
        <v>0</v>
      </c>
    </row>
    <row r="28" spans="1:25" x14ac:dyDescent="0.2">
      <c r="A28" s="6" t="s">
        <v>16</v>
      </c>
      <c r="B28" s="5" t="s">
        <v>193</v>
      </c>
      <c r="C28" s="90"/>
      <c r="D28" s="76">
        <f>投入係数表!J28</f>
        <v>3.007058631523114E-2</v>
      </c>
      <c r="E28" s="77">
        <f t="shared" si="0"/>
        <v>3.007058631523114</v>
      </c>
      <c r="F28" s="76">
        <f>分析係数表!C31</f>
        <v>0.13612385518153858</v>
      </c>
      <c r="G28" s="77">
        <f t="shared" si="1"/>
        <v>0.40933241367984796</v>
      </c>
      <c r="H28" s="77">
        <v>0.43696443750951391</v>
      </c>
      <c r="I28" s="77">
        <f t="shared" si="2"/>
        <v>0.43696443750951391</v>
      </c>
      <c r="J28" s="76">
        <f>分析係数表!G31</f>
        <v>7.0908634538152604E-2</v>
      </c>
      <c r="K28" s="78">
        <f t="shared" si="3"/>
        <v>3.0984551605531544E-2</v>
      </c>
      <c r="L28" s="79"/>
      <c r="M28" s="80"/>
      <c r="N28" s="81">
        <f>分析係数表!H31</f>
        <v>2.211552750647388E-2</v>
      </c>
      <c r="O28" s="82">
        <f t="shared" si="4"/>
        <v>0.18217348061659597</v>
      </c>
      <c r="P28" s="76">
        <f>分析係数表!C31</f>
        <v>0.13612385518153858</v>
      </c>
      <c r="Q28" s="82">
        <f t="shared" si="5"/>
        <v>2.4798156493370336E-2</v>
      </c>
      <c r="R28" s="83">
        <v>3.2787789363856894E-2</v>
      </c>
      <c r="S28" s="84">
        <f t="shared" si="6"/>
        <v>0.46975222687337082</v>
      </c>
      <c r="T28" s="85">
        <f>分析係数表!F31</f>
        <v>0.34563253012048195</v>
      </c>
      <c r="U28" s="86">
        <f t="shared" si="7"/>
        <v>0.16236165070397382</v>
      </c>
      <c r="V28" s="87">
        <f>分析係数表!D31</f>
        <v>2.3594377510040159E-2</v>
      </c>
      <c r="W28" s="88">
        <f t="shared" si="8"/>
        <v>0</v>
      </c>
      <c r="X28" s="76">
        <f>分析係数表!E31</f>
        <v>2.0582329317269075E-2</v>
      </c>
      <c r="Y28" s="89">
        <f t="shared" si="9"/>
        <v>0</v>
      </c>
    </row>
    <row r="29" spans="1:25" x14ac:dyDescent="0.2">
      <c r="A29" s="6" t="s">
        <v>17</v>
      </c>
      <c r="B29" s="5" t="s">
        <v>273</v>
      </c>
      <c r="C29" s="90"/>
      <c r="D29" s="76">
        <f>投入係数表!J29</f>
        <v>2.4888816353176384E-3</v>
      </c>
      <c r="E29" s="77">
        <f t="shared" si="0"/>
        <v>0.24888816353176385</v>
      </c>
      <c r="F29" s="76">
        <f>分析係数表!C32</f>
        <v>0.77653138391731791</v>
      </c>
      <c r="G29" s="77">
        <f t="shared" si="1"/>
        <v>0.19326947006796033</v>
      </c>
      <c r="H29" s="77">
        <v>0.22136152050256558</v>
      </c>
      <c r="I29" s="77">
        <f t="shared" si="2"/>
        <v>0.22136152050256558</v>
      </c>
      <c r="J29" s="76">
        <f>分析係数表!G32</f>
        <v>0.14009350314364016</v>
      </c>
      <c r="K29" s="78">
        <f t="shared" si="3"/>
        <v>3.1011310868407138E-2</v>
      </c>
      <c r="L29" s="79"/>
      <c r="M29" s="80"/>
      <c r="N29" s="81">
        <f>分析係数表!H32</f>
        <v>6.3300144496333836E-3</v>
      </c>
      <c r="O29" s="82">
        <f t="shared" si="4"/>
        <v>5.2142584629984286E-2</v>
      </c>
      <c r="P29" s="76">
        <f>分析係数表!C32</f>
        <v>0.77653138391731791</v>
      </c>
      <c r="Q29" s="82">
        <f t="shared" si="5"/>
        <v>4.049035340374757E-2</v>
      </c>
      <c r="R29" s="83">
        <v>5.2804442747188415E-2</v>
      </c>
      <c r="S29" s="84">
        <f t="shared" si="6"/>
        <v>0.27416596324975401</v>
      </c>
      <c r="T29" s="85">
        <f>分析係数表!F32</f>
        <v>0.48218603901338064</v>
      </c>
      <c r="U29" s="86">
        <f t="shared" si="7"/>
        <v>0.13219899985168698</v>
      </c>
      <c r="V29" s="87">
        <f>分析係数表!D32</f>
        <v>2.111881347734967E-2</v>
      </c>
      <c r="W29" s="88">
        <f t="shared" si="8"/>
        <v>0</v>
      </c>
      <c r="X29" s="76">
        <f>分析係数表!E32</f>
        <v>3.1758826374334997E-2</v>
      </c>
      <c r="Y29" s="89">
        <f t="shared" si="9"/>
        <v>0</v>
      </c>
    </row>
    <row r="30" spans="1:25" x14ac:dyDescent="0.2">
      <c r="A30" s="6" t="s">
        <v>18</v>
      </c>
      <c r="B30" s="5" t="s">
        <v>274</v>
      </c>
      <c r="C30" s="90"/>
      <c r="D30" s="76">
        <f>投入係数表!J30</f>
        <v>2.3664776204659513E-3</v>
      </c>
      <c r="E30" s="77">
        <f t="shared" si="0"/>
        <v>0.23664776204659513</v>
      </c>
      <c r="F30" s="76">
        <f>分析係数表!C33</f>
        <v>0.72092624356775303</v>
      </c>
      <c r="G30" s="77">
        <f t="shared" si="1"/>
        <v>0.1706055821409673</v>
      </c>
      <c r="H30" s="77">
        <v>0.18546974473968925</v>
      </c>
      <c r="I30" s="77">
        <f t="shared" si="2"/>
        <v>0.18546974473968925</v>
      </c>
      <c r="J30" s="76">
        <f>分析係数表!G33</f>
        <v>0.50771788173830446</v>
      </c>
      <c r="K30" s="78">
        <f t="shared" si="3"/>
        <v>9.4166305925779056E-2</v>
      </c>
      <c r="L30" s="79"/>
      <c r="M30" s="80"/>
      <c r="N30" s="81">
        <f>分析係数表!H33</f>
        <v>9.5171545921061366E-4</v>
      </c>
      <c r="O30" s="82">
        <f t="shared" si="4"/>
        <v>7.8396193674451897E-3</v>
      </c>
      <c r="P30" s="76">
        <f>分析係数表!C33</f>
        <v>0.72092624356775303</v>
      </c>
      <c r="Q30" s="82">
        <f t="shared" si="5"/>
        <v>5.6517873415732646E-3</v>
      </c>
      <c r="R30" s="83">
        <v>1.6399559140943803E-2</v>
      </c>
      <c r="S30" s="84">
        <f t="shared" si="6"/>
        <v>0.20186930388063304</v>
      </c>
      <c r="T30" s="85">
        <f>分析係数表!F33</f>
        <v>0.64568985989076233</v>
      </c>
      <c r="U30" s="86">
        <f t="shared" si="7"/>
        <v>0.13034496253893166</v>
      </c>
      <c r="V30" s="87">
        <f>分析係数表!D33</f>
        <v>8.5965328900498697E-2</v>
      </c>
      <c r="W30" s="88">
        <f t="shared" si="8"/>
        <v>0</v>
      </c>
      <c r="X30" s="76">
        <f>分析係数表!E33</f>
        <v>8.1928283068154834E-2</v>
      </c>
      <c r="Y30" s="89">
        <f t="shared" si="9"/>
        <v>0</v>
      </c>
    </row>
    <row r="31" spans="1:25" x14ac:dyDescent="0.2">
      <c r="A31" s="6" t="s">
        <v>19</v>
      </c>
      <c r="B31" s="5" t="s">
        <v>275</v>
      </c>
      <c r="C31" s="90"/>
      <c r="D31" s="76">
        <f>投入係数表!J31</f>
        <v>4.0189318209637274E-2</v>
      </c>
      <c r="E31" s="77">
        <f t="shared" si="0"/>
        <v>4.0189318209637275</v>
      </c>
      <c r="F31" s="76">
        <f>分析係数表!C34</f>
        <v>0.35819769846483229</v>
      </c>
      <c r="G31" s="77">
        <f t="shared" si="1"/>
        <v>1.4395721285562846</v>
      </c>
      <c r="H31" s="77">
        <v>1.5348435603413917</v>
      </c>
      <c r="I31" s="77">
        <f t="shared" si="2"/>
        <v>1.5348435603413917</v>
      </c>
      <c r="J31" s="76">
        <f>分析係数表!G34</f>
        <v>0.42481599404565001</v>
      </c>
      <c r="K31" s="78">
        <f t="shared" si="3"/>
        <v>0.65202609279099288</v>
      </c>
      <c r="L31" s="79"/>
      <c r="M31" s="80"/>
      <c r="N31" s="81">
        <f>分析係数表!H34</f>
        <v>0.15806065051806836</v>
      </c>
      <c r="O31" s="82">
        <f t="shared" si="4"/>
        <v>1.3020019009255317</v>
      </c>
      <c r="P31" s="76">
        <f>分析係数表!C34</f>
        <v>0.35819769846483229</v>
      </c>
      <c r="Q31" s="82">
        <f t="shared" si="5"/>
        <v>0.46637408430836202</v>
      </c>
      <c r="R31" s="83">
        <v>0.50422966719930395</v>
      </c>
      <c r="S31" s="84">
        <f t="shared" si="6"/>
        <v>2.0390732275406958</v>
      </c>
      <c r="T31" s="85">
        <f>分析係数表!F34</f>
        <v>0.69970848494872639</v>
      </c>
      <c r="U31" s="86">
        <f t="shared" si="7"/>
        <v>1.4267568387420098</v>
      </c>
      <c r="V31" s="87">
        <f>分析係数表!D34</f>
        <v>0.20760626860734369</v>
      </c>
      <c r="W31" s="88">
        <f t="shared" si="8"/>
        <v>0</v>
      </c>
      <c r="X31" s="76">
        <f>分析係数表!E34</f>
        <v>0.15619831293417136</v>
      </c>
      <c r="Y31" s="89">
        <f t="shared" si="9"/>
        <v>0</v>
      </c>
    </row>
    <row r="32" spans="1:25" x14ac:dyDescent="0.2">
      <c r="A32" s="6" t="s">
        <v>20</v>
      </c>
      <c r="B32" s="5" t="s">
        <v>37</v>
      </c>
      <c r="C32" s="90"/>
      <c r="D32" s="76">
        <f>投入係数表!J32</f>
        <v>5.9161940511648784E-3</v>
      </c>
      <c r="E32" s="77">
        <f t="shared" si="0"/>
        <v>0.59161940511648781</v>
      </c>
      <c r="F32" s="76">
        <f>分析係数表!C35</f>
        <v>0.47446234387370934</v>
      </c>
      <c r="G32" s="77">
        <f t="shared" si="1"/>
        <v>0.28070112963273841</v>
      </c>
      <c r="H32" s="77">
        <v>0.35605512073813178</v>
      </c>
      <c r="I32" s="77">
        <f t="shared" si="2"/>
        <v>0.35605512073813178</v>
      </c>
      <c r="J32" s="76">
        <f>分析係数表!G35</f>
        <v>0.31377306685396844</v>
      </c>
      <c r="K32" s="78">
        <f t="shared" si="3"/>
        <v>0.11172050720306363</v>
      </c>
      <c r="L32" s="79"/>
      <c r="M32" s="80"/>
      <c r="N32" s="81">
        <f>分析係数表!H35</f>
        <v>5.9483797123353076E-2</v>
      </c>
      <c r="O32" s="82">
        <f t="shared" si="4"/>
        <v>0.48998923308885839</v>
      </c>
      <c r="P32" s="76">
        <f>分析係数表!C35</f>
        <v>0.47446234387370934</v>
      </c>
      <c r="Q32" s="82">
        <f t="shared" si="5"/>
        <v>0.23248144000422105</v>
      </c>
      <c r="R32" s="83">
        <v>0.30861656275101923</v>
      </c>
      <c r="S32" s="84">
        <f t="shared" si="6"/>
        <v>0.66467168348915107</v>
      </c>
      <c r="T32" s="85">
        <f>分析係数表!F35</f>
        <v>0.64389247174509934</v>
      </c>
      <c r="U32" s="86">
        <f t="shared" si="7"/>
        <v>0.42797709318080579</v>
      </c>
      <c r="V32" s="87">
        <f>分析係数表!D35</f>
        <v>6.6375071834493329E-2</v>
      </c>
      <c r="W32" s="88">
        <f t="shared" si="8"/>
        <v>0</v>
      </c>
      <c r="X32" s="76">
        <f>分析係数表!E35</f>
        <v>5.9702445565417275E-2</v>
      </c>
      <c r="Y32" s="89">
        <f t="shared" si="9"/>
        <v>0</v>
      </c>
    </row>
    <row r="33" spans="1:25" x14ac:dyDescent="0.2">
      <c r="A33" s="6" t="s">
        <v>21</v>
      </c>
      <c r="B33" s="5" t="s">
        <v>38</v>
      </c>
      <c r="C33" s="90"/>
      <c r="D33" s="76">
        <f>投入係数表!J33</f>
        <v>1.7544575462075157E-3</v>
      </c>
      <c r="E33" s="77">
        <f t="shared" si="0"/>
        <v>0.17544575462075157</v>
      </c>
      <c r="F33" s="76">
        <f>分析係数表!C36</f>
        <v>0.91090674483303868</v>
      </c>
      <c r="G33" s="77">
        <f t="shared" si="1"/>
        <v>0.15981472123636487</v>
      </c>
      <c r="H33" s="77">
        <v>0.26537753879046178</v>
      </c>
      <c r="I33" s="77">
        <f t="shared" si="2"/>
        <v>0.26537753879046178</v>
      </c>
      <c r="J33" s="76">
        <f>分析係数表!G36</f>
        <v>5.1762655005969514E-2</v>
      </c>
      <c r="K33" s="78">
        <f t="shared" si="3"/>
        <v>1.3736645986743965E-2</v>
      </c>
      <c r="L33" s="79"/>
      <c r="M33" s="80"/>
      <c r="N33" s="81">
        <f>分析係数表!H36</f>
        <v>0.19022926540846299</v>
      </c>
      <c r="O33" s="82">
        <f t="shared" si="4"/>
        <v>1.5669862445945928</v>
      </c>
      <c r="P33" s="76">
        <f>分析係数表!C36</f>
        <v>0.91090674483303868</v>
      </c>
      <c r="Q33" s="82">
        <f t="shared" si="5"/>
        <v>1.4273783392618082</v>
      </c>
      <c r="R33" s="83">
        <v>1.4985700391555157</v>
      </c>
      <c r="S33" s="84">
        <f t="shared" si="6"/>
        <v>1.7639475779459775</v>
      </c>
      <c r="T33" s="85">
        <f>分析係数表!F36</f>
        <v>0.84633076241329552</v>
      </c>
      <c r="U33" s="86">
        <f t="shared" si="7"/>
        <v>1.4928830985001051</v>
      </c>
      <c r="V33" s="87">
        <f>分析係数表!D36</f>
        <v>1.3696924417880712E-2</v>
      </c>
      <c r="W33" s="88">
        <f t="shared" si="8"/>
        <v>0</v>
      </c>
      <c r="X33" s="76">
        <f>分析係数表!E36</f>
        <v>6.1086817992045527E-3</v>
      </c>
      <c r="Y33" s="89">
        <f t="shared" si="9"/>
        <v>0</v>
      </c>
    </row>
    <row r="34" spans="1:25" x14ac:dyDescent="0.2">
      <c r="A34" s="6" t="s">
        <v>22</v>
      </c>
      <c r="B34" s="5" t="s">
        <v>378</v>
      </c>
      <c r="C34" s="90"/>
      <c r="D34" s="76">
        <f>投入係数表!J34</f>
        <v>2.1747113305316413E-2</v>
      </c>
      <c r="E34" s="77">
        <f t="shared" si="0"/>
        <v>2.1747113305316415</v>
      </c>
      <c r="F34" s="76">
        <f>分析係数表!C37</f>
        <v>0.57543127748336897</v>
      </c>
      <c r="G34" s="77">
        <f t="shared" si="1"/>
        <v>1.2513969190853795</v>
      </c>
      <c r="H34" s="77">
        <v>1.4776689868515063</v>
      </c>
      <c r="I34" s="77">
        <f t="shared" si="2"/>
        <v>1.4776689868515063</v>
      </c>
      <c r="J34" s="76">
        <f>分析係数表!G37</f>
        <v>0.39253606653449546</v>
      </c>
      <c r="K34" s="78">
        <f t="shared" si="3"/>
        <v>0.58003837173870332</v>
      </c>
      <c r="L34" s="79"/>
      <c r="M34" s="80"/>
      <c r="N34" s="81">
        <f>分析係数表!H37</f>
        <v>4.7922509493440749E-2</v>
      </c>
      <c r="O34" s="82">
        <f t="shared" si="4"/>
        <v>0.39475478718499341</v>
      </c>
      <c r="P34" s="76">
        <f>分析係数表!C37</f>
        <v>0.57543127748336897</v>
      </c>
      <c r="Q34" s="82">
        <f t="shared" si="5"/>
        <v>0.22715425148253621</v>
      </c>
      <c r="R34" s="83">
        <v>0.27964736735995865</v>
      </c>
      <c r="S34" s="84">
        <f t="shared" si="6"/>
        <v>1.7573163542114649</v>
      </c>
      <c r="T34" s="85">
        <f>分析係数表!F37</f>
        <v>0.63717752091671964</v>
      </c>
      <c r="U34" s="86">
        <f t="shared" si="7"/>
        <v>1.1197224780428692</v>
      </c>
      <c r="V34" s="87">
        <f>分析係数表!D37</f>
        <v>6.7955959550617839E-2</v>
      </c>
      <c r="W34" s="88">
        <f t="shared" si="8"/>
        <v>0</v>
      </c>
      <c r="X34" s="76">
        <f>分析係数表!E37</f>
        <v>6.4489582164366135E-2</v>
      </c>
      <c r="Y34" s="89">
        <f t="shared" si="9"/>
        <v>0</v>
      </c>
    </row>
    <row r="35" spans="1:25" x14ac:dyDescent="0.2">
      <c r="A35" s="6" t="s">
        <v>23</v>
      </c>
      <c r="B35" s="5" t="s">
        <v>194</v>
      </c>
      <c r="C35" s="90"/>
      <c r="D35" s="76">
        <f>投入係数表!J35</f>
        <v>1.1220368028071321E-2</v>
      </c>
      <c r="E35" s="77">
        <f t="shared" si="0"/>
        <v>1.1220368028071321</v>
      </c>
      <c r="F35" s="76">
        <f>分析係数表!C38</f>
        <v>0.12310923685624497</v>
      </c>
      <c r="G35" s="77">
        <f t="shared" si="1"/>
        <v>0.13813309451820707</v>
      </c>
      <c r="H35" s="77">
        <v>0.17651615210507943</v>
      </c>
      <c r="I35" s="77">
        <f t="shared" si="2"/>
        <v>0.17651615210507943</v>
      </c>
      <c r="J35" s="76">
        <f>分析係数表!G38</f>
        <v>0.19170637906529556</v>
      </c>
      <c r="K35" s="78">
        <f t="shared" si="3"/>
        <v>3.3839272366603723E-2</v>
      </c>
      <c r="L35" s="79"/>
      <c r="M35" s="80"/>
      <c r="N35" s="81">
        <f>分析係数表!H38</f>
        <v>4.3167094042767119E-2</v>
      </c>
      <c r="O35" s="82">
        <f t="shared" si="4"/>
        <v>0.35558273559483539</v>
      </c>
      <c r="P35" s="76">
        <f>分析係数表!C38</f>
        <v>0.12310923685624497</v>
      </c>
      <c r="Q35" s="82">
        <f t="shared" si="5"/>
        <v>4.3775519218336119E-2</v>
      </c>
      <c r="R35" s="83">
        <v>5.6596840070980294E-2</v>
      </c>
      <c r="S35" s="84">
        <f t="shared" si="6"/>
        <v>0.23311299217605971</v>
      </c>
      <c r="T35" s="85">
        <f>分析係数表!F38</f>
        <v>0.42705459409748348</v>
      </c>
      <c r="U35" s="86">
        <f t="shared" si="7"/>
        <v>9.9551974252597028E-2</v>
      </c>
      <c r="V35" s="87">
        <f>分析係数表!D38</f>
        <v>7.0562661984783878E-2</v>
      </c>
      <c r="W35" s="88">
        <f t="shared" si="8"/>
        <v>0</v>
      </c>
      <c r="X35" s="76">
        <f>分析係数表!E38</f>
        <v>7.7418276063874261E-2</v>
      </c>
      <c r="Y35" s="89">
        <f t="shared" si="9"/>
        <v>0</v>
      </c>
    </row>
    <row r="36" spans="1:25" x14ac:dyDescent="0.2">
      <c r="A36" s="6" t="s">
        <v>24</v>
      </c>
      <c r="B36" s="5" t="s">
        <v>39</v>
      </c>
      <c r="C36" s="90"/>
      <c r="D36" s="76">
        <f>投入係数表!J36</f>
        <v>0</v>
      </c>
      <c r="E36" s="77">
        <f t="shared" si="0"/>
        <v>0</v>
      </c>
      <c r="F36" s="76">
        <f>分析係数表!C39</f>
        <v>1</v>
      </c>
      <c r="G36" s="77">
        <f t="shared" si="1"/>
        <v>0</v>
      </c>
      <c r="H36" s="77">
        <v>1.6961890628642218E-2</v>
      </c>
      <c r="I36" s="77">
        <f t="shared" si="2"/>
        <v>1.6961890628642218E-2</v>
      </c>
      <c r="J36" s="76">
        <f>分析係数表!G39</f>
        <v>0.35304153549304357</v>
      </c>
      <c r="K36" s="78">
        <f t="shared" si="3"/>
        <v>5.9882519124009152E-3</v>
      </c>
      <c r="L36" s="79"/>
      <c r="M36" s="80"/>
      <c r="N36" s="81">
        <f>分析係数表!H39</f>
        <v>3.7957953780144243E-3</v>
      </c>
      <c r="O36" s="82">
        <f t="shared" si="4"/>
        <v>3.1267319105043025E-2</v>
      </c>
      <c r="P36" s="76">
        <f>分析係数表!C39</f>
        <v>1</v>
      </c>
      <c r="Q36" s="82">
        <f t="shared" si="5"/>
        <v>3.1267319105043025E-2</v>
      </c>
      <c r="R36" s="83">
        <v>4.4675427224668947E-2</v>
      </c>
      <c r="S36" s="84">
        <f t="shared" si="6"/>
        <v>6.1637317853311169E-2</v>
      </c>
      <c r="T36" s="85">
        <f>分析係数表!F39</f>
        <v>0.70376764496801059</v>
      </c>
      <c r="U36" s="86">
        <f t="shared" si="7"/>
        <v>4.3378350027769512E-2</v>
      </c>
      <c r="V36" s="87">
        <f>分析係数表!D39</f>
        <v>5.7580989133746319E-2</v>
      </c>
      <c r="W36" s="88">
        <f t="shared" si="8"/>
        <v>0</v>
      </c>
      <c r="X36" s="76">
        <f>分析係数表!E39</f>
        <v>7.2915608814867472E-2</v>
      </c>
      <c r="Y36" s="89">
        <f t="shared" si="9"/>
        <v>0</v>
      </c>
    </row>
    <row r="37" spans="1:25" x14ac:dyDescent="0.2">
      <c r="A37" s="6" t="s">
        <v>25</v>
      </c>
      <c r="B37" s="5" t="s">
        <v>40</v>
      </c>
      <c r="C37" s="90"/>
      <c r="D37" s="76">
        <f>投入係数表!J37</f>
        <v>2.0400669141947857E-4</v>
      </c>
      <c r="E37" s="77">
        <f t="shared" si="0"/>
        <v>2.0400669141947856E-2</v>
      </c>
      <c r="F37" s="76">
        <f>分析係数表!C40</f>
        <v>0.78099387587215507</v>
      </c>
      <c r="G37" s="77">
        <f t="shared" si="1"/>
        <v>1.5932797663555327E-2</v>
      </c>
      <c r="H37" s="77">
        <v>1.793381636505419E-2</v>
      </c>
      <c r="I37" s="77">
        <f t="shared" si="2"/>
        <v>1.793381636505419E-2</v>
      </c>
      <c r="J37" s="76">
        <f>分析係数表!G40</f>
        <v>0.50417365280256732</v>
      </c>
      <c r="K37" s="78">
        <f t="shared" si="3"/>
        <v>9.0417577054598304E-3</v>
      </c>
      <c r="L37" s="79"/>
      <c r="M37" s="80"/>
      <c r="N37" s="81">
        <f>分析係数表!H40</f>
        <v>3.2832602420076455E-2</v>
      </c>
      <c r="O37" s="82">
        <f t="shared" si="4"/>
        <v>0.27045384555332513</v>
      </c>
      <c r="P37" s="76">
        <f>分析係数表!C40</f>
        <v>0.78099387587215507</v>
      </c>
      <c r="Q37" s="82">
        <f t="shared" si="5"/>
        <v>0.21122279708322061</v>
      </c>
      <c r="R37" s="83">
        <v>0.21172798030962287</v>
      </c>
      <c r="S37" s="84">
        <f t="shared" si="6"/>
        <v>0.22966179667467707</v>
      </c>
      <c r="T37" s="85">
        <f>分析係数表!F40</f>
        <v>0.70079506733733576</v>
      </c>
      <c r="U37" s="86">
        <f t="shared" si="7"/>
        <v>0.16094585426544383</v>
      </c>
      <c r="V37" s="87">
        <f>分析係数表!D40</f>
        <v>8.9079993509654384E-2</v>
      </c>
      <c r="W37" s="88">
        <f t="shared" si="8"/>
        <v>0</v>
      </c>
      <c r="X37" s="76">
        <f>分析係数表!E40</f>
        <v>5.5816972253772516E-2</v>
      </c>
      <c r="Y37" s="89">
        <f t="shared" si="9"/>
        <v>0</v>
      </c>
    </row>
    <row r="38" spans="1:25" x14ac:dyDescent="0.2">
      <c r="A38" s="6" t="s">
        <v>26</v>
      </c>
      <c r="B38" s="5" t="s">
        <v>277</v>
      </c>
      <c r="C38" s="90"/>
      <c r="D38" s="76">
        <f>投入係数表!J38</f>
        <v>0</v>
      </c>
      <c r="E38" s="77">
        <f t="shared" si="0"/>
        <v>0</v>
      </c>
      <c r="F38" s="76">
        <f>分析係数表!C41</f>
        <v>0.76071116627591595</v>
      </c>
      <c r="G38" s="77">
        <f t="shared" si="1"/>
        <v>0</v>
      </c>
      <c r="H38" s="77">
        <v>1.0020853919086472E-3</v>
      </c>
      <c r="I38" s="77">
        <f t="shared" si="2"/>
        <v>1.0020853919086472E-3</v>
      </c>
      <c r="J38" s="76">
        <f>分析係数表!G41</f>
        <v>0.44503393665158369</v>
      </c>
      <c r="K38" s="78">
        <f t="shared" si="3"/>
        <v>4.4596200682215032E-4</v>
      </c>
      <c r="L38" s="79"/>
      <c r="M38" s="80"/>
      <c r="N38" s="81">
        <f>分析係数表!H41</f>
        <v>5.40375184572724E-2</v>
      </c>
      <c r="O38" s="82">
        <f t="shared" si="4"/>
        <v>0.44512629501435885</v>
      </c>
      <c r="P38" s="76">
        <f>分析係数表!C41</f>
        <v>0.76071116627591595</v>
      </c>
      <c r="Q38" s="82">
        <f t="shared" si="5"/>
        <v>0.33861254302045035</v>
      </c>
      <c r="R38" s="83">
        <v>0.34446673236590186</v>
      </c>
      <c r="S38" s="84">
        <f t="shared" si="6"/>
        <v>0.34546881775781052</v>
      </c>
      <c r="T38" s="85">
        <f>分析係数表!F41</f>
        <v>0.54961538461538462</v>
      </c>
      <c r="U38" s="86">
        <f t="shared" si="7"/>
        <v>0.18987497714458124</v>
      </c>
      <c r="V38" s="87">
        <f>分析係数表!D41</f>
        <v>0.14765837104072399</v>
      </c>
      <c r="W38" s="88">
        <f t="shared" si="8"/>
        <v>0</v>
      </c>
      <c r="X38" s="76">
        <f>分析係数表!E41</f>
        <v>0.13881221719457013</v>
      </c>
      <c r="Y38" s="89">
        <f t="shared" si="9"/>
        <v>0</v>
      </c>
    </row>
    <row r="39" spans="1:25" x14ac:dyDescent="0.2">
      <c r="A39" s="6" t="s">
        <v>51</v>
      </c>
      <c r="B39" s="5" t="s">
        <v>368</v>
      </c>
      <c r="C39" s="90"/>
      <c r="D39" s="76">
        <f>投入係数表!J39</f>
        <v>1.4280468399363499E-3</v>
      </c>
      <c r="E39" s="77">
        <f>$C$12*D39</f>
        <v>0.142804683993635</v>
      </c>
      <c r="F39" s="76">
        <f>分析係数表!C42</f>
        <v>0.30107643796890293</v>
      </c>
      <c r="G39" s="77">
        <f>E39*F39</f>
        <v>4.2995125582078429E-2</v>
      </c>
      <c r="H39" s="77">
        <v>4.752471527925263E-2</v>
      </c>
      <c r="I39" s="77">
        <f>C39+H39</f>
        <v>4.752471527925263E-2</v>
      </c>
      <c r="J39" s="76">
        <f>分析係数表!G42</f>
        <v>0.48530465949820789</v>
      </c>
      <c r="K39" s="78">
        <f>I39*J39</f>
        <v>2.3063965766346974E-2</v>
      </c>
      <c r="L39" s="79"/>
      <c r="M39" s="80"/>
      <c r="N39" s="81">
        <f>分析係数表!H42</f>
        <v>1.1991298601515789E-2</v>
      </c>
      <c r="O39" s="82">
        <f t="shared" si="4"/>
        <v>9.8776599505102619E-2</v>
      </c>
      <c r="P39" s="76">
        <f>分析係数表!C42</f>
        <v>0.30107643796890293</v>
      </c>
      <c r="Q39" s="82">
        <f>O39*P39</f>
        <v>2.9739306733677195E-2</v>
      </c>
      <c r="R39" s="83">
        <v>3.1421586406260769E-2</v>
      </c>
      <c r="S39" s="84">
        <f>I39+R39</f>
        <v>7.8946301685513393E-2</v>
      </c>
      <c r="T39" s="85">
        <f>分析係数表!F42</f>
        <v>0.55698924731182797</v>
      </c>
      <c r="U39" s="86">
        <f t="shared" si="7"/>
        <v>4.3972241153866602E-2</v>
      </c>
      <c r="V39" s="87">
        <f>分析係数表!D42</f>
        <v>0.33118279569892473</v>
      </c>
      <c r="W39" s="88">
        <f t="shared" si="8"/>
        <v>0</v>
      </c>
      <c r="X39" s="76">
        <f>分析係数表!E42</f>
        <v>0.28387096774193549</v>
      </c>
      <c r="Y39" s="89">
        <f t="shared" si="9"/>
        <v>0</v>
      </c>
    </row>
    <row r="40" spans="1:25" x14ac:dyDescent="0.2">
      <c r="A40" s="6" t="s">
        <v>195</v>
      </c>
      <c r="B40" s="5" t="s">
        <v>41</v>
      </c>
      <c r="C40" s="90"/>
      <c r="D40" s="76">
        <f>投入係数表!J40</f>
        <v>4.4759068097433595E-2</v>
      </c>
      <c r="E40" s="77">
        <f>$C$12*D40</f>
        <v>4.4759068097433596</v>
      </c>
      <c r="F40" s="76">
        <f>分析係数表!C43</f>
        <v>0.72981232219865499</v>
      </c>
      <c r="G40" s="77">
        <f>E40*F40</f>
        <v>3.2665719427635747</v>
      </c>
      <c r="H40" s="77">
        <v>4.0293800652273717</v>
      </c>
      <c r="I40" s="77">
        <f>C40+H40</f>
        <v>4.0293800652273717</v>
      </c>
      <c r="J40" s="76">
        <f>分析係数表!G43</f>
        <v>0.39095764137830125</v>
      </c>
      <c r="K40" s="78">
        <f>I40*J40</f>
        <v>1.5753169265180389</v>
      </c>
      <c r="L40" s="79"/>
      <c r="M40" s="80"/>
      <c r="N40" s="81">
        <f>分析係数表!H43</f>
        <v>3.3430191196790096E-2</v>
      </c>
      <c r="O40" s="82">
        <f t="shared" si="4"/>
        <v>0.2753763972491628</v>
      </c>
      <c r="P40" s="76">
        <f>分析係数表!C43</f>
        <v>0.72981232219865499</v>
      </c>
      <c r="Q40" s="82">
        <f>O40*P40</f>
        <v>0.20097308795511082</v>
      </c>
      <c r="R40" s="83">
        <v>0.40196727579451158</v>
      </c>
      <c r="S40" s="84">
        <f>I40+R40</f>
        <v>4.4313473410218833</v>
      </c>
      <c r="T40" s="85">
        <f>分析係数表!F43</f>
        <v>0.64680420416026529</v>
      </c>
      <c r="U40" s="86">
        <f t="shared" si="7"/>
        <v>2.8662140902673672</v>
      </c>
      <c r="V40" s="87">
        <f>分析係数表!D43</f>
        <v>0.10445777550174361</v>
      </c>
      <c r="W40" s="88">
        <f t="shared" si="8"/>
        <v>0</v>
      </c>
      <c r="X40" s="76">
        <f>分析係数表!E43</f>
        <v>8.2644426561318804E-2</v>
      </c>
      <c r="Y40" s="89">
        <f t="shared" si="9"/>
        <v>0</v>
      </c>
    </row>
    <row r="41" spans="1:25" x14ac:dyDescent="0.2">
      <c r="A41" s="6" t="s">
        <v>341</v>
      </c>
      <c r="B41" s="5" t="s">
        <v>42</v>
      </c>
      <c r="C41" s="90"/>
      <c r="D41" s="76">
        <f>投入係数表!J41</f>
        <v>1.2240401485168713E-4</v>
      </c>
      <c r="E41" s="77">
        <f>$C$12*D41</f>
        <v>1.2240401485168712E-2</v>
      </c>
      <c r="F41" s="76">
        <f>分析係数表!C44</f>
        <v>0.45252453325619169</v>
      </c>
      <c r="G41" s="77">
        <f>E41*F41</f>
        <v>5.539081968944367E-3</v>
      </c>
      <c r="H41" s="77">
        <v>1.1509992291636895E-2</v>
      </c>
      <c r="I41" s="77">
        <f>C41+H41</f>
        <v>1.1509992291636895E-2</v>
      </c>
      <c r="J41" s="76">
        <f>分析係数表!G44</f>
        <v>0.2679406279539126</v>
      </c>
      <c r="K41" s="78">
        <f>I41*J41</f>
        <v>3.0839945623658831E-3</v>
      </c>
      <c r="L41" s="79"/>
      <c r="M41" s="80"/>
      <c r="N41" s="81">
        <f>分析係数表!H44</f>
        <v>0.11253165797686161</v>
      </c>
      <c r="O41" s="82">
        <f t="shared" si="4"/>
        <v>0.92696336577095695</v>
      </c>
      <c r="P41" s="76">
        <f>分析係数表!C44</f>
        <v>0.45252453325619169</v>
      </c>
      <c r="Q41" s="82">
        <f>O41*P41</f>
        <v>0.4194736644410908</v>
      </c>
      <c r="R41" s="83">
        <v>0.42654713781798148</v>
      </c>
      <c r="S41" s="84">
        <f>I41+R41</f>
        <v>0.43805713010961839</v>
      </c>
      <c r="T41" s="85">
        <f>分析係数表!F44</f>
        <v>0.51592877398257675</v>
      </c>
      <c r="U41" s="86">
        <f t="shared" si="7"/>
        <v>0.22600627807178153</v>
      </c>
      <c r="V41" s="87">
        <f>分析係数表!D44</f>
        <v>0.17695373374549728</v>
      </c>
      <c r="W41" s="88">
        <f t="shared" si="8"/>
        <v>0</v>
      </c>
      <c r="X41" s="76">
        <f>分析係数表!E44</f>
        <v>0.1325013412359809</v>
      </c>
      <c r="Y41" s="89">
        <f t="shared" si="9"/>
        <v>0</v>
      </c>
    </row>
    <row r="42" spans="1:25" x14ac:dyDescent="0.2">
      <c r="A42" s="6" t="s">
        <v>342</v>
      </c>
      <c r="B42" s="5" t="s">
        <v>279</v>
      </c>
      <c r="C42" s="90"/>
      <c r="D42" s="76">
        <f>投入係数表!J42</f>
        <v>6.5282141254233139E-4</v>
      </c>
      <c r="E42" s="77">
        <f>$C$12*D42</f>
        <v>6.5282141254233136E-2</v>
      </c>
      <c r="F42" s="76">
        <f>分析係数表!C45</f>
        <v>1</v>
      </c>
      <c r="G42" s="77">
        <f>E42*F42</f>
        <v>6.5282141254233136E-2</v>
      </c>
      <c r="H42" s="77">
        <v>8.3100534754552591E-2</v>
      </c>
      <c r="I42" s="77">
        <f>C42+H42</f>
        <v>8.3100534754552591E-2</v>
      </c>
      <c r="J42" s="76">
        <f>分析係数表!G45</f>
        <v>0</v>
      </c>
      <c r="K42" s="78">
        <f>I42*J42</f>
        <v>0</v>
      </c>
      <c r="L42" s="79"/>
      <c r="M42" s="80"/>
      <c r="N42" s="81">
        <f>分析係数表!H45</f>
        <v>0</v>
      </c>
      <c r="O42" s="82">
        <f t="shared" si="4"/>
        <v>0</v>
      </c>
      <c r="P42" s="76">
        <f>分析係数表!C45</f>
        <v>1</v>
      </c>
      <c r="Q42" s="82">
        <f>O42*P42</f>
        <v>0</v>
      </c>
      <c r="R42" s="83">
        <v>7.0739414045783841E-3</v>
      </c>
      <c r="S42" s="84">
        <f>I42+R42</f>
        <v>9.0174476159130976E-2</v>
      </c>
      <c r="T42" s="85">
        <f>分析係数表!F45</f>
        <v>0</v>
      </c>
      <c r="U42" s="86">
        <f t="shared" si="7"/>
        <v>0</v>
      </c>
      <c r="V42" s="87">
        <f>分析係数表!D45</f>
        <v>0</v>
      </c>
      <c r="W42" s="88">
        <f t="shared" si="8"/>
        <v>0</v>
      </c>
      <c r="X42" s="76">
        <f>分析係数表!E45</f>
        <v>0</v>
      </c>
      <c r="Y42" s="89">
        <f t="shared" si="9"/>
        <v>0</v>
      </c>
    </row>
    <row r="43" spans="1:25" x14ac:dyDescent="0.2">
      <c r="A43" s="6" t="s">
        <v>343</v>
      </c>
      <c r="B43" s="5" t="s">
        <v>280</v>
      </c>
      <c r="C43" s="90"/>
      <c r="D43" s="76">
        <f>投入係数表!J43</f>
        <v>1.8360602227753071E-3</v>
      </c>
      <c r="E43" s="77">
        <f>$C$12*D43</f>
        <v>0.1836060222775307</v>
      </c>
      <c r="F43" s="76">
        <f>分析係数表!C46</f>
        <v>0.34080923888028791</v>
      </c>
      <c r="G43" s="77">
        <f>E43*F43</f>
        <v>6.2574628706242419E-2</v>
      </c>
      <c r="H43" s="77">
        <v>8.9444388373130776E-2</v>
      </c>
      <c r="I43" s="77">
        <f>C43+H43</f>
        <v>8.9444388373130776E-2</v>
      </c>
      <c r="J43" s="76">
        <f>分析係数表!G46</f>
        <v>9.3103025848340071E-3</v>
      </c>
      <c r="K43" s="78">
        <f>I43*J43</f>
        <v>8.3275432026925632E-4</v>
      </c>
      <c r="L43" s="79"/>
      <c r="M43" s="80"/>
      <c r="N43" s="81">
        <f>分析係数表!H46</f>
        <v>2.2019091222401043E-2</v>
      </c>
      <c r="O43" s="82">
        <f t="shared" si="4"/>
        <v>0.18137910058102427</v>
      </c>
      <c r="P43" s="76">
        <f>分析係数表!C46</f>
        <v>0.34080923888028791</v>
      </c>
      <c r="Q43" s="82">
        <f>O43*P43</f>
        <v>6.181567321781007E-2</v>
      </c>
      <c r="R43" s="83">
        <v>7.0704384095934408E-2</v>
      </c>
      <c r="S43" s="84">
        <f>I43+R43</f>
        <v>0.16014877246906517</v>
      </c>
      <c r="T43" s="85">
        <f>分析係数表!F46</f>
        <v>0.31361019233125076</v>
      </c>
      <c r="U43" s="86">
        <f t="shared" si="7"/>
        <v>5.0224287335637247E-2</v>
      </c>
      <c r="V43" s="87">
        <f>分析係数表!D46</f>
        <v>2.8175915717260809E-3</v>
      </c>
      <c r="W43" s="88">
        <f t="shared" si="8"/>
        <v>0</v>
      </c>
      <c r="X43" s="76">
        <f>分析係数表!E46</f>
        <v>8.2077667524194532E-3</v>
      </c>
      <c r="Y43" s="89">
        <f t="shared" si="9"/>
        <v>0</v>
      </c>
    </row>
    <row r="44" spans="1:25" x14ac:dyDescent="0.2">
      <c r="A44" s="192">
        <v>40</v>
      </c>
      <c r="B44" s="14" t="s">
        <v>151</v>
      </c>
      <c r="C44" s="197">
        <f>SUM(C5:C43)</f>
        <v>100</v>
      </c>
      <c r="D44" s="92">
        <f>投入係数表!J44</f>
        <v>0.683504018931821</v>
      </c>
      <c r="E44" s="91">
        <f>SUM(E5:E43)</f>
        <v>68.350401893182095</v>
      </c>
      <c r="F44" s="92">
        <f>分析係数表!C47</f>
        <v>0.44730110240898746</v>
      </c>
      <c r="G44" s="91">
        <f>SUM(G5:G43)</f>
        <v>11.831310342778341</v>
      </c>
      <c r="H44" s="91">
        <f>SUM(H5:H43)</f>
        <v>13.593431193412773</v>
      </c>
      <c r="I44" s="91">
        <f>SUM(I5:I43)</f>
        <v>113.59343119341277</v>
      </c>
      <c r="J44" s="92">
        <f>分析係数表!G47</f>
        <v>0.20041488570582558</v>
      </c>
      <c r="K44" s="93">
        <f>SUM(K5:K43)</f>
        <v>13.130748674951318</v>
      </c>
      <c r="L44" s="94">
        <f>最終需要_まとめ!$L$33</f>
        <v>0.62733333333333341</v>
      </c>
      <c r="M44" s="91">
        <f>K44*L44</f>
        <v>8.2373563354194612</v>
      </c>
      <c r="N44" s="95">
        <f>分析係数表!H47</f>
        <v>1</v>
      </c>
      <c r="O44" s="91">
        <f>SUM(O5:O43)</f>
        <v>8.2373563354194612</v>
      </c>
      <c r="P44" s="92">
        <f>分析係数表!C47</f>
        <v>0.44730110240898746</v>
      </c>
      <c r="Q44" s="96">
        <f>SUM(Q5:Q43)</f>
        <v>3.9660153578615449</v>
      </c>
      <c r="R44" s="91">
        <f>SUM(R5:R43)</f>
        <v>4.5604083782564873</v>
      </c>
      <c r="S44" s="97">
        <f>SUM(S5:S43)</f>
        <v>118.15383957166931</v>
      </c>
      <c r="T44" s="98">
        <f>分析係数表!F47</f>
        <v>0.4447131739491107</v>
      </c>
      <c r="U44" s="99">
        <f>SUM(U5:U43)</f>
        <v>40.493565044154295</v>
      </c>
      <c r="V44" s="100">
        <f>分析係数表!D47</f>
        <v>5.9741394314336671E-2</v>
      </c>
      <c r="W44" s="101">
        <f>SUM(W5:W43)</f>
        <v>3</v>
      </c>
      <c r="X44" s="92">
        <f>分析係数表!E47</f>
        <v>5.0958836918611881E-2</v>
      </c>
      <c r="Y44" s="102">
        <f>SUM(Y5:Y43)</f>
        <v>2</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6" width="9" style="3" bestFit="1" customWidth="1"/>
    <col min="7" max="16384" width="8.90625" style="3"/>
  </cols>
  <sheetData>
    <row r="1" spans="1:25" ht="13" x14ac:dyDescent="0.2">
      <c r="B1" s="61" t="s">
        <v>344</v>
      </c>
      <c r="C1" s="62"/>
      <c r="D1" s="62"/>
      <c r="E1" s="62"/>
      <c r="F1" s="63"/>
      <c r="G1" s="398" t="str">
        <f>取引基本表!$E$1</f>
        <v>2015年加古川市産業連関表</v>
      </c>
      <c r="H1" s="401"/>
      <c r="I1" s="401"/>
    </row>
    <row r="2" spans="1:25" x14ac:dyDescent="0.2">
      <c r="B2" s="3" t="s">
        <v>303</v>
      </c>
      <c r="S2" s="3" t="s">
        <v>153</v>
      </c>
      <c r="U2" s="64" t="s">
        <v>210</v>
      </c>
      <c r="W2" s="3" t="s">
        <v>130</v>
      </c>
      <c r="Y2" s="3" t="s">
        <v>154</v>
      </c>
    </row>
    <row r="3" spans="1:25" ht="44" x14ac:dyDescent="0.2">
      <c r="B3" s="65"/>
      <c r="C3" s="66" t="s">
        <v>228</v>
      </c>
      <c r="D3" s="66" t="s">
        <v>244</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107">
        <f>投入係数表!K5</f>
        <v>0</v>
      </c>
      <c r="E5" s="110">
        <f t="shared" ref="E5:E38" si="0">$C$13*D5</f>
        <v>0</v>
      </c>
      <c r="F5" s="76">
        <f>分析係数表!C8</f>
        <v>6.8521575100212173E-2</v>
      </c>
      <c r="G5" s="110">
        <f t="shared" ref="G5:G38" si="1">E5*F5</f>
        <v>0</v>
      </c>
      <c r="H5" s="110">
        <f t="array" ref="H5:H43">MMULT(逆行列係数!C5:AO43,'9'!G5:G43)</f>
        <v>2.4051773253833154E-5</v>
      </c>
      <c r="I5" s="110">
        <f t="shared" ref="I5:I38" si="2">C5+H5</f>
        <v>2.4051773253833154E-5</v>
      </c>
      <c r="J5" s="107">
        <f>分析係数表!G8</f>
        <v>0.11996034368803701</v>
      </c>
      <c r="K5" s="111">
        <f t="shared" ref="K5:K38" si="3">I5*J5</f>
        <v>2.8852589858365614E-6</v>
      </c>
      <c r="L5" s="79" t="s">
        <v>183</v>
      </c>
      <c r="M5" s="80" t="s">
        <v>183</v>
      </c>
      <c r="N5" s="81">
        <f>分析係数表!H8</f>
        <v>1.0951051471680932E-2</v>
      </c>
      <c r="O5" s="82">
        <f t="shared" ref="O5:O43" si="4">$M$44*N5</f>
        <v>3.2117704166742291E-2</v>
      </c>
      <c r="P5" s="76">
        <f>分析係数表!C8</f>
        <v>6.8521575100212173E-2</v>
      </c>
      <c r="Q5" s="82">
        <f t="shared" ref="Q5:Q38" si="5">O5*P5</f>
        <v>2.2007556781078294E-3</v>
      </c>
      <c r="R5" s="83">
        <f t="array" ref="R5:R43">MMULT(逆行列係数!C5:AO43,'9'!Q5:Q43)</f>
        <v>2.8308737200412569E-3</v>
      </c>
      <c r="S5" s="84">
        <f t="shared" ref="S5:S38" si="6">I5+R5</f>
        <v>2.85492549329509E-3</v>
      </c>
      <c r="T5" s="85">
        <f>分析係数表!F8</f>
        <v>0.45208195637805682</v>
      </c>
      <c r="U5" s="86">
        <f t="shared" ref="U5:U43" si="7">S5*T5</f>
        <v>1.2906603023224333E-3</v>
      </c>
      <c r="V5" s="87">
        <f>分析係数表!D8</f>
        <v>0.36021150033046928</v>
      </c>
      <c r="W5" s="167">
        <f t="shared" ref="W5:W43" si="8">ROUND(S5*V5,0)</f>
        <v>0</v>
      </c>
      <c r="X5" s="76">
        <f>分析係数表!E8</f>
        <v>0.22769332452081956</v>
      </c>
      <c r="Y5" s="166">
        <f t="shared" ref="Y5:Y43" si="9">ROUND(S5*X5,0)</f>
        <v>0</v>
      </c>
    </row>
    <row r="6" spans="1:25" x14ac:dyDescent="0.2">
      <c r="A6" s="6" t="s">
        <v>220</v>
      </c>
      <c r="B6" s="5" t="s">
        <v>266</v>
      </c>
      <c r="C6" s="90"/>
      <c r="D6" s="107">
        <f>投入係数表!K6</f>
        <v>0</v>
      </c>
      <c r="E6" s="110">
        <f t="shared" si="0"/>
        <v>0</v>
      </c>
      <c r="F6" s="76">
        <f>分析係数表!C9</f>
        <v>0.10166666666666668</v>
      </c>
      <c r="G6" s="110">
        <f t="shared" si="1"/>
        <v>0</v>
      </c>
      <c r="H6" s="110">
        <v>3.2902241356808331E-6</v>
      </c>
      <c r="I6" s="110">
        <f t="shared" si="2"/>
        <v>3.2902241356808331E-6</v>
      </c>
      <c r="J6" s="107">
        <f>分析係数表!G9</f>
        <v>0.25757575757575757</v>
      </c>
      <c r="K6" s="111">
        <f t="shared" si="3"/>
        <v>8.4748197434203273E-7</v>
      </c>
      <c r="L6" s="79"/>
      <c r="M6" s="80"/>
      <c r="N6" s="81">
        <f>分析係数表!H9</f>
        <v>5.8336047250617351E-4</v>
      </c>
      <c r="O6" s="82">
        <f t="shared" si="4"/>
        <v>1.7109041197528377E-3</v>
      </c>
      <c r="P6" s="76">
        <f>分析係数表!C9</f>
        <v>0.10166666666666668</v>
      </c>
      <c r="Q6" s="82">
        <f t="shared" si="5"/>
        <v>1.7394191884153852E-4</v>
      </c>
      <c r="R6" s="83">
        <v>1.9653750771020322E-4</v>
      </c>
      <c r="S6" s="84">
        <f t="shared" si="6"/>
        <v>1.9982773184588405E-4</v>
      </c>
      <c r="T6" s="85">
        <f>分析係数表!F9</f>
        <v>0.71212121212121215</v>
      </c>
      <c r="U6" s="86">
        <f t="shared" si="7"/>
        <v>1.423015666175235E-4</v>
      </c>
      <c r="V6" s="87">
        <f>分析係数表!D9</f>
        <v>0</v>
      </c>
      <c r="W6" s="167">
        <f t="shared" si="8"/>
        <v>0</v>
      </c>
      <c r="X6" s="76">
        <f>分析係数表!E9</f>
        <v>0</v>
      </c>
      <c r="Y6" s="166">
        <f t="shared" si="9"/>
        <v>0</v>
      </c>
    </row>
    <row r="7" spans="1:25" x14ac:dyDescent="0.2">
      <c r="A7" s="6" t="s">
        <v>221</v>
      </c>
      <c r="B7" s="5" t="s">
        <v>267</v>
      </c>
      <c r="C7" s="90"/>
      <c r="D7" s="107">
        <f>投入係数表!K7</f>
        <v>0</v>
      </c>
      <c r="E7" s="110">
        <f t="shared" si="0"/>
        <v>0</v>
      </c>
      <c r="F7" s="76">
        <f>分析係数表!C10</f>
        <v>6.675102815564693E-2</v>
      </c>
      <c r="G7" s="110">
        <f t="shared" si="1"/>
        <v>0</v>
      </c>
      <c r="H7" s="110">
        <v>3.3398706894009395E-6</v>
      </c>
      <c r="I7" s="110">
        <f t="shared" si="2"/>
        <v>3.3398706894009395E-6</v>
      </c>
      <c r="J7" s="107">
        <f>分析係数表!G10</f>
        <v>0.17692307692307693</v>
      </c>
      <c r="K7" s="111">
        <f t="shared" si="3"/>
        <v>5.9090019889401237E-7</v>
      </c>
      <c r="L7" s="79"/>
      <c r="M7" s="80"/>
      <c r="N7" s="81">
        <f>分析係数表!H10</f>
        <v>1.0987412693544459E-3</v>
      </c>
      <c r="O7" s="82">
        <f t="shared" si="4"/>
        <v>3.2224345886943686E-3</v>
      </c>
      <c r="P7" s="76">
        <f>分析係数表!C10</f>
        <v>6.675102815564693E-2</v>
      </c>
      <c r="Q7" s="82">
        <f t="shared" si="5"/>
        <v>2.1510082195966832E-4</v>
      </c>
      <c r="R7" s="83">
        <v>3.2656052670858613E-4</v>
      </c>
      <c r="S7" s="84">
        <f t="shared" si="6"/>
        <v>3.2990039739798707E-4</v>
      </c>
      <c r="T7" s="85">
        <f>分析係数表!F10</f>
        <v>0.52307692307692311</v>
      </c>
      <c r="U7" s="86">
        <f t="shared" si="7"/>
        <v>1.7256328479279325E-4</v>
      </c>
      <c r="V7" s="87">
        <f>分析係数表!D10</f>
        <v>9.2307692307692313E-2</v>
      </c>
      <c r="W7" s="167">
        <f t="shared" si="8"/>
        <v>0</v>
      </c>
      <c r="X7" s="76">
        <f>分析係数表!E10</f>
        <v>0</v>
      </c>
      <c r="Y7" s="166">
        <f t="shared" si="9"/>
        <v>0</v>
      </c>
    </row>
    <row r="8" spans="1:25" x14ac:dyDescent="0.2">
      <c r="A8" s="6" t="s">
        <v>222</v>
      </c>
      <c r="B8" s="5" t="s">
        <v>27</v>
      </c>
      <c r="C8" s="90"/>
      <c r="D8" s="107">
        <f>投入係数表!K8</f>
        <v>0.58793363499245854</v>
      </c>
      <c r="E8" s="110">
        <f t="shared" si="0"/>
        <v>58.793363499245856</v>
      </c>
      <c r="F8" s="76">
        <f>分析係数表!C11</f>
        <v>1.2359489742525653E-2</v>
      </c>
      <c r="G8" s="110">
        <f t="shared" si="1"/>
        <v>0.72665597309751129</v>
      </c>
      <c r="H8" s="110">
        <v>0.74638166898505443</v>
      </c>
      <c r="I8" s="110">
        <f t="shared" si="2"/>
        <v>0.74638166898505443</v>
      </c>
      <c r="J8" s="107">
        <f>分析係数表!G11</f>
        <v>0.33667334669338678</v>
      </c>
      <c r="K8" s="111">
        <f t="shared" si="3"/>
        <v>0.25128681440779388</v>
      </c>
      <c r="L8" s="79"/>
      <c r="M8" s="80"/>
      <c r="N8" s="81">
        <f>分析係数表!H11</f>
        <v>-2.0551994966342155E-5</v>
      </c>
      <c r="O8" s="82">
        <f t="shared" si="4"/>
        <v>-6.0275754896441433E-5</v>
      </c>
      <c r="P8" s="76">
        <f>分析係数表!C11</f>
        <v>1.2359489742525653E-2</v>
      </c>
      <c r="Q8" s="82">
        <f t="shared" si="5"/>
        <v>-7.4497757436555828E-7</v>
      </c>
      <c r="R8" s="83">
        <v>2.216925991242053E-4</v>
      </c>
      <c r="S8" s="84">
        <f t="shared" si="6"/>
        <v>0.74660336158417862</v>
      </c>
      <c r="T8" s="85">
        <f>分析係数表!F11</f>
        <v>0.55811623246492981</v>
      </c>
      <c r="U8" s="86">
        <f t="shared" si="7"/>
        <v>0.41669145531301349</v>
      </c>
      <c r="V8" s="87">
        <f>分析係数表!D11</f>
        <v>9.0180360721442889E-3</v>
      </c>
      <c r="W8" s="167">
        <f t="shared" si="8"/>
        <v>0</v>
      </c>
      <c r="X8" s="76">
        <f>分析係数表!E11</f>
        <v>0</v>
      </c>
      <c r="Y8" s="166">
        <f t="shared" si="9"/>
        <v>0</v>
      </c>
    </row>
    <row r="9" spans="1:25" x14ac:dyDescent="0.2">
      <c r="A9" s="6" t="s">
        <v>223</v>
      </c>
      <c r="B9" s="5" t="s">
        <v>191</v>
      </c>
      <c r="C9" s="90"/>
      <c r="D9" s="107">
        <f>投入係数表!K9</f>
        <v>0</v>
      </c>
      <c r="E9" s="110">
        <f t="shared" si="0"/>
        <v>0</v>
      </c>
      <c r="F9" s="76">
        <f>分析係数表!C12</f>
        <v>9.527433500036242E-2</v>
      </c>
      <c r="G9" s="110">
        <f t="shared" si="1"/>
        <v>0</v>
      </c>
      <c r="H9" s="110">
        <v>7.5358984700657107E-5</v>
      </c>
      <c r="I9" s="110">
        <f t="shared" si="2"/>
        <v>7.5358984700657107E-5</v>
      </c>
      <c r="J9" s="107">
        <f>分析係数表!G12</f>
        <v>0.14088657924107142</v>
      </c>
      <c r="K9" s="111">
        <f t="shared" si="3"/>
        <v>1.0617069569555817E-5</v>
      </c>
      <c r="L9" s="79"/>
      <c r="M9" s="80"/>
      <c r="N9" s="81">
        <f>分析係数表!H12</f>
        <v>8.9938691818092706E-2</v>
      </c>
      <c r="O9" s="82">
        <f t="shared" si="4"/>
        <v>0.26377597661988866</v>
      </c>
      <c r="P9" s="76">
        <f>分析係数表!C12</f>
        <v>9.527433500036242E-2</v>
      </c>
      <c r="Q9" s="82">
        <f t="shared" si="5"/>
        <v>2.5131080761531036E-2</v>
      </c>
      <c r="R9" s="83">
        <v>2.7897239136893737E-2</v>
      </c>
      <c r="S9" s="84">
        <f t="shared" si="6"/>
        <v>2.7972598121594392E-2</v>
      </c>
      <c r="T9" s="85">
        <f>分析係数表!F12</f>
        <v>0.31070382254464285</v>
      </c>
      <c r="U9" s="86">
        <f t="shared" si="7"/>
        <v>8.6911931628844731E-3</v>
      </c>
      <c r="V9" s="87">
        <f>分析係数表!D12</f>
        <v>6.9248744419642863E-2</v>
      </c>
      <c r="W9" s="167">
        <f t="shared" si="8"/>
        <v>0</v>
      </c>
      <c r="X9" s="76">
        <f>分析係数表!E12</f>
        <v>7.6468331473214288E-2</v>
      </c>
      <c r="Y9" s="166">
        <f t="shared" si="9"/>
        <v>0</v>
      </c>
    </row>
    <row r="10" spans="1:25" x14ac:dyDescent="0.2">
      <c r="A10" s="6" t="s">
        <v>224</v>
      </c>
      <c r="B10" s="5" t="s">
        <v>28</v>
      </c>
      <c r="C10" s="90"/>
      <c r="D10" s="107">
        <f>投入係数表!K10</f>
        <v>3.0165912518853696E-5</v>
      </c>
      <c r="E10" s="110">
        <f t="shared" si="0"/>
        <v>3.0165912518853697E-3</v>
      </c>
      <c r="F10" s="76">
        <f>分析係数表!C13</f>
        <v>0</v>
      </c>
      <c r="G10" s="110">
        <f t="shared" si="1"/>
        <v>0</v>
      </c>
      <c r="H10" s="110">
        <v>0</v>
      </c>
      <c r="I10" s="110">
        <f t="shared" si="2"/>
        <v>0</v>
      </c>
      <c r="J10" s="107">
        <f>分析係数表!G13</f>
        <v>0.24501568667138954</v>
      </c>
      <c r="K10" s="111">
        <f t="shared" si="3"/>
        <v>0</v>
      </c>
      <c r="L10" s="79"/>
      <c r="M10" s="80"/>
      <c r="N10" s="81">
        <f>分析係数表!H13</f>
        <v>1.4256760815882582E-2</v>
      </c>
      <c r="O10" s="82">
        <f t="shared" si="4"/>
        <v>4.1812827512008377E-2</v>
      </c>
      <c r="P10" s="76">
        <f>分析係数表!C13</f>
        <v>0</v>
      </c>
      <c r="Q10" s="82">
        <f t="shared" si="5"/>
        <v>0</v>
      </c>
      <c r="R10" s="83">
        <v>0</v>
      </c>
      <c r="S10" s="84">
        <f t="shared" si="6"/>
        <v>0</v>
      </c>
      <c r="T10" s="85">
        <f>分析係数表!F13</f>
        <v>0.38356441655702866</v>
      </c>
      <c r="U10" s="86">
        <f t="shared" si="7"/>
        <v>0</v>
      </c>
      <c r="V10" s="87">
        <f>分析係数表!D13</f>
        <v>0.14249569881590932</v>
      </c>
      <c r="W10" s="167">
        <f t="shared" si="8"/>
        <v>0</v>
      </c>
      <c r="X10" s="76">
        <f>分析係数表!E13</f>
        <v>0.13065479202509866</v>
      </c>
      <c r="Y10" s="166">
        <f t="shared" si="9"/>
        <v>0</v>
      </c>
    </row>
    <row r="11" spans="1:25" x14ac:dyDescent="0.2">
      <c r="A11" s="6" t="s">
        <v>225</v>
      </c>
      <c r="B11" s="5" t="s">
        <v>268</v>
      </c>
      <c r="C11" s="90"/>
      <c r="D11" s="107">
        <f>投入係数表!K11</f>
        <v>3.0165912518853696E-5</v>
      </c>
      <c r="E11" s="110">
        <f t="shared" si="0"/>
        <v>3.0165912518853697E-3</v>
      </c>
      <c r="F11" s="76">
        <f>分析係数表!C14</f>
        <v>0.10677389421589856</v>
      </c>
      <c r="G11" s="110">
        <f t="shared" si="1"/>
        <v>3.2209319522141344E-4</v>
      </c>
      <c r="H11" s="110">
        <v>3.4711852476323486E-3</v>
      </c>
      <c r="I11" s="110">
        <f t="shared" si="2"/>
        <v>3.4711852476323486E-3</v>
      </c>
      <c r="J11" s="107">
        <f>分析係数表!G14</f>
        <v>0.16458723227282179</v>
      </c>
      <c r="K11" s="111">
        <f t="shared" si="3"/>
        <v>5.7131277261405784E-4</v>
      </c>
      <c r="L11" s="79"/>
      <c r="M11" s="80"/>
      <c r="N11" s="81">
        <f>分析係数表!H14</f>
        <v>1.166720945012347E-3</v>
      </c>
      <c r="O11" s="82">
        <f t="shared" si="4"/>
        <v>3.4218082395056754E-3</v>
      </c>
      <c r="P11" s="76">
        <f>分析係数表!C14</f>
        <v>0.10677389421589856</v>
      </c>
      <c r="Q11" s="82">
        <f t="shared" si="5"/>
        <v>3.6535979099206904E-4</v>
      </c>
      <c r="R11" s="83">
        <v>1.5907603859964272E-3</v>
      </c>
      <c r="S11" s="84">
        <f t="shared" si="6"/>
        <v>5.0619456336287762E-3</v>
      </c>
      <c r="T11" s="85">
        <f>分析係数表!F14</f>
        <v>0.30037429819089206</v>
      </c>
      <c r="U11" s="86">
        <f t="shared" si="7"/>
        <v>1.5204783671816941E-3</v>
      </c>
      <c r="V11" s="87">
        <f>分析係数表!D14</f>
        <v>5.9367851944271161E-2</v>
      </c>
      <c r="W11" s="167">
        <f t="shared" si="8"/>
        <v>0</v>
      </c>
      <c r="X11" s="76">
        <f>分析係数表!E14</f>
        <v>5.1881888126429611E-2</v>
      </c>
      <c r="Y11" s="166">
        <f t="shared" si="9"/>
        <v>0</v>
      </c>
    </row>
    <row r="12" spans="1:25" x14ac:dyDescent="0.2">
      <c r="A12" s="6" t="s">
        <v>226</v>
      </c>
      <c r="B12" s="5" t="s">
        <v>29</v>
      </c>
      <c r="C12" s="90"/>
      <c r="D12" s="107">
        <f>投入係数表!K12</f>
        <v>1.8702865761689291E-3</v>
      </c>
      <c r="E12" s="110">
        <f t="shared" si="0"/>
        <v>0.18702865761689291</v>
      </c>
      <c r="F12" s="76">
        <f>分析係数表!C15</f>
        <v>0</v>
      </c>
      <c r="G12" s="110">
        <f t="shared" si="1"/>
        <v>0</v>
      </c>
      <c r="H12" s="110">
        <v>0</v>
      </c>
      <c r="I12" s="110">
        <f t="shared" si="2"/>
        <v>0</v>
      </c>
      <c r="J12" s="107">
        <f>分析係数表!G15</f>
        <v>9.5597535599167657E-2</v>
      </c>
      <c r="K12" s="111">
        <f t="shared" si="3"/>
        <v>0</v>
      </c>
      <c r="L12" s="79"/>
      <c r="M12" s="80"/>
      <c r="N12" s="81">
        <f>分析係数表!H15</f>
        <v>8.2508355176415162E-3</v>
      </c>
      <c r="O12" s="82">
        <f t="shared" si="4"/>
        <v>2.4198397292655986E-2</v>
      </c>
      <c r="P12" s="76">
        <f>分析係数表!C15</f>
        <v>0</v>
      </c>
      <c r="Q12" s="82">
        <f t="shared" si="5"/>
        <v>0</v>
      </c>
      <c r="R12" s="83">
        <v>0</v>
      </c>
      <c r="S12" s="84">
        <f t="shared" si="6"/>
        <v>0</v>
      </c>
      <c r="T12" s="85">
        <f>分析係数表!F15</f>
        <v>0.3037251621853197</v>
      </c>
      <c r="U12" s="86">
        <f t="shared" si="7"/>
        <v>0</v>
      </c>
      <c r="V12" s="87">
        <f>分析係数表!D15</f>
        <v>2.5215227059447551E-2</v>
      </c>
      <c r="W12" s="167">
        <f t="shared" si="8"/>
        <v>0</v>
      </c>
      <c r="X12" s="76">
        <f>分析係数表!E15</f>
        <v>2.1461503937329145E-2</v>
      </c>
      <c r="Y12" s="166">
        <f t="shared" si="9"/>
        <v>0</v>
      </c>
    </row>
    <row r="13" spans="1:25" x14ac:dyDescent="0.2">
      <c r="A13" s="6" t="s">
        <v>227</v>
      </c>
      <c r="B13" s="5" t="s">
        <v>30</v>
      </c>
      <c r="C13" s="75">
        <f>最終需要_まとめ!C14</f>
        <v>100</v>
      </c>
      <c r="D13" s="107">
        <f>投入係数表!K13</f>
        <v>6.2051282051282054E-2</v>
      </c>
      <c r="E13" s="110">
        <f t="shared" si="0"/>
        <v>6.2051282051282053</v>
      </c>
      <c r="F13" s="76">
        <f>分析係数表!C16</f>
        <v>0.41015070437916346</v>
      </c>
      <c r="G13" s="110">
        <f t="shared" si="1"/>
        <v>2.5450377040963477</v>
      </c>
      <c r="H13" s="110">
        <v>2.6491527230433367</v>
      </c>
      <c r="I13" s="110">
        <f t="shared" si="2"/>
        <v>102.64915272304334</v>
      </c>
      <c r="J13" s="107">
        <f>分析係数表!G16</f>
        <v>3.3423831070889892E-2</v>
      </c>
      <c r="K13" s="111">
        <f t="shared" si="3"/>
        <v>3.4309279401849779</v>
      </c>
      <c r="L13" s="79"/>
      <c r="M13" s="80"/>
      <c r="N13" s="81">
        <f>分析係数表!H16</f>
        <v>1.6727742979912797E-2</v>
      </c>
      <c r="O13" s="82">
        <f t="shared" si="4"/>
        <v>4.9059827889172833E-2</v>
      </c>
      <c r="P13" s="76">
        <f>分析係数表!C16</f>
        <v>0.41015070437916346</v>
      </c>
      <c r="Q13" s="82">
        <f t="shared" si="5"/>
        <v>2.0121922965464764E-2</v>
      </c>
      <c r="R13" s="83">
        <v>2.4328654285006208E-2</v>
      </c>
      <c r="S13" s="84">
        <f t="shared" si="6"/>
        <v>102.67348137732834</v>
      </c>
      <c r="T13" s="85">
        <f>分析係数表!F16</f>
        <v>0.28886877828054297</v>
      </c>
      <c r="U13" s="86">
        <f t="shared" si="7"/>
        <v>29.659163127278919</v>
      </c>
      <c r="V13" s="87">
        <f>分析係数表!D16</f>
        <v>1.1915535444947209E-2</v>
      </c>
      <c r="W13" s="167">
        <f t="shared" si="8"/>
        <v>1</v>
      </c>
      <c r="X13" s="76">
        <f>分析係数表!E16</f>
        <v>1.200603318250377E-2</v>
      </c>
      <c r="Y13" s="166">
        <f t="shared" si="9"/>
        <v>1</v>
      </c>
    </row>
    <row r="14" spans="1:25" x14ac:dyDescent="0.2">
      <c r="A14" s="6" t="s">
        <v>2</v>
      </c>
      <c r="B14" s="5" t="s">
        <v>365</v>
      </c>
      <c r="C14" s="90"/>
      <c r="D14" s="107">
        <f>投入係数表!K14</f>
        <v>1.5082956259426848E-4</v>
      </c>
      <c r="E14" s="110">
        <f t="shared" si="0"/>
        <v>1.5082956259426848E-2</v>
      </c>
      <c r="F14" s="76">
        <f>分析係数表!C17</f>
        <v>9.7010006591167874E-2</v>
      </c>
      <c r="G14" s="110">
        <f t="shared" si="1"/>
        <v>1.4631976861412953E-3</v>
      </c>
      <c r="H14" s="110">
        <v>3.5092142166126363E-3</v>
      </c>
      <c r="I14" s="110">
        <f t="shared" si="2"/>
        <v>3.5092142166126363E-3</v>
      </c>
      <c r="J14" s="107">
        <f>分析係数表!G17</f>
        <v>0.23047865738492257</v>
      </c>
      <c r="K14" s="111">
        <f t="shared" si="3"/>
        <v>8.0879898112096323E-4</v>
      </c>
      <c r="L14" s="79"/>
      <c r="M14" s="80"/>
      <c r="N14" s="81">
        <f>分析係数表!H17</f>
        <v>3.0021721877756735E-3</v>
      </c>
      <c r="O14" s="82">
        <f t="shared" si="4"/>
        <v>8.8048968114109449E-3</v>
      </c>
      <c r="P14" s="76">
        <f>分析係数表!C17</f>
        <v>9.7010006591167874E-2</v>
      </c>
      <c r="Q14" s="82">
        <f t="shared" si="5"/>
        <v>8.5416309770952874E-4</v>
      </c>
      <c r="R14" s="83">
        <v>1.6273089294448798E-3</v>
      </c>
      <c r="S14" s="84">
        <f t="shared" si="6"/>
        <v>5.1365231460575164E-3</v>
      </c>
      <c r="T14" s="85">
        <f>分析係数表!F17</f>
        <v>0.38098321731153201</v>
      </c>
      <c r="U14" s="86">
        <f t="shared" si="7"/>
        <v>1.9569291139801448E-3</v>
      </c>
      <c r="V14" s="87">
        <f>分析係数表!D17</f>
        <v>7.2149371323727812E-2</v>
      </c>
      <c r="W14" s="167">
        <f t="shared" si="8"/>
        <v>0</v>
      </c>
      <c r="X14" s="76">
        <f>分析係数表!E17</f>
        <v>7.3984134693216769E-2</v>
      </c>
      <c r="Y14" s="166">
        <f t="shared" si="9"/>
        <v>0</v>
      </c>
    </row>
    <row r="15" spans="1:25" x14ac:dyDescent="0.2">
      <c r="A15" s="6" t="s">
        <v>3</v>
      </c>
      <c r="B15" s="5" t="s">
        <v>31</v>
      </c>
      <c r="C15" s="90"/>
      <c r="D15" s="107">
        <f>投入係数表!K15</f>
        <v>3.0165912518853697E-4</v>
      </c>
      <c r="E15" s="110">
        <f t="shared" si="0"/>
        <v>3.0165912518853696E-2</v>
      </c>
      <c r="F15" s="76">
        <f>分析係数表!C18</f>
        <v>9.5269756838905817E-2</v>
      </c>
      <c r="G15" s="110">
        <f t="shared" si="1"/>
        <v>2.8738991504948966E-3</v>
      </c>
      <c r="H15" s="110">
        <v>3.4163802227404187E-3</v>
      </c>
      <c r="I15" s="110">
        <f t="shared" si="2"/>
        <v>3.4163802227404187E-3</v>
      </c>
      <c r="J15" s="107">
        <f>分析係数表!G18</f>
        <v>0.2156830511260891</v>
      </c>
      <c r="K15" s="111">
        <f t="shared" si="3"/>
        <v>7.3685531024748137E-4</v>
      </c>
      <c r="L15" s="79"/>
      <c r="M15" s="80"/>
      <c r="N15" s="81">
        <f>分析係数表!H18</f>
        <v>4.4107743043149704E-4</v>
      </c>
      <c r="O15" s="82">
        <f t="shared" si="4"/>
        <v>1.2936104320082431E-3</v>
      </c>
      <c r="P15" s="76">
        <f>分析係数表!C18</f>
        <v>9.5269756838905817E-2</v>
      </c>
      <c r="Q15" s="82">
        <f t="shared" si="5"/>
        <v>1.2324195130169723E-4</v>
      </c>
      <c r="R15" s="83">
        <v>2.8448080803629292E-4</v>
      </c>
      <c r="S15" s="84">
        <f t="shared" si="6"/>
        <v>3.7008610307767116E-3</v>
      </c>
      <c r="T15" s="85">
        <f>分析係数表!F18</f>
        <v>0.45931283905967452</v>
      </c>
      <c r="U15" s="86">
        <f t="shared" si="7"/>
        <v>1.699852987011365E-3</v>
      </c>
      <c r="V15" s="87">
        <f>分析係数表!D18</f>
        <v>2.4001315140555646E-2</v>
      </c>
      <c r="W15" s="167">
        <f t="shared" si="8"/>
        <v>0</v>
      </c>
      <c r="X15" s="76">
        <f>分析係数表!E18</f>
        <v>2.0549071181982573E-2</v>
      </c>
      <c r="Y15" s="166">
        <f t="shared" si="9"/>
        <v>0</v>
      </c>
    </row>
    <row r="16" spans="1:25" x14ac:dyDescent="0.2">
      <c r="A16" s="6" t="s">
        <v>4</v>
      </c>
      <c r="B16" s="5" t="s">
        <v>32</v>
      </c>
      <c r="C16" s="90"/>
      <c r="D16" s="107">
        <f>投入係数表!K16</f>
        <v>0</v>
      </c>
      <c r="E16" s="110">
        <f t="shared" si="0"/>
        <v>0</v>
      </c>
      <c r="F16" s="76">
        <f>分析係数表!C19</f>
        <v>0.40536890089481681</v>
      </c>
      <c r="G16" s="110">
        <f t="shared" si="1"/>
        <v>0</v>
      </c>
      <c r="H16" s="110">
        <v>3.8539751004902285E-3</v>
      </c>
      <c r="I16" s="110">
        <f t="shared" si="2"/>
        <v>3.8539751004902285E-3</v>
      </c>
      <c r="J16" s="107">
        <f>分析係数表!G19</f>
        <v>5.7664292584581833E-2</v>
      </c>
      <c r="K16" s="111">
        <f t="shared" si="3"/>
        <v>2.2223674780836171E-4</v>
      </c>
      <c r="L16" s="79"/>
      <c r="M16" s="80"/>
      <c r="N16" s="81">
        <f>分析係数表!H19</f>
        <v>-1.1224551097002254E-4</v>
      </c>
      <c r="O16" s="82">
        <f t="shared" si="4"/>
        <v>-3.2919835366518015E-4</v>
      </c>
      <c r="P16" s="76">
        <f>分析係数表!C19</f>
        <v>0.40536890089481681</v>
      </c>
      <c r="Q16" s="82">
        <f t="shared" si="5"/>
        <v>-1.3344677480163727E-4</v>
      </c>
      <c r="R16" s="83">
        <v>7.2227094692689877E-4</v>
      </c>
      <c r="S16" s="84">
        <f t="shared" si="6"/>
        <v>4.5762460474171275E-3</v>
      </c>
      <c r="T16" s="85">
        <f>分析係数表!F19</f>
        <v>0.24008915593875232</v>
      </c>
      <c r="U16" s="86">
        <f t="shared" si="7"/>
        <v>1.0987070508924296E-3</v>
      </c>
      <c r="V16" s="87">
        <f>分析係数表!D19</f>
        <v>8.3893032671263044E-3</v>
      </c>
      <c r="W16" s="167">
        <f t="shared" si="8"/>
        <v>0</v>
      </c>
      <c r="X16" s="76">
        <f>分析係数表!E19</f>
        <v>9.7042048804792374E-3</v>
      </c>
      <c r="Y16" s="166">
        <f t="shared" si="9"/>
        <v>0</v>
      </c>
    </row>
    <row r="17" spans="1:25" x14ac:dyDescent="0.2">
      <c r="A17" s="6" t="s">
        <v>5</v>
      </c>
      <c r="B17" s="5" t="s">
        <v>33</v>
      </c>
      <c r="C17" s="90"/>
      <c r="D17" s="107">
        <f>投入係数表!K17</f>
        <v>3.0165912518853696E-5</v>
      </c>
      <c r="E17" s="110">
        <f t="shared" si="0"/>
        <v>3.0165912518853697E-3</v>
      </c>
      <c r="F17" s="76">
        <f>分析係数表!C20</f>
        <v>8.6705813891974848E-2</v>
      </c>
      <c r="G17" s="110">
        <f t="shared" si="1"/>
        <v>2.6155599967413228E-4</v>
      </c>
      <c r="H17" s="110">
        <v>5.2521842721894743E-4</v>
      </c>
      <c r="I17" s="110">
        <f t="shared" si="2"/>
        <v>5.2521842721894743E-4</v>
      </c>
      <c r="J17" s="107">
        <f>分析係数表!G20</f>
        <v>0.10015098137896326</v>
      </c>
      <c r="K17" s="111">
        <f t="shared" si="3"/>
        <v>5.2601140924293177E-5</v>
      </c>
      <c r="L17" s="79"/>
      <c r="M17" s="80"/>
      <c r="N17" s="81">
        <f>分析係数表!H20</f>
        <v>5.4858017333236366E-4</v>
      </c>
      <c r="O17" s="82">
        <f t="shared" si="4"/>
        <v>1.6088989960819366E-3</v>
      </c>
      <c r="P17" s="76">
        <f>分析係数表!C20</f>
        <v>8.6705813891974848E-2</v>
      </c>
      <c r="Q17" s="82">
        <f t="shared" si="5"/>
        <v>1.3950089692526556E-4</v>
      </c>
      <c r="R17" s="83">
        <v>3.3951575158990802E-4</v>
      </c>
      <c r="S17" s="84">
        <f t="shared" si="6"/>
        <v>8.6473417880885545E-4</v>
      </c>
      <c r="T17" s="85">
        <f>分析係数表!F20</f>
        <v>0.22320080523402114</v>
      </c>
      <c r="U17" s="86">
        <f t="shared" si="7"/>
        <v>1.9300936502351655E-4</v>
      </c>
      <c r="V17" s="87">
        <f>分析係数表!D20</f>
        <v>3.6738802214393559E-2</v>
      </c>
      <c r="W17" s="167">
        <f t="shared" si="8"/>
        <v>0</v>
      </c>
      <c r="X17" s="76">
        <f>分析係数表!E20</f>
        <v>3.8877705083039761E-2</v>
      </c>
      <c r="Y17" s="166">
        <f t="shared" si="9"/>
        <v>0</v>
      </c>
    </row>
    <row r="18" spans="1:25" x14ac:dyDescent="0.2">
      <c r="A18" s="6" t="s">
        <v>6</v>
      </c>
      <c r="B18" s="5" t="s">
        <v>34</v>
      </c>
      <c r="C18" s="90"/>
      <c r="D18" s="107">
        <f>投入係数表!K18</f>
        <v>4.8265460030165913E-4</v>
      </c>
      <c r="E18" s="110">
        <f t="shared" si="0"/>
        <v>4.8265460030165915E-2</v>
      </c>
      <c r="F18" s="76">
        <f>分析係数表!C21</f>
        <v>0.12574712643678165</v>
      </c>
      <c r="G18" s="110">
        <f t="shared" si="1"/>
        <v>6.0692429049427048E-3</v>
      </c>
      <c r="H18" s="110">
        <v>9.96082647612293E-3</v>
      </c>
      <c r="I18" s="110">
        <f t="shared" si="2"/>
        <v>9.96082647612293E-3</v>
      </c>
      <c r="J18" s="107">
        <f>分析係数表!G21</f>
        <v>0.2851216642932326</v>
      </c>
      <c r="K18" s="111">
        <f t="shared" si="3"/>
        <v>2.8400474226082653E-3</v>
      </c>
      <c r="L18" s="79"/>
      <c r="M18" s="80"/>
      <c r="N18" s="81">
        <f>分析係数表!H21</f>
        <v>9.2325885079567842E-4</v>
      </c>
      <c r="O18" s="82">
        <f t="shared" si="4"/>
        <v>2.7077723738093691E-3</v>
      </c>
      <c r="P18" s="76">
        <f>分析係数表!C21</f>
        <v>0.12574712643678165</v>
      </c>
      <c r="Q18" s="82">
        <f t="shared" si="5"/>
        <v>3.4049459505143114E-4</v>
      </c>
      <c r="R18" s="83">
        <v>7.911308523927726E-4</v>
      </c>
      <c r="S18" s="84">
        <f t="shared" si="6"/>
        <v>1.0751957328515702E-2</v>
      </c>
      <c r="T18" s="85">
        <f>分析係数表!F21</f>
        <v>0.42585598414958825</v>
      </c>
      <c r="U18" s="86">
        <f t="shared" si="7"/>
        <v>4.5787853696694324E-3</v>
      </c>
      <c r="V18" s="87">
        <f>分析係数表!D21</f>
        <v>8.1109528821744784E-2</v>
      </c>
      <c r="W18" s="167">
        <f t="shared" si="8"/>
        <v>0</v>
      </c>
      <c r="X18" s="76">
        <f>分析係数表!E21</f>
        <v>6.7549996904216453E-2</v>
      </c>
      <c r="Y18" s="166">
        <f t="shared" si="9"/>
        <v>0</v>
      </c>
    </row>
    <row r="19" spans="1:25" x14ac:dyDescent="0.2">
      <c r="A19" s="6" t="s">
        <v>7</v>
      </c>
      <c r="B19" s="5" t="s">
        <v>269</v>
      </c>
      <c r="C19" s="90"/>
      <c r="D19" s="107">
        <f>投入係数表!K19</f>
        <v>0</v>
      </c>
      <c r="E19" s="110">
        <f t="shared" si="0"/>
        <v>0</v>
      </c>
      <c r="F19" s="76">
        <f>分析係数表!C22</f>
        <v>0.11411587407903545</v>
      </c>
      <c r="G19" s="110">
        <f t="shared" si="1"/>
        <v>0</v>
      </c>
      <c r="H19" s="110">
        <v>8.3860759520201962E-4</v>
      </c>
      <c r="I19" s="110">
        <f t="shared" si="2"/>
        <v>8.3860759520201962E-4</v>
      </c>
      <c r="J19" s="107">
        <f>分析係数表!G22</f>
        <v>0.19462933210924949</v>
      </c>
      <c r="K19" s="111">
        <f t="shared" si="3"/>
        <v>1.6321763615591292E-4</v>
      </c>
      <c r="L19" s="79"/>
      <c r="M19" s="80"/>
      <c r="N19" s="81">
        <f>分析係数表!H22</f>
        <v>4.2684912622402942E-5</v>
      </c>
      <c r="O19" s="82">
        <f t="shared" si="4"/>
        <v>1.2518810632337836E-4</v>
      </c>
      <c r="P19" s="76">
        <f>分析係数表!C22</f>
        <v>0.11411587407903545</v>
      </c>
      <c r="Q19" s="82">
        <f t="shared" si="5"/>
        <v>1.4285950177391547E-5</v>
      </c>
      <c r="R19" s="83">
        <v>2.0671584261878754E-4</v>
      </c>
      <c r="S19" s="84">
        <f t="shared" si="6"/>
        <v>1.0453234378208071E-3</v>
      </c>
      <c r="T19" s="85">
        <f>分析係数表!F22</f>
        <v>0.41301354142758778</v>
      </c>
      <c r="U19" s="86">
        <f t="shared" si="7"/>
        <v>4.3173273499163238E-4</v>
      </c>
      <c r="V19" s="87">
        <f>分析係数表!D22</f>
        <v>3.7726646775304108E-2</v>
      </c>
      <c r="W19" s="167">
        <f t="shared" si="8"/>
        <v>0</v>
      </c>
      <c r="X19" s="76">
        <f>分析係数表!E22</f>
        <v>3.6923341748909801E-2</v>
      </c>
      <c r="Y19" s="166">
        <f t="shared" si="9"/>
        <v>0</v>
      </c>
    </row>
    <row r="20" spans="1:25" x14ac:dyDescent="0.2">
      <c r="A20" s="6" t="s">
        <v>8</v>
      </c>
      <c r="B20" s="5" t="s">
        <v>270</v>
      </c>
      <c r="C20" s="90"/>
      <c r="D20" s="107">
        <f>投入係数表!K20</f>
        <v>3.0165912518853696E-5</v>
      </c>
      <c r="E20" s="110">
        <f t="shared" si="0"/>
        <v>3.0165912518853697E-3</v>
      </c>
      <c r="F20" s="76">
        <f>分析係数表!C23</f>
        <v>0</v>
      </c>
      <c r="G20" s="110">
        <f t="shared" si="1"/>
        <v>0</v>
      </c>
      <c r="H20" s="110">
        <v>0</v>
      </c>
      <c r="I20" s="110">
        <f t="shared" si="2"/>
        <v>0</v>
      </c>
      <c r="J20" s="107">
        <f>分析係数表!G23</f>
        <v>0.21587101160701277</v>
      </c>
      <c r="K20" s="111">
        <f t="shared" si="3"/>
        <v>0</v>
      </c>
      <c r="L20" s="79"/>
      <c r="M20" s="80"/>
      <c r="N20" s="81">
        <f>分析係数表!H23</f>
        <v>2.5294763035498039E-5</v>
      </c>
      <c r="O20" s="82">
        <f t="shared" si="4"/>
        <v>7.4185544487927925E-5</v>
      </c>
      <c r="P20" s="76">
        <f>分析係数表!C23</f>
        <v>0</v>
      </c>
      <c r="Q20" s="82">
        <f t="shared" si="5"/>
        <v>0</v>
      </c>
      <c r="R20" s="83">
        <v>0</v>
      </c>
      <c r="S20" s="84">
        <f t="shared" si="6"/>
        <v>0</v>
      </c>
      <c r="T20" s="85">
        <f>分析係数表!F23</f>
        <v>0.44111505026467873</v>
      </c>
      <c r="U20" s="86">
        <f t="shared" si="7"/>
        <v>0</v>
      </c>
      <c r="V20" s="87">
        <f>分析係数表!D23</f>
        <v>7.4984216405225582E-2</v>
      </c>
      <c r="W20" s="167">
        <f t="shared" si="8"/>
        <v>0</v>
      </c>
      <c r="X20" s="76">
        <f>分析係数表!E23</f>
        <v>7.4984216405225582E-2</v>
      </c>
      <c r="Y20" s="166">
        <f t="shared" si="9"/>
        <v>0</v>
      </c>
    </row>
    <row r="21" spans="1:25" x14ac:dyDescent="0.2">
      <c r="A21" s="6" t="s">
        <v>9</v>
      </c>
      <c r="B21" s="5" t="s">
        <v>271</v>
      </c>
      <c r="C21" s="90"/>
      <c r="D21" s="107">
        <f>投入係数表!K21</f>
        <v>0</v>
      </c>
      <c r="E21" s="110">
        <f t="shared" si="0"/>
        <v>0</v>
      </c>
      <c r="F21" s="76">
        <f>分析係数表!C24</f>
        <v>0.22802579992411787</v>
      </c>
      <c r="G21" s="110">
        <f t="shared" si="1"/>
        <v>0</v>
      </c>
      <c r="H21" s="110">
        <v>6.7471130258716055E-4</v>
      </c>
      <c r="I21" s="110">
        <f t="shared" si="2"/>
        <v>6.7471130258716055E-4</v>
      </c>
      <c r="J21" s="107">
        <f>分析係数表!G24</f>
        <v>0.20837520938023452</v>
      </c>
      <c r="K21" s="111">
        <f t="shared" si="3"/>
        <v>1.4059310894781035E-4</v>
      </c>
      <c r="L21" s="79"/>
      <c r="M21" s="80"/>
      <c r="N21" s="81">
        <f>分析係数表!H24</f>
        <v>3.2883191946147448E-4</v>
      </c>
      <c r="O21" s="82">
        <f t="shared" si="4"/>
        <v>9.6441207834306293E-4</v>
      </c>
      <c r="P21" s="76">
        <f>分析係数表!C24</f>
        <v>0.22802579992411787</v>
      </c>
      <c r="Q21" s="82">
        <f t="shared" si="5"/>
        <v>2.1991083562065796E-4</v>
      </c>
      <c r="R21" s="83">
        <v>8.9288899175992852E-4</v>
      </c>
      <c r="S21" s="84">
        <f t="shared" si="6"/>
        <v>1.567600294347089E-3</v>
      </c>
      <c r="T21" s="85">
        <f>分析係数表!F24</f>
        <v>0.39262981574539363</v>
      </c>
      <c r="U21" s="86">
        <f t="shared" si="7"/>
        <v>6.1548661473192232E-4</v>
      </c>
      <c r="V21" s="87">
        <f>分析係数表!D24</f>
        <v>9.313232830820771E-2</v>
      </c>
      <c r="W21" s="167">
        <f t="shared" si="8"/>
        <v>0</v>
      </c>
      <c r="X21" s="76">
        <f>分析係数表!E24</f>
        <v>9.0452261306532666E-2</v>
      </c>
      <c r="Y21" s="166">
        <f t="shared" si="9"/>
        <v>0</v>
      </c>
    </row>
    <row r="22" spans="1:25" x14ac:dyDescent="0.2">
      <c r="A22" s="6" t="s">
        <v>10</v>
      </c>
      <c r="B22" s="5" t="s">
        <v>272</v>
      </c>
      <c r="C22" s="90"/>
      <c r="D22" s="107">
        <f>投入係数表!K22</f>
        <v>0</v>
      </c>
      <c r="E22" s="110">
        <f t="shared" si="0"/>
        <v>0</v>
      </c>
      <c r="F22" s="76">
        <f>分析係数表!C25</f>
        <v>9.9149235591377005E-3</v>
      </c>
      <c r="G22" s="110">
        <f t="shared" si="1"/>
        <v>0</v>
      </c>
      <c r="H22" s="110">
        <v>6.8697369832227407E-5</v>
      </c>
      <c r="I22" s="110">
        <f t="shared" si="2"/>
        <v>6.8697369832227407E-5</v>
      </c>
      <c r="J22" s="107">
        <f>分析係数表!G25</f>
        <v>0.19677906391545041</v>
      </c>
      <c r="K22" s="111">
        <f t="shared" si="3"/>
        <v>1.3518204129039211E-5</v>
      </c>
      <c r="L22" s="79"/>
      <c r="M22" s="80"/>
      <c r="N22" s="81">
        <f>分析係数表!H25</f>
        <v>5.0905710608939805E-4</v>
      </c>
      <c r="O22" s="82">
        <f t="shared" si="4"/>
        <v>1.4929840828195495E-3</v>
      </c>
      <c r="P22" s="76">
        <f>分析係数表!C25</f>
        <v>9.9149235591377005E-3</v>
      </c>
      <c r="Q22" s="82">
        <f t="shared" si="5"/>
        <v>1.4802823056165143E-5</v>
      </c>
      <c r="R22" s="83">
        <v>6.9720583988684711E-5</v>
      </c>
      <c r="S22" s="84">
        <f t="shared" si="6"/>
        <v>1.3841795382091212E-4</v>
      </c>
      <c r="T22" s="85">
        <f>分析係数表!F25</f>
        <v>0.35078007045797682</v>
      </c>
      <c r="U22" s="86">
        <f t="shared" si="7"/>
        <v>4.8554259593948533E-5</v>
      </c>
      <c r="V22" s="87">
        <f>分析係数表!D25</f>
        <v>8.1529944640161042E-2</v>
      </c>
      <c r="W22" s="167">
        <f t="shared" si="8"/>
        <v>0</v>
      </c>
      <c r="X22" s="76">
        <f>分析係数表!E25</f>
        <v>6.8948163059889281E-2</v>
      </c>
      <c r="Y22" s="166">
        <f t="shared" si="9"/>
        <v>0</v>
      </c>
    </row>
    <row r="23" spans="1:25" x14ac:dyDescent="0.2">
      <c r="A23" s="6" t="s">
        <v>11</v>
      </c>
      <c r="B23" s="5" t="s">
        <v>35</v>
      </c>
      <c r="C23" s="90"/>
      <c r="D23" s="107">
        <f>投入係数表!K23</f>
        <v>0</v>
      </c>
      <c r="E23" s="110">
        <f t="shared" si="0"/>
        <v>0</v>
      </c>
      <c r="F23" s="76">
        <f>分析係数表!C26</f>
        <v>0.61283557046979864</v>
      </c>
      <c r="G23" s="110">
        <f t="shared" si="1"/>
        <v>0</v>
      </c>
      <c r="H23" s="110">
        <v>2.8154271314110978E-3</v>
      </c>
      <c r="I23" s="110">
        <f t="shared" si="2"/>
        <v>2.8154271314110978E-3</v>
      </c>
      <c r="J23" s="107">
        <f>分析係数表!G26</f>
        <v>0.19644335167242807</v>
      </c>
      <c r="K23" s="111">
        <f t="shared" si="3"/>
        <v>5.5307194208388565E-4</v>
      </c>
      <c r="L23" s="79"/>
      <c r="M23" s="80"/>
      <c r="N23" s="81">
        <f>分析係数表!H26</f>
        <v>1.0374014689933634E-2</v>
      </c>
      <c r="O23" s="82">
        <f t="shared" si="4"/>
        <v>3.0425346433111441E-2</v>
      </c>
      <c r="P23" s="76">
        <f>分析係数表!C26</f>
        <v>0.61283557046979864</v>
      </c>
      <c r="Q23" s="82">
        <f t="shared" si="5"/>
        <v>1.8645734538077104E-2</v>
      </c>
      <c r="R23" s="83">
        <v>2.0974962051703329E-2</v>
      </c>
      <c r="S23" s="84">
        <f t="shared" si="6"/>
        <v>2.3790389183114428E-2</v>
      </c>
      <c r="T23" s="85">
        <f>分析係数表!F26</f>
        <v>0.33496031939237547</v>
      </c>
      <c r="U23" s="86">
        <f t="shared" si="7"/>
        <v>7.9688363592449237E-3</v>
      </c>
      <c r="V23" s="87">
        <f>分析係数表!D26</f>
        <v>1.4022104289400653E-2</v>
      </c>
      <c r="W23" s="167">
        <f t="shared" si="8"/>
        <v>0</v>
      </c>
      <c r="X23" s="76">
        <f>分析係数表!E26</f>
        <v>1.5044549393836117E-2</v>
      </c>
      <c r="Y23" s="166">
        <f t="shared" si="9"/>
        <v>0</v>
      </c>
    </row>
    <row r="24" spans="1:25" x14ac:dyDescent="0.2">
      <c r="A24" s="6" t="s">
        <v>12</v>
      </c>
      <c r="B24" s="5" t="s">
        <v>366</v>
      </c>
      <c r="C24" s="90"/>
      <c r="D24" s="107">
        <f>投入係数表!K24</f>
        <v>0</v>
      </c>
      <c r="E24" s="110">
        <f t="shared" si="0"/>
        <v>0</v>
      </c>
      <c r="F24" s="76">
        <f>分析係数表!C27</f>
        <v>1.5080990504561576E-2</v>
      </c>
      <c r="G24" s="110">
        <f t="shared" si="1"/>
        <v>0</v>
      </c>
      <c r="H24" s="110">
        <v>1.6208243841204242E-5</v>
      </c>
      <c r="I24" s="110">
        <f t="shared" si="2"/>
        <v>1.6208243841204242E-5</v>
      </c>
      <c r="J24" s="107">
        <f>分析係数表!G27</f>
        <v>0.17011128775834658</v>
      </c>
      <c r="K24" s="111">
        <f t="shared" si="3"/>
        <v>2.7572052321285436E-6</v>
      </c>
      <c r="L24" s="79"/>
      <c r="M24" s="80"/>
      <c r="N24" s="81">
        <f>分析係数表!H27</f>
        <v>1.1055392369202362E-2</v>
      </c>
      <c r="O24" s="82">
        <f t="shared" si="4"/>
        <v>3.2423719537754997E-2</v>
      </c>
      <c r="P24" s="76">
        <f>分析係数表!C27</f>
        <v>1.5080990504561576E-2</v>
      </c>
      <c r="Q24" s="82">
        <f t="shared" si="5"/>
        <v>4.889818064714507E-4</v>
      </c>
      <c r="R24" s="83">
        <v>4.9497140674494152E-4</v>
      </c>
      <c r="S24" s="84">
        <f t="shared" si="6"/>
        <v>5.1117965058614578E-4</v>
      </c>
      <c r="T24" s="85">
        <f>分析係数表!F27</f>
        <v>0.32114467408585057</v>
      </c>
      <c r="U24" s="86">
        <f t="shared" si="7"/>
        <v>1.6416262228680675E-4</v>
      </c>
      <c r="V24" s="87">
        <f>分析係数表!D27</f>
        <v>6.518282988871224E-2</v>
      </c>
      <c r="W24" s="167">
        <f t="shared" si="8"/>
        <v>0</v>
      </c>
      <c r="X24" s="76">
        <f>分析係数表!E27</f>
        <v>7.7901430842607311E-2</v>
      </c>
      <c r="Y24" s="166">
        <f t="shared" si="9"/>
        <v>0</v>
      </c>
    </row>
    <row r="25" spans="1:25" x14ac:dyDescent="0.2">
      <c r="A25" s="6" t="s">
        <v>13</v>
      </c>
      <c r="B25" s="5" t="s">
        <v>192</v>
      </c>
      <c r="C25" s="90"/>
      <c r="D25" s="107">
        <f>投入係数表!K25</f>
        <v>0</v>
      </c>
      <c r="E25" s="110">
        <f t="shared" si="0"/>
        <v>0</v>
      </c>
      <c r="F25" s="76">
        <f>分析係数表!C28</f>
        <v>4.0038232795242101E-2</v>
      </c>
      <c r="G25" s="110">
        <f t="shared" si="1"/>
        <v>0</v>
      </c>
      <c r="H25" s="110">
        <v>9.0956497114210301E-4</v>
      </c>
      <c r="I25" s="110">
        <f t="shared" si="2"/>
        <v>9.0956497114210301E-4</v>
      </c>
      <c r="J25" s="107">
        <f>分析係数表!G28</f>
        <v>0.12474279835390946</v>
      </c>
      <c r="K25" s="111">
        <f t="shared" si="3"/>
        <v>1.1346167978495884E-4</v>
      </c>
      <c r="L25" s="79"/>
      <c r="M25" s="80"/>
      <c r="N25" s="81">
        <f>分析係数表!H28</f>
        <v>2.0869760426975598E-2</v>
      </c>
      <c r="O25" s="82">
        <f t="shared" si="4"/>
        <v>6.1207710799071023E-2</v>
      </c>
      <c r="P25" s="76">
        <f>分析係数表!C28</f>
        <v>4.0038232795242101E-2</v>
      </c>
      <c r="Q25" s="82">
        <f t="shared" si="5"/>
        <v>2.4506485738370596E-3</v>
      </c>
      <c r="R25" s="83">
        <v>2.6827881026583165E-3</v>
      </c>
      <c r="S25" s="84">
        <f t="shared" si="6"/>
        <v>3.5923530738004193E-3</v>
      </c>
      <c r="T25" s="85">
        <f>分析係数表!F28</f>
        <v>0.21334876543209877</v>
      </c>
      <c r="U25" s="86">
        <f t="shared" si="7"/>
        <v>7.664240932915246E-4</v>
      </c>
      <c r="V25" s="87">
        <f>分析係数表!D28</f>
        <v>5.5555555555555552E-2</v>
      </c>
      <c r="W25" s="167">
        <f t="shared" si="8"/>
        <v>0</v>
      </c>
      <c r="X25" s="76">
        <f>分析係数表!E28</f>
        <v>5.3497942386831275E-2</v>
      </c>
      <c r="Y25" s="166">
        <f t="shared" si="9"/>
        <v>0</v>
      </c>
    </row>
    <row r="26" spans="1:25" x14ac:dyDescent="0.2">
      <c r="A26" s="6" t="s">
        <v>14</v>
      </c>
      <c r="B26" s="5" t="s">
        <v>50</v>
      </c>
      <c r="C26" s="90"/>
      <c r="D26" s="107">
        <f>投入係数表!K26</f>
        <v>1.3273001508295626E-3</v>
      </c>
      <c r="E26" s="110">
        <f t="shared" si="0"/>
        <v>0.13273001508295626</v>
      </c>
      <c r="F26" s="76">
        <f>分析係数表!C29</f>
        <v>5.2257811734743864E-2</v>
      </c>
      <c r="G26" s="110">
        <f t="shared" si="1"/>
        <v>6.9361801397548415E-3</v>
      </c>
      <c r="H26" s="110">
        <v>8.2312404037367774E-3</v>
      </c>
      <c r="I26" s="110">
        <f t="shared" si="2"/>
        <v>8.2312404037367774E-3</v>
      </c>
      <c r="J26" s="107">
        <f>分析係数表!G29</f>
        <v>0.26071608673726676</v>
      </c>
      <c r="K26" s="111">
        <f t="shared" si="3"/>
        <v>2.1460167870559323E-3</v>
      </c>
      <c r="L26" s="79"/>
      <c r="M26" s="80"/>
      <c r="N26" s="81">
        <f>分析係数表!H29</f>
        <v>1.0140038131855275E-2</v>
      </c>
      <c r="O26" s="82">
        <f t="shared" si="4"/>
        <v>2.9739130146598104E-2</v>
      </c>
      <c r="P26" s="76">
        <f>分析係数表!C29</f>
        <v>5.2257811734743864E-2</v>
      </c>
      <c r="Q26" s="82">
        <f t="shared" si="5"/>
        <v>1.5541018643559694E-3</v>
      </c>
      <c r="R26" s="83">
        <v>2.0800595622937602E-3</v>
      </c>
      <c r="S26" s="84">
        <f t="shared" si="6"/>
        <v>1.0311299966030538E-2</v>
      </c>
      <c r="T26" s="85">
        <f>分析係数表!F29</f>
        <v>0.44730206757438223</v>
      </c>
      <c r="U26" s="86">
        <f t="shared" si="7"/>
        <v>4.6122657941851169E-3</v>
      </c>
      <c r="V26" s="87">
        <f>分析係数表!D29</f>
        <v>0.13842662632375188</v>
      </c>
      <c r="W26" s="167">
        <f t="shared" si="8"/>
        <v>0</v>
      </c>
      <c r="X26" s="76">
        <f>分析係数表!E29</f>
        <v>9.5057992939989913E-2</v>
      </c>
      <c r="Y26" s="166">
        <f t="shared" si="9"/>
        <v>0</v>
      </c>
    </row>
    <row r="27" spans="1:25" x14ac:dyDescent="0.2">
      <c r="A27" s="6" t="s">
        <v>15</v>
      </c>
      <c r="B27" s="5" t="s">
        <v>36</v>
      </c>
      <c r="C27" s="90"/>
      <c r="D27" s="107">
        <f>投入係数表!K27</f>
        <v>3.3182503770739065E-4</v>
      </c>
      <c r="E27" s="110">
        <f t="shared" si="0"/>
        <v>3.3182503770739065E-2</v>
      </c>
      <c r="F27" s="76">
        <f>分析係数表!C30</f>
        <v>1</v>
      </c>
      <c r="G27" s="110">
        <f t="shared" si="1"/>
        <v>3.3182503770739065E-2</v>
      </c>
      <c r="H27" s="110">
        <v>4.8440241251565597E-2</v>
      </c>
      <c r="I27" s="110">
        <f t="shared" si="2"/>
        <v>4.8440241251565597E-2</v>
      </c>
      <c r="J27" s="107">
        <f>分析係数表!G30</f>
        <v>0.34449214239092235</v>
      </c>
      <c r="K27" s="111">
        <f t="shared" si="3"/>
        <v>1.6687282486684968E-2</v>
      </c>
      <c r="L27" s="79"/>
      <c r="M27" s="80"/>
      <c r="N27" s="81">
        <f>分析係数表!H30</f>
        <v>0</v>
      </c>
      <c r="O27" s="82">
        <f t="shared" si="4"/>
        <v>0</v>
      </c>
      <c r="P27" s="76">
        <f>分析係数表!C30</f>
        <v>1</v>
      </c>
      <c r="Q27" s="82">
        <f t="shared" si="5"/>
        <v>0</v>
      </c>
      <c r="R27" s="83">
        <v>8.3453129413602438E-3</v>
      </c>
      <c r="S27" s="84">
        <f t="shared" si="6"/>
        <v>5.6785554192925844E-2</v>
      </c>
      <c r="T27" s="85">
        <f>分析係数表!F30</f>
        <v>0.44050308781442987</v>
      </c>
      <c r="U27" s="86">
        <f t="shared" si="7"/>
        <v>2.5014211965237478E-2</v>
      </c>
      <c r="V27" s="87">
        <f>分析係数表!D30</f>
        <v>0.11032032936687253</v>
      </c>
      <c r="W27" s="167">
        <f t="shared" si="8"/>
        <v>0</v>
      </c>
      <c r="X27" s="76">
        <f>分析係数表!E30</f>
        <v>8.4249635989355823E-2</v>
      </c>
      <c r="Y27" s="166">
        <f t="shared" si="9"/>
        <v>0</v>
      </c>
    </row>
    <row r="28" spans="1:25" x14ac:dyDescent="0.2">
      <c r="A28" s="6" t="s">
        <v>16</v>
      </c>
      <c r="B28" s="5" t="s">
        <v>193</v>
      </c>
      <c r="C28" s="90"/>
      <c r="D28" s="107">
        <f>投入係数表!K28</f>
        <v>7.6923076923076927E-3</v>
      </c>
      <c r="E28" s="110">
        <f t="shared" si="0"/>
        <v>0.76923076923076927</v>
      </c>
      <c r="F28" s="76">
        <f>分析係数表!C31</f>
        <v>0.13612385518153858</v>
      </c>
      <c r="G28" s="110">
        <f t="shared" si="1"/>
        <v>0.10471065783195276</v>
      </c>
      <c r="H28" s="110">
        <v>0.11808747167267361</v>
      </c>
      <c r="I28" s="110">
        <f t="shared" si="2"/>
        <v>0.11808747167267361</v>
      </c>
      <c r="J28" s="107">
        <f>分析係数表!G31</f>
        <v>7.0908634538152604E-2</v>
      </c>
      <c r="K28" s="111">
        <f t="shared" si="3"/>
        <v>8.373421372372061E-3</v>
      </c>
      <c r="L28" s="79"/>
      <c r="M28" s="80"/>
      <c r="N28" s="81">
        <f>分析係数表!H31</f>
        <v>2.211552750647388E-2</v>
      </c>
      <c r="O28" s="82">
        <f t="shared" si="4"/>
        <v>6.4861348865101476E-2</v>
      </c>
      <c r="P28" s="76">
        <f>分析係数表!C31</f>
        <v>0.13612385518153858</v>
      </c>
      <c r="Q28" s="82">
        <f t="shared" si="5"/>
        <v>8.8291768597923252E-3</v>
      </c>
      <c r="R28" s="83">
        <v>1.1673819028140409E-2</v>
      </c>
      <c r="S28" s="84">
        <f t="shared" si="6"/>
        <v>0.12976129070081402</v>
      </c>
      <c r="T28" s="85">
        <f>分析係数表!F31</f>
        <v>0.34563253012048195</v>
      </c>
      <c r="U28" s="86">
        <f t="shared" si="7"/>
        <v>4.4849723216621715E-2</v>
      </c>
      <c r="V28" s="87">
        <f>分析係数表!D31</f>
        <v>2.3594377510040159E-2</v>
      </c>
      <c r="W28" s="167">
        <f t="shared" si="8"/>
        <v>0</v>
      </c>
      <c r="X28" s="76">
        <f>分析係数表!E31</f>
        <v>2.0582329317269075E-2</v>
      </c>
      <c r="Y28" s="166">
        <f t="shared" si="9"/>
        <v>0</v>
      </c>
    </row>
    <row r="29" spans="1:25" x14ac:dyDescent="0.2">
      <c r="A29" s="6" t="s">
        <v>17</v>
      </c>
      <c r="B29" s="5" t="s">
        <v>273</v>
      </c>
      <c r="C29" s="90"/>
      <c r="D29" s="107">
        <f>投入係数表!K29</f>
        <v>4.8265460030165913E-4</v>
      </c>
      <c r="E29" s="110">
        <f t="shared" si="0"/>
        <v>4.8265460030165915E-2</v>
      </c>
      <c r="F29" s="76">
        <f>分析係数表!C32</f>
        <v>0.77653138391731791</v>
      </c>
      <c r="G29" s="110">
        <f t="shared" si="1"/>
        <v>3.7479644472630733E-2</v>
      </c>
      <c r="H29" s="110">
        <v>4.6828181897276867E-2</v>
      </c>
      <c r="I29" s="110">
        <f t="shared" si="2"/>
        <v>4.6828181897276867E-2</v>
      </c>
      <c r="J29" s="107">
        <f>分析係数表!G32</f>
        <v>0.14009350314364016</v>
      </c>
      <c r="K29" s="111">
        <f t="shared" si="3"/>
        <v>6.5603240478371103E-3</v>
      </c>
      <c r="L29" s="79"/>
      <c r="M29" s="80"/>
      <c r="N29" s="81">
        <f>分析係数表!H32</f>
        <v>6.3300144496333836E-3</v>
      </c>
      <c r="O29" s="82">
        <f t="shared" si="4"/>
        <v>1.8564932508103961E-2</v>
      </c>
      <c r="P29" s="76">
        <f>分析係数表!C32</f>
        <v>0.77653138391731791</v>
      </c>
      <c r="Q29" s="82">
        <f t="shared" si="5"/>
        <v>1.4416252732849572E-2</v>
      </c>
      <c r="R29" s="83">
        <v>1.8800581572357859E-2</v>
      </c>
      <c r="S29" s="84">
        <f t="shared" si="6"/>
        <v>6.5628763469634727E-2</v>
      </c>
      <c r="T29" s="85">
        <f>分析係数表!F32</f>
        <v>0.48218603901338064</v>
      </c>
      <c r="U29" s="86">
        <f t="shared" si="7"/>
        <v>3.1645273502769224E-2</v>
      </c>
      <c r="V29" s="87">
        <f>分析係数表!D32</f>
        <v>2.111881347734967E-2</v>
      </c>
      <c r="W29" s="167">
        <f t="shared" si="8"/>
        <v>0</v>
      </c>
      <c r="X29" s="76">
        <f>分析係数表!E32</f>
        <v>3.1758826374334997E-2</v>
      </c>
      <c r="Y29" s="166">
        <f t="shared" si="9"/>
        <v>0</v>
      </c>
    </row>
    <row r="30" spans="1:25" x14ac:dyDescent="0.2">
      <c r="A30" s="6" t="s">
        <v>18</v>
      </c>
      <c r="B30" s="5" t="s">
        <v>274</v>
      </c>
      <c r="C30" s="90"/>
      <c r="D30" s="107">
        <f>投入係数表!K30</f>
        <v>3.0165912518853696E-5</v>
      </c>
      <c r="E30" s="110">
        <f t="shared" si="0"/>
        <v>3.0165912518853697E-3</v>
      </c>
      <c r="F30" s="76">
        <f>分析係数表!C33</f>
        <v>0.72092624356775303</v>
      </c>
      <c r="G30" s="110">
        <f t="shared" si="1"/>
        <v>2.1747397996010652E-3</v>
      </c>
      <c r="H30" s="110">
        <v>1.0337895637436475E-2</v>
      </c>
      <c r="I30" s="110">
        <f t="shared" si="2"/>
        <v>1.0337895637436475E-2</v>
      </c>
      <c r="J30" s="107">
        <f>分析係数表!G33</f>
        <v>0.50771788173830446</v>
      </c>
      <c r="K30" s="111">
        <f t="shared" si="3"/>
        <v>5.2487344746709056E-3</v>
      </c>
      <c r="L30" s="79"/>
      <c r="M30" s="80"/>
      <c r="N30" s="81">
        <f>分析係数表!H33</f>
        <v>9.5171545921061366E-4</v>
      </c>
      <c r="O30" s="82">
        <f t="shared" si="4"/>
        <v>2.791231111358288E-3</v>
      </c>
      <c r="P30" s="76">
        <f>分析係数表!C33</f>
        <v>0.72092624356775303</v>
      </c>
      <c r="Q30" s="82">
        <f t="shared" si="5"/>
        <v>2.012271760040975E-3</v>
      </c>
      <c r="R30" s="83">
        <v>5.8389262974740449E-3</v>
      </c>
      <c r="S30" s="84">
        <f t="shared" si="6"/>
        <v>1.6176821934910518E-2</v>
      </c>
      <c r="T30" s="85">
        <f>分析係数表!F33</f>
        <v>0.64568985989076233</v>
      </c>
      <c r="U30" s="86">
        <f t="shared" si="7"/>
        <v>1.0445209888630184E-2</v>
      </c>
      <c r="V30" s="87">
        <f>分析係数表!D33</f>
        <v>8.5965328900498697E-2</v>
      </c>
      <c r="W30" s="167">
        <f t="shared" si="8"/>
        <v>0</v>
      </c>
      <c r="X30" s="76">
        <f>分析係数表!E33</f>
        <v>8.1928283068154834E-2</v>
      </c>
      <c r="Y30" s="166">
        <f t="shared" si="9"/>
        <v>0</v>
      </c>
    </row>
    <row r="31" spans="1:25" x14ac:dyDescent="0.2">
      <c r="A31" s="6" t="s">
        <v>19</v>
      </c>
      <c r="B31" s="5" t="s">
        <v>275</v>
      </c>
      <c r="C31" s="90"/>
      <c r="D31" s="107">
        <f>投入係数表!K31</f>
        <v>1.0618401206636501E-2</v>
      </c>
      <c r="E31" s="110">
        <f t="shared" si="0"/>
        <v>1.0618401206636501</v>
      </c>
      <c r="F31" s="76">
        <f>分析係数表!C34</f>
        <v>0.35819769846483229</v>
      </c>
      <c r="G31" s="110">
        <f t="shared" si="1"/>
        <v>0.38034868735933924</v>
      </c>
      <c r="H31" s="110">
        <v>0.41299723273991773</v>
      </c>
      <c r="I31" s="110">
        <f t="shared" si="2"/>
        <v>0.41299723273991773</v>
      </c>
      <c r="J31" s="107">
        <f>分析係数表!G34</f>
        <v>0.42481599404565001</v>
      </c>
      <c r="K31" s="111">
        <f t="shared" si="3"/>
        <v>0.17544782996451083</v>
      </c>
      <c r="L31" s="79"/>
      <c r="M31" s="80"/>
      <c r="N31" s="81">
        <f>分析係数表!H34</f>
        <v>0.15806065051806836</v>
      </c>
      <c r="O31" s="82">
        <f t="shared" si="4"/>
        <v>0.46356692111893955</v>
      </c>
      <c r="P31" s="76">
        <f>分析係数表!C34</f>
        <v>0.35819769846483229</v>
      </c>
      <c r="Q31" s="82">
        <f t="shared" si="5"/>
        <v>0.16604860422923259</v>
      </c>
      <c r="R31" s="83">
        <v>0.17952676888893257</v>
      </c>
      <c r="S31" s="84">
        <f t="shared" si="6"/>
        <v>0.59252400162885033</v>
      </c>
      <c r="T31" s="85">
        <f>分析係数表!F34</f>
        <v>0.69970848494872639</v>
      </c>
      <c r="U31" s="86">
        <f t="shared" si="7"/>
        <v>0.41459407147547955</v>
      </c>
      <c r="V31" s="87">
        <f>分析係数表!D34</f>
        <v>0.20760626860734369</v>
      </c>
      <c r="W31" s="167">
        <f t="shared" si="8"/>
        <v>0</v>
      </c>
      <c r="X31" s="76">
        <f>分析係数表!E34</f>
        <v>0.15619831293417136</v>
      </c>
      <c r="Y31" s="166">
        <f t="shared" si="9"/>
        <v>0</v>
      </c>
    </row>
    <row r="32" spans="1:25" x14ac:dyDescent="0.2">
      <c r="A32" s="6" t="s">
        <v>20</v>
      </c>
      <c r="B32" s="5" t="s">
        <v>37</v>
      </c>
      <c r="C32" s="90"/>
      <c r="D32" s="107">
        <f>投入係数表!K32</f>
        <v>3.2579185520361991E-3</v>
      </c>
      <c r="E32" s="110">
        <f t="shared" si="0"/>
        <v>0.32579185520361992</v>
      </c>
      <c r="F32" s="76">
        <f>分析係数表!C35</f>
        <v>0.47446234387370934</v>
      </c>
      <c r="G32" s="110">
        <f t="shared" si="1"/>
        <v>0.15457596723487363</v>
      </c>
      <c r="H32" s="110">
        <v>0.2014541832006809</v>
      </c>
      <c r="I32" s="110">
        <f t="shared" si="2"/>
        <v>0.2014541832006809</v>
      </c>
      <c r="J32" s="107">
        <f>分析係数表!G35</f>
        <v>0.31377306685396844</v>
      </c>
      <c r="K32" s="111">
        <f t="shared" si="3"/>
        <v>6.3210896893438853E-2</v>
      </c>
      <c r="L32" s="79"/>
      <c r="M32" s="80"/>
      <c r="N32" s="81">
        <f>分析係数表!H35</f>
        <v>5.9483797123353076E-2</v>
      </c>
      <c r="O32" s="82">
        <f t="shared" si="4"/>
        <v>0.1744565810564235</v>
      </c>
      <c r="P32" s="76">
        <f>分析係数表!C35</f>
        <v>0.47446234387370934</v>
      </c>
      <c r="Q32" s="82">
        <f t="shared" si="5"/>
        <v>8.2773078352224458E-2</v>
      </c>
      <c r="R32" s="83">
        <v>0.10988035401415483</v>
      </c>
      <c r="S32" s="84">
        <f t="shared" si="6"/>
        <v>0.31133453721483573</v>
      </c>
      <c r="T32" s="85">
        <f>分析係数表!F35</f>
        <v>0.64389247174509934</v>
      </c>
      <c r="U32" s="86">
        <f t="shared" si="7"/>
        <v>0.20046596470687719</v>
      </c>
      <c r="V32" s="87">
        <f>分析係数表!D35</f>
        <v>6.6375071834493329E-2</v>
      </c>
      <c r="W32" s="167">
        <f t="shared" si="8"/>
        <v>0</v>
      </c>
      <c r="X32" s="76">
        <f>分析係数表!E35</f>
        <v>5.9702445565417275E-2</v>
      </c>
      <c r="Y32" s="166">
        <f t="shared" si="9"/>
        <v>0</v>
      </c>
    </row>
    <row r="33" spans="1:25" x14ac:dyDescent="0.2">
      <c r="A33" s="6" t="s">
        <v>21</v>
      </c>
      <c r="B33" s="5" t="s">
        <v>38</v>
      </c>
      <c r="C33" s="90"/>
      <c r="D33" s="107">
        <f>投入係数表!K33</f>
        <v>3.3182503770739065E-4</v>
      </c>
      <c r="E33" s="110">
        <f t="shared" si="0"/>
        <v>3.3182503770739065E-2</v>
      </c>
      <c r="F33" s="76">
        <f>分析係数表!C36</f>
        <v>0.91090674483303868</v>
      </c>
      <c r="G33" s="110">
        <f t="shared" si="1"/>
        <v>3.0226166495213952E-2</v>
      </c>
      <c r="H33" s="110">
        <v>7.7219387577641851E-2</v>
      </c>
      <c r="I33" s="110">
        <f t="shared" si="2"/>
        <v>7.7219387577641851E-2</v>
      </c>
      <c r="J33" s="107">
        <f>分析係数表!G36</f>
        <v>5.1762655005969514E-2</v>
      </c>
      <c r="K33" s="111">
        <f t="shared" si="3"/>
        <v>3.997080518953723E-3</v>
      </c>
      <c r="L33" s="79"/>
      <c r="M33" s="80"/>
      <c r="N33" s="81">
        <f>分析係数表!H36</f>
        <v>0.19022926540846299</v>
      </c>
      <c r="O33" s="82">
        <f t="shared" si="4"/>
        <v>0.55791238732146187</v>
      </c>
      <c r="P33" s="76">
        <f>分析係数表!C36</f>
        <v>0.91090674483303868</v>
      </c>
      <c r="Q33" s="82">
        <f t="shared" si="5"/>
        <v>0.50820615663702229</v>
      </c>
      <c r="R33" s="83">
        <v>0.53355336780890283</v>
      </c>
      <c r="S33" s="84">
        <f t="shared" si="6"/>
        <v>0.61077275538654474</v>
      </c>
      <c r="T33" s="85">
        <f>分析係数表!F36</f>
        <v>0.84633076241329552</v>
      </c>
      <c r="U33" s="86">
        <f t="shared" si="7"/>
        <v>0.51691577172756364</v>
      </c>
      <c r="V33" s="87">
        <f>分析係数表!D36</f>
        <v>1.3696924417880712E-2</v>
      </c>
      <c r="W33" s="167">
        <f t="shared" si="8"/>
        <v>0</v>
      </c>
      <c r="X33" s="76">
        <f>分析係数表!E36</f>
        <v>6.1086817992045527E-3</v>
      </c>
      <c r="Y33" s="166">
        <f t="shared" si="9"/>
        <v>0</v>
      </c>
    </row>
    <row r="34" spans="1:25" x14ac:dyDescent="0.2">
      <c r="A34" s="6" t="s">
        <v>22</v>
      </c>
      <c r="B34" s="5" t="s">
        <v>378</v>
      </c>
      <c r="C34" s="90"/>
      <c r="D34" s="107">
        <f>投入係数表!K34</f>
        <v>1.9095022624434389E-2</v>
      </c>
      <c r="E34" s="110">
        <f t="shared" si="0"/>
        <v>1.909502262443439</v>
      </c>
      <c r="F34" s="76">
        <f>分析係数表!C37</f>
        <v>0.57543127748336897</v>
      </c>
      <c r="G34" s="110">
        <f t="shared" si="1"/>
        <v>1.0987873262352115</v>
      </c>
      <c r="H34" s="110">
        <v>1.2380540959340252</v>
      </c>
      <c r="I34" s="110">
        <f t="shared" si="2"/>
        <v>1.2380540959340252</v>
      </c>
      <c r="J34" s="107">
        <f>分析係数表!G37</f>
        <v>0.39253606653449546</v>
      </c>
      <c r="K34" s="111">
        <f t="shared" si="3"/>
        <v>0.48598088497486314</v>
      </c>
      <c r="L34" s="79"/>
      <c r="M34" s="80"/>
      <c r="N34" s="81">
        <f>分析係数表!H37</f>
        <v>4.7922509493440749E-2</v>
      </c>
      <c r="O34" s="82">
        <f t="shared" si="4"/>
        <v>0.14054915062890994</v>
      </c>
      <c r="P34" s="76">
        <f>分析係数表!C37</f>
        <v>0.57543127748336897</v>
      </c>
      <c r="Q34" s="82">
        <f t="shared" si="5"/>
        <v>8.0876377295596102E-2</v>
      </c>
      <c r="R34" s="83">
        <v>9.9566113531724842E-2</v>
      </c>
      <c r="S34" s="84">
        <f t="shared" si="6"/>
        <v>1.3376202094657499</v>
      </c>
      <c r="T34" s="85">
        <f>分析係数表!F37</f>
        <v>0.63717752091671964</v>
      </c>
      <c r="U34" s="86">
        <f t="shared" si="7"/>
        <v>0.85230152899548972</v>
      </c>
      <c r="V34" s="87">
        <f>分析係数表!D37</f>
        <v>6.7955959550617839E-2</v>
      </c>
      <c r="W34" s="167">
        <f t="shared" si="8"/>
        <v>0</v>
      </c>
      <c r="X34" s="76">
        <f>分析係数表!E37</f>
        <v>6.4489582164366135E-2</v>
      </c>
      <c r="Y34" s="166">
        <f t="shared" si="9"/>
        <v>0</v>
      </c>
    </row>
    <row r="35" spans="1:25" x14ac:dyDescent="0.2">
      <c r="A35" s="6" t="s">
        <v>23</v>
      </c>
      <c r="B35" s="5" t="s">
        <v>194</v>
      </c>
      <c r="C35" s="90"/>
      <c r="D35" s="107">
        <f>投入係数表!K35</f>
        <v>4.5248868778280545E-4</v>
      </c>
      <c r="E35" s="110">
        <f t="shared" si="0"/>
        <v>4.5248868778280542E-2</v>
      </c>
      <c r="F35" s="76">
        <f>分析係数表!C38</f>
        <v>0.12310923685624497</v>
      </c>
      <c r="G35" s="110">
        <f t="shared" si="1"/>
        <v>5.5705537039024873E-3</v>
      </c>
      <c r="H35" s="110">
        <v>1.5171888482946571E-2</v>
      </c>
      <c r="I35" s="110">
        <f t="shared" si="2"/>
        <v>1.5171888482946571E-2</v>
      </c>
      <c r="J35" s="107">
        <f>分析係数表!G38</f>
        <v>0.19170637906529556</v>
      </c>
      <c r="K35" s="111">
        <f t="shared" si="3"/>
        <v>2.9085478046481472E-3</v>
      </c>
      <c r="L35" s="79"/>
      <c r="M35" s="80"/>
      <c r="N35" s="81">
        <f>分析係数表!H38</f>
        <v>4.3167094042767119E-2</v>
      </c>
      <c r="O35" s="82">
        <f t="shared" si="4"/>
        <v>0.12660226826517948</v>
      </c>
      <c r="P35" s="76">
        <f>分析係数表!C38</f>
        <v>0.12310923685624497</v>
      </c>
      <c r="Q35" s="82">
        <f t="shared" si="5"/>
        <v>1.5585908630395847E-2</v>
      </c>
      <c r="R35" s="83">
        <v>2.0150833019610122E-2</v>
      </c>
      <c r="S35" s="84">
        <f t="shared" si="6"/>
        <v>3.5322721502556692E-2</v>
      </c>
      <c r="T35" s="85">
        <f>分析係数表!F38</f>
        <v>0.42705459409748348</v>
      </c>
      <c r="U35" s="86">
        <f t="shared" si="7"/>
        <v>1.50847304936928E-2</v>
      </c>
      <c r="V35" s="87">
        <f>分析係数表!D38</f>
        <v>7.0562661984783878E-2</v>
      </c>
      <c r="W35" s="167">
        <f t="shared" si="8"/>
        <v>0</v>
      </c>
      <c r="X35" s="76">
        <f>分析係数表!E38</f>
        <v>7.7418276063874261E-2</v>
      </c>
      <c r="Y35" s="166">
        <f t="shared" si="9"/>
        <v>0</v>
      </c>
    </row>
    <row r="36" spans="1:25" x14ac:dyDescent="0.2">
      <c r="A36" s="6" t="s">
        <v>24</v>
      </c>
      <c r="B36" s="5" t="s">
        <v>39</v>
      </c>
      <c r="C36" s="90"/>
      <c r="D36" s="107">
        <f>投入係数表!K36</f>
        <v>0</v>
      </c>
      <c r="E36" s="110">
        <f t="shared" si="0"/>
        <v>0</v>
      </c>
      <c r="F36" s="76">
        <f>分析係数表!C39</f>
        <v>1</v>
      </c>
      <c r="G36" s="110">
        <f t="shared" si="1"/>
        <v>0</v>
      </c>
      <c r="H36" s="110">
        <v>4.9886524606034752E-3</v>
      </c>
      <c r="I36" s="110">
        <f t="shared" si="2"/>
        <v>4.9886524606034752E-3</v>
      </c>
      <c r="J36" s="107">
        <f>分析係数表!G39</f>
        <v>0.35304153549304357</v>
      </c>
      <c r="K36" s="111">
        <f t="shared" si="3"/>
        <v>1.7612015247326009E-3</v>
      </c>
      <c r="L36" s="79"/>
      <c r="M36" s="80"/>
      <c r="N36" s="81">
        <f>分析係数表!H39</f>
        <v>3.7957953780144243E-3</v>
      </c>
      <c r="O36" s="82">
        <f t="shared" si="4"/>
        <v>1.1132468269719684E-2</v>
      </c>
      <c r="P36" s="76">
        <f>分析係数表!C39</f>
        <v>1</v>
      </c>
      <c r="Q36" s="82">
        <f t="shared" si="5"/>
        <v>1.1132468269719684E-2</v>
      </c>
      <c r="R36" s="83">
        <v>1.5906313372884666E-2</v>
      </c>
      <c r="S36" s="84">
        <f t="shared" si="6"/>
        <v>2.0894965833488141E-2</v>
      </c>
      <c r="T36" s="85">
        <f>分析係数表!F39</f>
        <v>0.70376764496801059</v>
      </c>
      <c r="U36" s="86">
        <f t="shared" si="7"/>
        <v>1.4705200896320993E-2</v>
      </c>
      <c r="V36" s="87">
        <f>分析係数表!D39</f>
        <v>5.7580989133746319E-2</v>
      </c>
      <c r="W36" s="167">
        <f t="shared" si="8"/>
        <v>0</v>
      </c>
      <c r="X36" s="76">
        <f>分析係数表!E39</f>
        <v>7.2915608814867472E-2</v>
      </c>
      <c r="Y36" s="166">
        <f t="shared" si="9"/>
        <v>0</v>
      </c>
    </row>
    <row r="37" spans="1:25" x14ac:dyDescent="0.2">
      <c r="A37" s="6" t="s">
        <v>25</v>
      </c>
      <c r="B37" s="5" t="s">
        <v>40</v>
      </c>
      <c r="C37" s="90"/>
      <c r="D37" s="107">
        <f>投入係数表!K37</f>
        <v>0</v>
      </c>
      <c r="E37" s="110">
        <f t="shared" si="0"/>
        <v>0</v>
      </c>
      <c r="F37" s="76">
        <f>分析係数表!C40</f>
        <v>0.78099387587215507</v>
      </c>
      <c r="G37" s="110">
        <f t="shared" si="1"/>
        <v>0</v>
      </c>
      <c r="H37" s="110">
        <v>8.649165080145823E-4</v>
      </c>
      <c r="I37" s="110">
        <f t="shared" si="2"/>
        <v>8.649165080145823E-4</v>
      </c>
      <c r="J37" s="107">
        <f>分析係数表!G40</f>
        <v>0.50417365280256732</v>
      </c>
      <c r="K37" s="111">
        <f t="shared" si="3"/>
        <v>4.3606811521495293E-4</v>
      </c>
      <c r="L37" s="79"/>
      <c r="M37" s="80"/>
      <c r="N37" s="81">
        <f>分析係数表!H40</f>
        <v>3.2832602420076455E-2</v>
      </c>
      <c r="O37" s="82">
        <f t="shared" si="4"/>
        <v>9.6292836745330443E-2</v>
      </c>
      <c r="P37" s="76">
        <f>分析係数表!C40</f>
        <v>0.78099387587215507</v>
      </c>
      <c r="Q37" s="82">
        <f t="shared" si="5"/>
        <v>7.5204115788460299E-2</v>
      </c>
      <c r="R37" s="83">
        <v>7.5383982064152949E-2</v>
      </c>
      <c r="S37" s="84">
        <f t="shared" si="6"/>
        <v>7.6248898572167531E-2</v>
      </c>
      <c r="T37" s="85">
        <f>分析係数表!F40</f>
        <v>0.70079506733733576</v>
      </c>
      <c r="U37" s="86">
        <f t="shared" si="7"/>
        <v>5.3434852009279832E-2</v>
      </c>
      <c r="V37" s="87">
        <f>分析係数表!D40</f>
        <v>8.9079993509654384E-2</v>
      </c>
      <c r="W37" s="167">
        <f t="shared" si="8"/>
        <v>0</v>
      </c>
      <c r="X37" s="76">
        <f>分析係数表!E40</f>
        <v>5.5816972253772516E-2</v>
      </c>
      <c r="Y37" s="166">
        <f t="shared" si="9"/>
        <v>0</v>
      </c>
    </row>
    <row r="38" spans="1:25" x14ac:dyDescent="0.2">
      <c r="A38" s="6" t="s">
        <v>26</v>
      </c>
      <c r="B38" s="5" t="s">
        <v>277</v>
      </c>
      <c r="C38" s="90"/>
      <c r="D38" s="107">
        <f>投入係数表!K38</f>
        <v>0</v>
      </c>
      <c r="E38" s="110">
        <f t="shared" si="0"/>
        <v>0</v>
      </c>
      <c r="F38" s="76">
        <f>分析係数表!C41</f>
        <v>0.76071116627591595</v>
      </c>
      <c r="G38" s="110">
        <f t="shared" si="1"/>
        <v>0</v>
      </c>
      <c r="H38" s="110">
        <v>5.6348269639816572E-4</v>
      </c>
      <c r="I38" s="110">
        <f t="shared" si="2"/>
        <v>5.6348269639816572E-4</v>
      </c>
      <c r="J38" s="107">
        <f>分析係数表!G41</f>
        <v>0.44503393665158369</v>
      </c>
      <c r="K38" s="111">
        <f t="shared" si="3"/>
        <v>2.5076892261312485E-4</v>
      </c>
      <c r="L38" s="79"/>
      <c r="M38" s="80"/>
      <c r="N38" s="81">
        <f>分析係数表!H41</f>
        <v>5.40375184572724E-2</v>
      </c>
      <c r="O38" s="82">
        <f t="shared" si="4"/>
        <v>0.15848350600886651</v>
      </c>
      <c r="P38" s="76">
        <f>分析係数表!C41</f>
        <v>0.76071116627591595</v>
      </c>
      <c r="Q38" s="82">
        <f t="shared" si="5"/>
        <v>0.12056017269150097</v>
      </c>
      <c r="R38" s="83">
        <v>0.12264450799745494</v>
      </c>
      <c r="S38" s="84">
        <f t="shared" si="6"/>
        <v>0.1232079906938531</v>
      </c>
      <c r="T38" s="85">
        <f>分析係数表!F41</f>
        <v>0.54961538461538462</v>
      </c>
      <c r="U38" s="86">
        <f t="shared" si="7"/>
        <v>6.7717007192890796E-2</v>
      </c>
      <c r="V38" s="87">
        <f>分析係数表!D41</f>
        <v>0.14765837104072399</v>
      </c>
      <c r="W38" s="167">
        <f t="shared" si="8"/>
        <v>0</v>
      </c>
      <c r="X38" s="76">
        <f>分析係数表!E41</f>
        <v>0.13881221719457013</v>
      </c>
      <c r="Y38" s="166">
        <f t="shared" si="9"/>
        <v>0</v>
      </c>
    </row>
    <row r="39" spans="1:25" x14ac:dyDescent="0.2">
      <c r="A39" s="6" t="s">
        <v>51</v>
      </c>
      <c r="B39" s="5" t="s">
        <v>368</v>
      </c>
      <c r="C39" s="90"/>
      <c r="D39" s="107">
        <f>投入係数表!K39</f>
        <v>6.0331825037707392E-5</v>
      </c>
      <c r="E39" s="110">
        <f>$C$13*D39</f>
        <v>6.0331825037707393E-3</v>
      </c>
      <c r="F39" s="76">
        <f>分析係数表!C42</f>
        <v>0.30107643796890293</v>
      </c>
      <c r="G39" s="110">
        <f>E39*F39</f>
        <v>1.8164490978516015E-3</v>
      </c>
      <c r="H39" s="110">
        <v>3.7734489761650936E-3</v>
      </c>
      <c r="I39" s="110">
        <f>C39+H39</f>
        <v>3.7734489761650936E-3</v>
      </c>
      <c r="J39" s="107">
        <f>分析係数表!G42</f>
        <v>0.48530465949820789</v>
      </c>
      <c r="K39" s="111">
        <f>I39*J39</f>
        <v>1.831272370511662E-3</v>
      </c>
      <c r="L39" s="79"/>
      <c r="M39" s="80"/>
      <c r="N39" s="81">
        <f>分析係数表!H42</f>
        <v>1.1991298601515789E-2</v>
      </c>
      <c r="O39" s="82">
        <f t="shared" si="4"/>
        <v>3.5168584683808332E-2</v>
      </c>
      <c r="P39" s="76">
        <f>分析係数表!C42</f>
        <v>0.30107643796890293</v>
      </c>
      <c r="Q39" s="82">
        <f>O39*P39</f>
        <v>1.0588432205008729E-2</v>
      </c>
      <c r="R39" s="83">
        <v>1.1187393856083267E-2</v>
      </c>
      <c r="S39" s="84">
        <f>I39+R39</f>
        <v>1.4960842832248361E-2</v>
      </c>
      <c r="T39" s="85">
        <f>分析係数表!F42</f>
        <v>0.55698924731182797</v>
      </c>
      <c r="U39" s="86">
        <f t="shared" si="7"/>
        <v>8.3330285882845714E-3</v>
      </c>
      <c r="V39" s="87">
        <f>分析係数表!D42</f>
        <v>0.33118279569892473</v>
      </c>
      <c r="W39" s="167">
        <f t="shared" si="8"/>
        <v>0</v>
      </c>
      <c r="X39" s="76">
        <f>分析係数表!E42</f>
        <v>0.28387096774193549</v>
      </c>
      <c r="Y39" s="166">
        <f t="shared" si="9"/>
        <v>0</v>
      </c>
    </row>
    <row r="40" spans="1:25" x14ac:dyDescent="0.2">
      <c r="A40" s="6" t="s">
        <v>195</v>
      </c>
      <c r="B40" s="5" t="s">
        <v>41</v>
      </c>
      <c r="C40" s="90"/>
      <c r="D40" s="107">
        <f>投入係数表!K40</f>
        <v>4.4042232277526393E-3</v>
      </c>
      <c r="E40" s="110">
        <f>$C$13*D40</f>
        <v>0.44042232277526394</v>
      </c>
      <c r="F40" s="76">
        <f>分析係数表!C43</f>
        <v>0.72981232219865499</v>
      </c>
      <c r="G40" s="110">
        <f>E40*F40</f>
        <v>0.32142563813274094</v>
      </c>
      <c r="H40" s="110">
        <v>0.53944586554375562</v>
      </c>
      <c r="I40" s="110">
        <f>C40+H40</f>
        <v>0.53944586554375562</v>
      </c>
      <c r="J40" s="107">
        <f>分析係数表!G43</f>
        <v>0.39095764137830125</v>
      </c>
      <c r="K40" s="111">
        <f>I40*J40</f>
        <v>0.21090048324426292</v>
      </c>
      <c r="L40" s="79"/>
      <c r="M40" s="80"/>
      <c r="N40" s="81">
        <f>分析係数表!H43</f>
        <v>3.3430191196790096E-2</v>
      </c>
      <c r="O40" s="82">
        <f t="shared" si="4"/>
        <v>9.8045470233857734E-2</v>
      </c>
      <c r="P40" s="76">
        <f>分析係数表!C43</f>
        <v>0.72981232219865499</v>
      </c>
      <c r="Q40" s="82">
        <f>O40*P40</f>
        <v>7.1554792312430823E-2</v>
      </c>
      <c r="R40" s="83">
        <v>0.14311709706273851</v>
      </c>
      <c r="S40" s="84">
        <f>I40+R40</f>
        <v>0.68256296260649418</v>
      </c>
      <c r="T40" s="85">
        <f>分析係数表!F43</f>
        <v>0.64680420416026529</v>
      </c>
      <c r="U40" s="86">
        <f t="shared" si="7"/>
        <v>0.4414845938179664</v>
      </c>
      <c r="V40" s="87">
        <f>分析係数表!D43</f>
        <v>0.10445777550174361</v>
      </c>
      <c r="W40" s="167">
        <f t="shared" si="8"/>
        <v>0</v>
      </c>
      <c r="X40" s="76">
        <f>分析係数表!E43</f>
        <v>8.2644426561318804E-2</v>
      </c>
      <c r="Y40" s="166">
        <f t="shared" si="9"/>
        <v>0</v>
      </c>
    </row>
    <row r="41" spans="1:25" x14ac:dyDescent="0.2">
      <c r="A41" s="6" t="s">
        <v>341</v>
      </c>
      <c r="B41" s="5" t="s">
        <v>42</v>
      </c>
      <c r="C41" s="90"/>
      <c r="D41" s="107">
        <f>投入係数表!K41</f>
        <v>3.0165912518853696E-5</v>
      </c>
      <c r="E41" s="110">
        <f>$C$13*D41</f>
        <v>3.0165912518853697E-3</v>
      </c>
      <c r="F41" s="76">
        <f>分析係数表!C44</f>
        <v>0.45252453325619169</v>
      </c>
      <c r="G41" s="110">
        <f>E41*F41</f>
        <v>1.3650815482841379E-3</v>
      </c>
      <c r="H41" s="110">
        <v>2.4620512201623899E-3</v>
      </c>
      <c r="I41" s="110">
        <f>C41+H41</f>
        <v>2.4620512201623899E-3</v>
      </c>
      <c r="J41" s="107">
        <f>分析係数表!G44</f>
        <v>0.2679406279539126</v>
      </c>
      <c r="K41" s="111">
        <f>I41*J41</f>
        <v>6.5968354998500751E-4</v>
      </c>
      <c r="L41" s="79"/>
      <c r="M41" s="80"/>
      <c r="N41" s="81">
        <f>分析係数表!H44</f>
        <v>0.11253165797686161</v>
      </c>
      <c r="O41" s="82">
        <f t="shared" si="4"/>
        <v>0.33003757763719982</v>
      </c>
      <c r="P41" s="76">
        <f>分析係数表!C44</f>
        <v>0.45252453325619169</v>
      </c>
      <c r="Q41" s="82">
        <f>O41*P41</f>
        <v>0.14935010077727798</v>
      </c>
      <c r="R41" s="83">
        <v>0.15186855199659732</v>
      </c>
      <c r="S41" s="84">
        <f>I41+R41</f>
        <v>0.1543306032167597</v>
      </c>
      <c r="T41" s="85">
        <f>分析係数表!F44</f>
        <v>0.51592877398257675</v>
      </c>
      <c r="U41" s="86">
        <f t="shared" si="7"/>
        <v>7.9623598905614351E-2</v>
      </c>
      <c r="V41" s="87">
        <f>分析係数表!D44</f>
        <v>0.17695373374549728</v>
      </c>
      <c r="W41" s="167">
        <f t="shared" si="8"/>
        <v>0</v>
      </c>
      <c r="X41" s="76">
        <f>分析係数表!E44</f>
        <v>0.1325013412359809</v>
      </c>
      <c r="Y41" s="166">
        <f t="shared" si="9"/>
        <v>0</v>
      </c>
    </row>
    <row r="42" spans="1:25" x14ac:dyDescent="0.2">
      <c r="A42" s="6" t="s">
        <v>342</v>
      </c>
      <c r="B42" s="5" t="s">
        <v>279</v>
      </c>
      <c r="C42" s="90"/>
      <c r="D42" s="107">
        <f>投入係数表!K42</f>
        <v>6.0331825037707392E-5</v>
      </c>
      <c r="E42" s="110">
        <f>$C$13*D42</f>
        <v>6.0331825037707393E-3</v>
      </c>
      <c r="F42" s="76">
        <f>分析係数表!C45</f>
        <v>1</v>
      </c>
      <c r="G42" s="110">
        <f>E42*F42</f>
        <v>6.0331825037707393E-3</v>
      </c>
      <c r="H42" s="110">
        <v>1.2441178327332859E-2</v>
      </c>
      <c r="I42" s="110">
        <f>C42+H42</f>
        <v>1.2441178327332859E-2</v>
      </c>
      <c r="J42" s="107">
        <f>分析係数表!G45</f>
        <v>0</v>
      </c>
      <c r="K42" s="111">
        <f>I42*J42</f>
        <v>0</v>
      </c>
      <c r="L42" s="79"/>
      <c r="M42" s="80"/>
      <c r="N42" s="81">
        <f>分析係数表!H45</f>
        <v>0</v>
      </c>
      <c r="O42" s="82">
        <f t="shared" si="4"/>
        <v>0</v>
      </c>
      <c r="P42" s="76">
        <f>分析係数表!C45</f>
        <v>1</v>
      </c>
      <c r="Q42" s="82">
        <f>O42*P42</f>
        <v>0</v>
      </c>
      <c r="R42" s="83">
        <v>2.5186178566752688E-3</v>
      </c>
      <c r="S42" s="84">
        <f>I42+R42</f>
        <v>1.4959796184008129E-2</v>
      </c>
      <c r="T42" s="85">
        <f>分析係数表!F45</f>
        <v>0</v>
      </c>
      <c r="U42" s="86">
        <f t="shared" si="7"/>
        <v>0</v>
      </c>
      <c r="V42" s="87">
        <f>分析係数表!D45</f>
        <v>0</v>
      </c>
      <c r="W42" s="167">
        <f t="shared" si="8"/>
        <v>0</v>
      </c>
      <c r="X42" s="76">
        <f>分析係数表!E45</f>
        <v>0</v>
      </c>
      <c r="Y42" s="166">
        <f t="shared" si="9"/>
        <v>0</v>
      </c>
    </row>
    <row r="43" spans="1:25" x14ac:dyDescent="0.2">
      <c r="A43" s="6" t="s">
        <v>343</v>
      </c>
      <c r="B43" s="5" t="s">
        <v>280</v>
      </c>
      <c r="C43" s="90"/>
      <c r="D43" s="107">
        <f>投入係数表!K43</f>
        <v>3.6199095022624434E-4</v>
      </c>
      <c r="E43" s="110">
        <f>$C$13*D43</f>
        <v>3.6199095022624431E-2</v>
      </c>
      <c r="F43" s="76">
        <f>分析係数表!C46</f>
        <v>0.34080923888028791</v>
      </c>
      <c r="G43" s="110">
        <f>E43*F43</f>
        <v>1.2336986022815851E-2</v>
      </c>
      <c r="H43" s="110">
        <v>2.6306440591670657E-2</v>
      </c>
      <c r="I43" s="110">
        <f>C43+H43</f>
        <v>2.6306440591670657E-2</v>
      </c>
      <c r="J43" s="107">
        <f>分析係数表!G46</f>
        <v>9.3103025848340071E-3</v>
      </c>
      <c r="K43" s="111">
        <f>I43*J43</f>
        <v>2.4492092183841358E-4</v>
      </c>
      <c r="L43" s="79"/>
      <c r="M43" s="80"/>
      <c r="N43" s="81">
        <f>分析係数表!H46</f>
        <v>2.2019091222401043E-2</v>
      </c>
      <c r="O43" s="82">
        <f t="shared" si="4"/>
        <v>6.457851647674126E-2</v>
      </c>
      <c r="P43" s="76">
        <f>分析係数表!C46</f>
        <v>0.34080923888028791</v>
      </c>
      <c r="Q43" s="82">
        <f>O43*P43</f>
        <v>2.2008955048456322E-2</v>
      </c>
      <c r="R43" s="83">
        <v>2.5173706445178134E-2</v>
      </c>
      <c r="S43" s="84">
        <f>I43+R43</f>
        <v>5.1480147036848792E-2</v>
      </c>
      <c r="T43" s="85">
        <f>分析係数表!F46</f>
        <v>0.31361019233125076</v>
      </c>
      <c r="U43" s="86">
        <f t="shared" si="7"/>
        <v>1.614469881346722E-2</v>
      </c>
      <c r="V43" s="87">
        <f>分析係数表!D46</f>
        <v>2.8175915717260809E-3</v>
      </c>
      <c r="W43" s="167">
        <f t="shared" si="8"/>
        <v>0</v>
      </c>
      <c r="X43" s="76">
        <f>分析係数表!E46</f>
        <v>8.2077667524194532E-3</v>
      </c>
      <c r="Y43" s="166">
        <f t="shared" si="9"/>
        <v>0</v>
      </c>
    </row>
    <row r="44" spans="1:25" x14ac:dyDescent="0.2">
      <c r="A44" s="192">
        <v>40</v>
      </c>
      <c r="B44" s="14" t="s">
        <v>151</v>
      </c>
      <c r="C44" s="197">
        <f>SUM(C5:C43)</f>
        <v>100</v>
      </c>
      <c r="D44" s="108">
        <f>投入係数表!K44</f>
        <v>0.70144796380090502</v>
      </c>
      <c r="E44" s="91">
        <f>SUM(E5:E43)</f>
        <v>70.144796380090554</v>
      </c>
      <c r="F44" s="92">
        <f>分析係数表!C47</f>
        <v>0.44730110240898746</v>
      </c>
      <c r="G44" s="91">
        <f>SUM(G5:G43)</f>
        <v>5.479653430479015</v>
      </c>
      <c r="H44" s="91">
        <f>SUM(H5:H43)</f>
        <v>6.1933683043080086</v>
      </c>
      <c r="I44" s="91">
        <f>SUM(I5:I43)</f>
        <v>106.193368304308</v>
      </c>
      <c r="J44" s="108">
        <f>分析係数表!G47</f>
        <v>0.20041488570582558</v>
      </c>
      <c r="K44" s="93">
        <f>SUM(K5:K43)</f>
        <v>4.6750935854293534</v>
      </c>
      <c r="L44" s="94">
        <f>最終需要_まとめ!$L$33</f>
        <v>0.62733333333333341</v>
      </c>
      <c r="M44" s="91">
        <f>K44*L44</f>
        <v>2.9328420425926813</v>
      </c>
      <c r="N44" s="95">
        <f>分析係数表!H47</f>
        <v>1</v>
      </c>
      <c r="O44" s="96">
        <f>SUM(O5:O43)</f>
        <v>2.9328420425926809</v>
      </c>
      <c r="P44" s="92">
        <f>分析係数表!C47</f>
        <v>0.44730110240898746</v>
      </c>
      <c r="Q44" s="96">
        <f>SUM(Q5:Q43)</f>
        <v>1.4120667007071135</v>
      </c>
      <c r="R44" s="91">
        <f>SUM(R5:R43)</f>
        <v>1.6236953797460618</v>
      </c>
      <c r="S44" s="97">
        <f>SUM(S5:S43)</f>
        <v>107.81706368405411</v>
      </c>
      <c r="T44" s="98">
        <f>分析係数表!F47</f>
        <v>0.4447131739491107</v>
      </c>
      <c r="U44" s="99">
        <f>SUM(U5:U43)</f>
        <v>32.904565991836819</v>
      </c>
      <c r="V44" s="100">
        <f>分析係数表!D47</f>
        <v>5.9741394314336671E-2</v>
      </c>
      <c r="W44" s="164">
        <f>SUM(W5:W43)</f>
        <v>1</v>
      </c>
      <c r="X44" s="92">
        <f>分析係数表!E47</f>
        <v>5.0958836918611881E-2</v>
      </c>
      <c r="Y44" s="165">
        <f>SUM(Y5:Y43)</f>
        <v>1</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8" t="str">
        <f>取引基本表!$E$1</f>
        <v>2015年加古川市産業連関表</v>
      </c>
      <c r="H1" s="401"/>
      <c r="I1" s="401"/>
    </row>
    <row r="2" spans="1:25" x14ac:dyDescent="0.2">
      <c r="B2" s="3" t="s">
        <v>365</v>
      </c>
      <c r="S2" s="3" t="s">
        <v>153</v>
      </c>
      <c r="U2" s="64" t="s">
        <v>210</v>
      </c>
      <c r="W2" s="3" t="s">
        <v>130</v>
      </c>
      <c r="Y2" s="3" t="s">
        <v>154</v>
      </c>
    </row>
    <row r="3" spans="1:25" ht="44" x14ac:dyDescent="0.2">
      <c r="B3" s="65"/>
      <c r="C3" s="66" t="s">
        <v>228</v>
      </c>
      <c r="D3" s="66" t="s">
        <v>379</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投入係数表!L5</f>
        <v>2.5794614429874265E-2</v>
      </c>
      <c r="E5" s="77">
        <f t="shared" ref="E5:E38" si="0">$C$14*D5</f>
        <v>2.5794614429874265</v>
      </c>
      <c r="F5" s="76">
        <f>分析係数表!C8</f>
        <v>6.8521575100212173E-2</v>
      </c>
      <c r="G5" s="77">
        <f t="shared" ref="G5:G38" si="1">E5*F5</f>
        <v>0.1767487609837646</v>
      </c>
      <c r="H5" s="77">
        <f t="array" ref="H5:H43">MMULT(逆行列係数!C5:AO43,'10'!G5:G43)</f>
        <v>0.18168720155024803</v>
      </c>
      <c r="I5" s="77">
        <f t="shared" ref="I5:I38" si="2">C5+H5</f>
        <v>0.18168720155024803</v>
      </c>
      <c r="J5" s="76">
        <f>分析係数表!G8</f>
        <v>0.11996034368803701</v>
      </c>
      <c r="K5" s="78">
        <f t="shared" ref="K5:K38" si="3">I5*J5</f>
        <v>2.1795259141685404E-2</v>
      </c>
      <c r="L5" s="79" t="s">
        <v>183</v>
      </c>
      <c r="M5" s="80" t="s">
        <v>183</v>
      </c>
      <c r="N5" s="81">
        <f>分析係数表!H8</f>
        <v>1.0951051471680932E-2</v>
      </c>
      <c r="O5" s="82">
        <f t="shared" ref="O5:O43" si="4">$M$44*N5</f>
        <v>0.18197350466770373</v>
      </c>
      <c r="P5" s="76">
        <f>分析係数表!C8</f>
        <v>6.8521575100212173E-2</v>
      </c>
      <c r="Q5" s="82">
        <f t="shared" ref="Q5:Q38" si="5">O5*P5</f>
        <v>1.2469111166336871E-2</v>
      </c>
      <c r="R5" s="83">
        <f t="array" ref="R5:R43">MMULT(逆行列係数!C5:AO43,'10'!Q5:Q43)</f>
        <v>1.6039253909095916E-2</v>
      </c>
      <c r="S5" s="84">
        <f t="shared" ref="S5:S38" si="6">I5+R5</f>
        <v>0.19772645545934395</v>
      </c>
      <c r="T5" s="85">
        <f>分析係数表!F8</f>
        <v>0.45208195637805682</v>
      </c>
      <c r="U5" s="86">
        <f t="shared" ref="U5:U43" si="7">S5*T5</f>
        <v>8.9388562811758929E-2</v>
      </c>
      <c r="V5" s="87">
        <f>分析係数表!D8</f>
        <v>0.36021150033046928</v>
      </c>
      <c r="W5" s="167">
        <f t="shared" ref="W5:W43" si="8">ROUND(S5*V5,0)</f>
        <v>0</v>
      </c>
      <c r="X5" s="76">
        <f>分析係数表!E8</f>
        <v>0.22769332452081956</v>
      </c>
      <c r="Y5" s="166">
        <f t="shared" ref="Y5:Y43" si="9">ROUND(S5*X5,0)</f>
        <v>0</v>
      </c>
    </row>
    <row r="6" spans="1:25" x14ac:dyDescent="0.2">
      <c r="A6" s="6" t="s">
        <v>220</v>
      </c>
      <c r="B6" s="5" t="s">
        <v>266</v>
      </c>
      <c r="C6" s="90"/>
      <c r="D6" s="76">
        <f>投入係数表!L6</f>
        <v>0</v>
      </c>
      <c r="E6" s="77">
        <f t="shared" si="0"/>
        <v>0</v>
      </c>
      <c r="F6" s="76">
        <f>分析係数表!C9</f>
        <v>0.10166666666666668</v>
      </c>
      <c r="G6" s="77">
        <f t="shared" si="1"/>
        <v>0</v>
      </c>
      <c r="H6" s="77">
        <v>6.5362339565483793E-5</v>
      </c>
      <c r="I6" s="77">
        <f t="shared" si="2"/>
        <v>6.5362339565483793E-5</v>
      </c>
      <c r="J6" s="76">
        <f>分析係数表!G9</f>
        <v>0.25757575757575757</v>
      </c>
      <c r="K6" s="78">
        <f t="shared" si="3"/>
        <v>1.6835754130503399E-5</v>
      </c>
      <c r="L6" s="79"/>
      <c r="M6" s="80"/>
      <c r="N6" s="81">
        <f>分析係数表!H9</f>
        <v>5.8336047250617351E-4</v>
      </c>
      <c r="O6" s="82">
        <f t="shared" si="4"/>
        <v>9.6936947051223729E-3</v>
      </c>
      <c r="P6" s="76">
        <f>分析係数表!C9</f>
        <v>0.10166666666666668</v>
      </c>
      <c r="Q6" s="82">
        <f t="shared" si="5"/>
        <v>9.8552562835410801E-4</v>
      </c>
      <c r="R6" s="83">
        <v>1.1135484308282403E-3</v>
      </c>
      <c r="S6" s="84">
        <f t="shared" si="6"/>
        <v>1.1789107703937241E-3</v>
      </c>
      <c r="T6" s="85">
        <f>分析係数表!F9</f>
        <v>0.71212121212121215</v>
      </c>
      <c r="U6" s="86">
        <f t="shared" si="7"/>
        <v>8.3952736679553087E-4</v>
      </c>
      <c r="V6" s="87">
        <f>分析係数表!D9</f>
        <v>0</v>
      </c>
      <c r="W6" s="167">
        <f t="shared" si="8"/>
        <v>0</v>
      </c>
      <c r="X6" s="76">
        <f>分析係数表!E9</f>
        <v>0</v>
      </c>
      <c r="Y6" s="166">
        <f t="shared" si="9"/>
        <v>0</v>
      </c>
    </row>
    <row r="7" spans="1:25" x14ac:dyDescent="0.2">
      <c r="A7" s="6" t="s">
        <v>221</v>
      </c>
      <c r="B7" s="5" t="s">
        <v>267</v>
      </c>
      <c r="C7" s="90"/>
      <c r="D7" s="76">
        <f>投入係数表!L7</f>
        <v>0</v>
      </c>
      <c r="E7" s="77">
        <f t="shared" si="0"/>
        <v>0</v>
      </c>
      <c r="F7" s="76">
        <f>分析係数表!C10</f>
        <v>6.675102815564693E-2</v>
      </c>
      <c r="G7" s="77">
        <f t="shared" si="1"/>
        <v>0</v>
      </c>
      <c r="H7" s="77">
        <v>1.2742739089114277E-5</v>
      </c>
      <c r="I7" s="77">
        <f t="shared" si="2"/>
        <v>1.2742739089114277E-5</v>
      </c>
      <c r="J7" s="76">
        <f>分析係数表!G10</f>
        <v>0.17692307692307693</v>
      </c>
      <c r="K7" s="78">
        <f t="shared" si="3"/>
        <v>2.2544846080740644E-6</v>
      </c>
      <c r="L7" s="79"/>
      <c r="M7" s="80"/>
      <c r="N7" s="81">
        <f>分析係数表!H10</f>
        <v>1.0987412693544459E-3</v>
      </c>
      <c r="O7" s="82">
        <f t="shared" si="4"/>
        <v>1.8257771870081433E-2</v>
      </c>
      <c r="P7" s="76">
        <f>分析係数表!C10</f>
        <v>6.675102815564693E-2</v>
      </c>
      <c r="Q7" s="82">
        <f t="shared" si="5"/>
        <v>1.2187250441591843E-3</v>
      </c>
      <c r="R7" s="83">
        <v>1.8502369665895154E-3</v>
      </c>
      <c r="S7" s="84">
        <f t="shared" si="6"/>
        <v>1.8629797056786295E-3</v>
      </c>
      <c r="T7" s="85">
        <f>分析係数表!F10</f>
        <v>0.52307692307692311</v>
      </c>
      <c r="U7" s="86">
        <f t="shared" si="7"/>
        <v>9.7448169220112934E-4</v>
      </c>
      <c r="V7" s="87">
        <f>分析係数表!D10</f>
        <v>9.2307692307692313E-2</v>
      </c>
      <c r="W7" s="167">
        <f t="shared" si="8"/>
        <v>0</v>
      </c>
      <c r="X7" s="76">
        <f>分析係数表!E10</f>
        <v>0</v>
      </c>
      <c r="Y7" s="166">
        <f t="shared" si="9"/>
        <v>0</v>
      </c>
    </row>
    <row r="8" spans="1:25" x14ac:dyDescent="0.2">
      <c r="A8" s="6" t="s">
        <v>222</v>
      </c>
      <c r="B8" s="5" t="s">
        <v>27</v>
      </c>
      <c r="C8" s="90"/>
      <c r="D8" s="76">
        <f>投入係数表!L8</f>
        <v>2.1585451405752522E-4</v>
      </c>
      <c r="E8" s="77">
        <f t="shared" si="0"/>
        <v>2.1585451405752524E-2</v>
      </c>
      <c r="F8" s="76">
        <f>分析係数表!C11</f>
        <v>1.2359489742525653E-2</v>
      </c>
      <c r="G8" s="77">
        <f t="shared" si="1"/>
        <v>2.6678516523718425E-4</v>
      </c>
      <c r="H8" s="77">
        <v>3.5523521499256235E-3</v>
      </c>
      <c r="I8" s="77">
        <f t="shared" si="2"/>
        <v>3.5523521499256235E-3</v>
      </c>
      <c r="J8" s="76">
        <f>分析係数表!G11</f>
        <v>0.33667334669338678</v>
      </c>
      <c r="K8" s="78">
        <f t="shared" si="3"/>
        <v>1.1959822869489073E-3</v>
      </c>
      <c r="L8" s="79"/>
      <c r="M8" s="80"/>
      <c r="N8" s="81">
        <f>分析係数表!H11</f>
        <v>-2.0551994966342155E-5</v>
      </c>
      <c r="O8" s="82">
        <f t="shared" si="4"/>
        <v>-3.4151227958425698E-4</v>
      </c>
      <c r="P8" s="76">
        <f>分析係数表!C11</f>
        <v>1.2359489742525653E-2</v>
      </c>
      <c r="Q8" s="82">
        <f t="shared" si="5"/>
        <v>-4.2209175164681773E-6</v>
      </c>
      <c r="R8" s="83">
        <v>1.2560729438219947E-3</v>
      </c>
      <c r="S8" s="84">
        <f t="shared" si="6"/>
        <v>4.808425093747618E-3</v>
      </c>
      <c r="T8" s="85">
        <f>分析係数表!F11</f>
        <v>0.55811623246492981</v>
      </c>
      <c r="U8" s="86">
        <f t="shared" si="7"/>
        <v>2.6836600974122476E-3</v>
      </c>
      <c r="V8" s="87">
        <f>分析係数表!D11</f>
        <v>9.0180360721442889E-3</v>
      </c>
      <c r="W8" s="167">
        <f t="shared" si="8"/>
        <v>0</v>
      </c>
      <c r="X8" s="76">
        <f>分析係数表!E11</f>
        <v>0</v>
      </c>
      <c r="Y8" s="166">
        <f t="shared" si="9"/>
        <v>0</v>
      </c>
    </row>
    <row r="9" spans="1:25" x14ac:dyDescent="0.2">
      <c r="A9" s="6" t="s">
        <v>223</v>
      </c>
      <c r="B9" s="5" t="s">
        <v>191</v>
      </c>
      <c r="C9" s="90"/>
      <c r="D9" s="76">
        <f>投入係数表!L9</f>
        <v>0</v>
      </c>
      <c r="E9" s="77">
        <f t="shared" si="0"/>
        <v>0</v>
      </c>
      <c r="F9" s="76">
        <f>分析係数表!C12</f>
        <v>9.527433500036242E-2</v>
      </c>
      <c r="G9" s="77">
        <f t="shared" si="1"/>
        <v>0</v>
      </c>
      <c r="H9" s="77">
        <v>2.5932796648054602E-3</v>
      </c>
      <c r="I9" s="77">
        <f t="shared" si="2"/>
        <v>2.5932796648054602E-3</v>
      </c>
      <c r="J9" s="76">
        <f>分析係数表!G12</f>
        <v>0.14088657924107142</v>
      </c>
      <c r="K9" s="78">
        <f t="shared" si="3"/>
        <v>3.6535830098987363E-4</v>
      </c>
      <c r="L9" s="79"/>
      <c r="M9" s="80"/>
      <c r="N9" s="81">
        <f>分析係数表!H12</f>
        <v>8.9938691818092706E-2</v>
      </c>
      <c r="O9" s="82">
        <f t="shared" si="4"/>
        <v>1.4945102758114139</v>
      </c>
      <c r="P9" s="76">
        <f>分析係数表!C12</f>
        <v>9.527433500036242E-2</v>
      </c>
      <c r="Q9" s="82">
        <f t="shared" si="5"/>
        <v>0.14238847267914068</v>
      </c>
      <c r="R9" s="83">
        <v>0.15806106034036904</v>
      </c>
      <c r="S9" s="84">
        <f t="shared" si="6"/>
        <v>0.16065434000517451</v>
      </c>
      <c r="T9" s="85">
        <f>分析係数表!F12</f>
        <v>0.31070382254464285</v>
      </c>
      <c r="U9" s="86">
        <f t="shared" si="7"/>
        <v>4.9915917547994459E-2</v>
      </c>
      <c r="V9" s="87">
        <f>分析係数表!D12</f>
        <v>6.9248744419642863E-2</v>
      </c>
      <c r="W9" s="167">
        <f t="shared" si="8"/>
        <v>0</v>
      </c>
      <c r="X9" s="76">
        <f>分析係数表!E12</f>
        <v>7.6468331473214288E-2</v>
      </c>
      <c r="Y9" s="166">
        <f t="shared" si="9"/>
        <v>0</v>
      </c>
    </row>
    <row r="10" spans="1:25" x14ac:dyDescent="0.2">
      <c r="A10" s="6" t="s">
        <v>224</v>
      </c>
      <c r="B10" s="5" t="s">
        <v>28</v>
      </c>
      <c r="C10" s="90"/>
      <c r="D10" s="76">
        <f>投入係数表!L10</f>
        <v>1.1278398359505693E-2</v>
      </c>
      <c r="E10" s="77">
        <f t="shared" si="0"/>
        <v>1.1278398359505692</v>
      </c>
      <c r="F10" s="76">
        <f>分析係数表!C13</f>
        <v>0</v>
      </c>
      <c r="G10" s="77">
        <f t="shared" si="1"/>
        <v>0</v>
      </c>
      <c r="H10" s="77">
        <v>0</v>
      </c>
      <c r="I10" s="77">
        <f t="shared" si="2"/>
        <v>0</v>
      </c>
      <c r="J10" s="76">
        <f>分析係数表!G13</f>
        <v>0.24501568667138954</v>
      </c>
      <c r="K10" s="78">
        <f t="shared" si="3"/>
        <v>0</v>
      </c>
      <c r="L10" s="79"/>
      <c r="M10" s="80"/>
      <c r="N10" s="81">
        <f>分析係数表!H13</f>
        <v>1.4256760815882582E-2</v>
      </c>
      <c r="O10" s="82">
        <f t="shared" si="4"/>
        <v>0.23690444133006383</v>
      </c>
      <c r="P10" s="76">
        <f>分析係数表!C13</f>
        <v>0</v>
      </c>
      <c r="Q10" s="82">
        <f t="shared" si="5"/>
        <v>0</v>
      </c>
      <c r="R10" s="83">
        <v>0</v>
      </c>
      <c r="S10" s="84">
        <f t="shared" si="6"/>
        <v>0</v>
      </c>
      <c r="T10" s="85">
        <f>分析係数表!F13</f>
        <v>0.38356441655702866</v>
      </c>
      <c r="U10" s="86">
        <f t="shared" si="7"/>
        <v>0</v>
      </c>
      <c r="V10" s="87">
        <f>分析係数表!D13</f>
        <v>0.14249569881590932</v>
      </c>
      <c r="W10" s="167">
        <f t="shared" si="8"/>
        <v>0</v>
      </c>
      <c r="X10" s="76">
        <f>分析係数表!E13</f>
        <v>0.13065479202509866</v>
      </c>
      <c r="Y10" s="166">
        <f t="shared" si="9"/>
        <v>0</v>
      </c>
    </row>
    <row r="11" spans="1:25" x14ac:dyDescent="0.2">
      <c r="A11" s="6" t="s">
        <v>225</v>
      </c>
      <c r="B11" s="5" t="s">
        <v>268</v>
      </c>
      <c r="C11" s="90"/>
      <c r="D11" s="76">
        <f>投入係数表!L11</f>
        <v>6.4756354217257572E-3</v>
      </c>
      <c r="E11" s="77">
        <f t="shared" si="0"/>
        <v>0.64756354217257572</v>
      </c>
      <c r="F11" s="76">
        <f>分析係数表!C14</f>
        <v>0.10677389421589856</v>
      </c>
      <c r="G11" s="77">
        <f t="shared" si="1"/>
        <v>6.9142881150007163E-2</v>
      </c>
      <c r="H11" s="77">
        <v>8.3537474134540352E-2</v>
      </c>
      <c r="I11" s="77">
        <f t="shared" si="2"/>
        <v>8.3537474134540352E-2</v>
      </c>
      <c r="J11" s="76">
        <f>分析係数表!G14</f>
        <v>0.16458723227282179</v>
      </c>
      <c r="K11" s="78">
        <f t="shared" si="3"/>
        <v>1.3749201658866436E-2</v>
      </c>
      <c r="L11" s="79"/>
      <c r="M11" s="80"/>
      <c r="N11" s="81">
        <f>分析係数表!H14</f>
        <v>1.166720945012347E-3</v>
      </c>
      <c r="O11" s="82">
        <f t="shared" si="4"/>
        <v>1.9387389410244746E-2</v>
      </c>
      <c r="P11" s="76">
        <f>分析係数表!C14</f>
        <v>0.10677389421589856</v>
      </c>
      <c r="Q11" s="82">
        <f t="shared" si="5"/>
        <v>2.0700670660119044E-3</v>
      </c>
      <c r="R11" s="83">
        <v>9.0129805363258209E-3</v>
      </c>
      <c r="S11" s="84">
        <f t="shared" si="6"/>
        <v>9.2550454670866172E-2</v>
      </c>
      <c r="T11" s="85">
        <f>分析係数表!F14</f>
        <v>0.30037429819089206</v>
      </c>
      <c r="U11" s="86">
        <f t="shared" si="7"/>
        <v>2.7799777869009393E-2</v>
      </c>
      <c r="V11" s="87">
        <f>分析係数表!D14</f>
        <v>5.9367851944271161E-2</v>
      </c>
      <c r="W11" s="167">
        <f t="shared" si="8"/>
        <v>0</v>
      </c>
      <c r="X11" s="76">
        <f>分析係数表!E14</f>
        <v>5.1881888126429611E-2</v>
      </c>
      <c r="Y11" s="166">
        <f t="shared" si="9"/>
        <v>0</v>
      </c>
    </row>
    <row r="12" spans="1:25" x14ac:dyDescent="0.2">
      <c r="A12" s="6" t="s">
        <v>226</v>
      </c>
      <c r="B12" s="5" t="s">
        <v>29</v>
      </c>
      <c r="C12" s="90"/>
      <c r="D12" s="76">
        <f>投入係数表!L12</f>
        <v>0.19470077167988775</v>
      </c>
      <c r="E12" s="77">
        <f t="shared" si="0"/>
        <v>19.470077167988777</v>
      </c>
      <c r="F12" s="76">
        <f>分析係数表!C15</f>
        <v>0</v>
      </c>
      <c r="G12" s="77">
        <f t="shared" si="1"/>
        <v>0</v>
      </c>
      <c r="H12" s="77">
        <v>0</v>
      </c>
      <c r="I12" s="77">
        <f t="shared" si="2"/>
        <v>0</v>
      </c>
      <c r="J12" s="76">
        <f>分析係数表!G15</f>
        <v>9.5597535599167657E-2</v>
      </c>
      <c r="K12" s="78">
        <f t="shared" si="3"/>
        <v>0</v>
      </c>
      <c r="L12" s="79"/>
      <c r="M12" s="80"/>
      <c r="N12" s="81">
        <f>分析係数表!H15</f>
        <v>8.2508355176415162E-3</v>
      </c>
      <c r="O12" s="82">
        <f t="shared" si="4"/>
        <v>0.13710404516540287</v>
      </c>
      <c r="P12" s="76">
        <f>分析係数表!C15</f>
        <v>0</v>
      </c>
      <c r="Q12" s="82">
        <f t="shared" si="5"/>
        <v>0</v>
      </c>
      <c r="R12" s="83">
        <v>0</v>
      </c>
      <c r="S12" s="84">
        <f t="shared" si="6"/>
        <v>0</v>
      </c>
      <c r="T12" s="85">
        <f>分析係数表!F15</f>
        <v>0.3037251621853197</v>
      </c>
      <c r="U12" s="86">
        <f t="shared" si="7"/>
        <v>0</v>
      </c>
      <c r="V12" s="87">
        <f>分析係数表!D15</f>
        <v>2.5215227059447551E-2</v>
      </c>
      <c r="W12" s="167">
        <f t="shared" si="8"/>
        <v>0</v>
      </c>
      <c r="X12" s="76">
        <f>分析係数表!E15</f>
        <v>2.1461503937329145E-2</v>
      </c>
      <c r="Y12" s="166">
        <f t="shared" si="9"/>
        <v>0</v>
      </c>
    </row>
    <row r="13" spans="1:25" x14ac:dyDescent="0.2">
      <c r="A13" s="6" t="s">
        <v>227</v>
      </c>
      <c r="B13" s="5" t="s">
        <v>30</v>
      </c>
      <c r="C13" s="90"/>
      <c r="D13" s="76">
        <f>投入係数表!L13</f>
        <v>3.1838540823484972E-3</v>
      </c>
      <c r="E13" s="77">
        <f t="shared" si="0"/>
        <v>0.31838540823484973</v>
      </c>
      <c r="F13" s="76">
        <f>分析係数表!C16</f>
        <v>0.41015070437916346</v>
      </c>
      <c r="G13" s="77">
        <f t="shared" si="1"/>
        <v>0.13058599945157112</v>
      </c>
      <c r="H13" s="77">
        <v>0.17931289508640888</v>
      </c>
      <c r="I13" s="77">
        <f t="shared" si="2"/>
        <v>0.17931289508640888</v>
      </c>
      <c r="J13" s="76">
        <f>分析係数表!G16</f>
        <v>3.3423831070889892E-2</v>
      </c>
      <c r="K13" s="78">
        <f t="shared" si="3"/>
        <v>5.9933239142003327E-3</v>
      </c>
      <c r="L13" s="79"/>
      <c r="M13" s="80"/>
      <c r="N13" s="81">
        <f>分析係数表!H16</f>
        <v>1.6727742979912797E-2</v>
      </c>
      <c r="O13" s="82">
        <f t="shared" si="4"/>
        <v>0.27796472540623257</v>
      </c>
      <c r="P13" s="76">
        <f>分析係数表!C16</f>
        <v>0.41015070437916346</v>
      </c>
      <c r="Q13" s="82">
        <f t="shared" si="5"/>
        <v>0.11400742791792703</v>
      </c>
      <c r="R13" s="83">
        <v>0.1378420593547853</v>
      </c>
      <c r="S13" s="84">
        <f t="shared" si="6"/>
        <v>0.31715495444119418</v>
      </c>
      <c r="T13" s="85">
        <f>分析係数表!F16</f>
        <v>0.28886877828054297</v>
      </c>
      <c r="U13" s="86">
        <f t="shared" si="7"/>
        <v>9.1616164215049034E-2</v>
      </c>
      <c r="V13" s="87">
        <f>分析係数表!D16</f>
        <v>1.1915535444947209E-2</v>
      </c>
      <c r="W13" s="167">
        <f t="shared" si="8"/>
        <v>0</v>
      </c>
      <c r="X13" s="76">
        <f>分析係数表!E16</f>
        <v>1.200603318250377E-2</v>
      </c>
      <c r="Y13" s="166">
        <f t="shared" si="9"/>
        <v>0</v>
      </c>
    </row>
    <row r="14" spans="1:25" x14ac:dyDescent="0.2">
      <c r="A14" s="6" t="s">
        <v>2</v>
      </c>
      <c r="B14" s="5" t="s">
        <v>365</v>
      </c>
      <c r="C14" s="75">
        <f>最終需要_まとめ!C15</f>
        <v>100</v>
      </c>
      <c r="D14" s="76">
        <f>投入係数表!L14</f>
        <v>0.1758135016998543</v>
      </c>
      <c r="E14" s="77">
        <f t="shared" si="0"/>
        <v>17.581350169985431</v>
      </c>
      <c r="F14" s="76">
        <f>分析係数表!C17</f>
        <v>9.7010006591167874E-2</v>
      </c>
      <c r="G14" s="77">
        <f t="shared" si="1"/>
        <v>1.705566895871917</v>
      </c>
      <c r="H14" s="77">
        <v>1.7416821012171</v>
      </c>
      <c r="I14" s="77">
        <f t="shared" si="2"/>
        <v>101.74168210121709</v>
      </c>
      <c r="J14" s="76">
        <f>分析係数表!G17</f>
        <v>0.23047865738492257</v>
      </c>
      <c r="K14" s="78">
        <f t="shared" si="3"/>
        <v>23.449286290772125</v>
      </c>
      <c r="L14" s="79"/>
      <c r="M14" s="80"/>
      <c r="N14" s="81">
        <f>分析係数表!H17</f>
        <v>3.0021721877756735E-3</v>
      </c>
      <c r="O14" s="82">
        <f t="shared" si="4"/>
        <v>4.988706299465416E-2</v>
      </c>
      <c r="P14" s="76">
        <f>分析係数表!C17</f>
        <v>9.7010006591167874E-2</v>
      </c>
      <c r="Q14" s="82">
        <f t="shared" si="5"/>
        <v>4.8395443099254068E-3</v>
      </c>
      <c r="R14" s="83">
        <v>9.2200584304145787E-3</v>
      </c>
      <c r="S14" s="84">
        <f t="shared" si="6"/>
        <v>101.75090215964751</v>
      </c>
      <c r="T14" s="85">
        <f>分析係数表!F17</f>
        <v>0.38098321731153201</v>
      </c>
      <c r="U14" s="86">
        <f t="shared" si="7"/>
        <v>38.76538606913342</v>
      </c>
      <c r="V14" s="87">
        <f>分析係数表!D17</f>
        <v>7.2149371323727812E-2</v>
      </c>
      <c r="W14" s="167">
        <f t="shared" si="8"/>
        <v>7</v>
      </c>
      <c r="X14" s="76">
        <f>分析係数表!E17</f>
        <v>7.3984134693216769E-2</v>
      </c>
      <c r="Y14" s="166">
        <f t="shared" si="9"/>
        <v>8</v>
      </c>
    </row>
    <row r="15" spans="1:25" x14ac:dyDescent="0.2">
      <c r="A15" s="6" t="s">
        <v>3</v>
      </c>
      <c r="B15" s="5" t="s">
        <v>31</v>
      </c>
      <c r="C15" s="90"/>
      <c r="D15" s="76">
        <f>投入係数表!L15</f>
        <v>2.4283632831471587E-3</v>
      </c>
      <c r="E15" s="77">
        <f t="shared" si="0"/>
        <v>0.24283632831471588</v>
      </c>
      <c r="F15" s="76">
        <f>分析係数表!C18</f>
        <v>9.5269756838905817E-2</v>
      </c>
      <c r="G15" s="77">
        <f t="shared" si="1"/>
        <v>2.313495795019568E-2</v>
      </c>
      <c r="H15" s="77">
        <v>2.5977462487426359E-2</v>
      </c>
      <c r="I15" s="77">
        <f t="shared" si="2"/>
        <v>2.5977462487426359E-2</v>
      </c>
      <c r="J15" s="76">
        <f>分析係数表!G18</f>
        <v>0.2156830511260891</v>
      </c>
      <c r="K15" s="78">
        <f t="shared" si="3"/>
        <v>5.602898369801641E-3</v>
      </c>
      <c r="L15" s="79"/>
      <c r="M15" s="80"/>
      <c r="N15" s="81">
        <f>分析係数表!H18</f>
        <v>4.4107743043149704E-4</v>
      </c>
      <c r="O15" s="82">
        <f t="shared" si="4"/>
        <v>7.3293789233852078E-3</v>
      </c>
      <c r="P15" s="76">
        <f>分析係数表!C18</f>
        <v>9.5269756838905817E-2</v>
      </c>
      <c r="Q15" s="82">
        <f t="shared" si="5"/>
        <v>6.9826814781111008E-4</v>
      </c>
      <c r="R15" s="83">
        <v>1.6118203648774472E-3</v>
      </c>
      <c r="S15" s="84">
        <f t="shared" si="6"/>
        <v>2.7589282852303807E-2</v>
      </c>
      <c r="T15" s="85">
        <f>分析係数表!F18</f>
        <v>0.45931283905967452</v>
      </c>
      <c r="U15" s="86">
        <f t="shared" si="7"/>
        <v>1.2672111834512056E-2</v>
      </c>
      <c r="V15" s="87">
        <f>分析係数表!D18</f>
        <v>2.4001315140555646E-2</v>
      </c>
      <c r="W15" s="167">
        <f t="shared" si="8"/>
        <v>0</v>
      </c>
      <c r="X15" s="76">
        <f>分析係数表!E18</f>
        <v>2.0549071181982573E-2</v>
      </c>
      <c r="Y15" s="166">
        <f t="shared" si="9"/>
        <v>0</v>
      </c>
    </row>
    <row r="16" spans="1:25" x14ac:dyDescent="0.2">
      <c r="A16" s="6" t="s">
        <v>4</v>
      </c>
      <c r="B16" s="5" t="s">
        <v>32</v>
      </c>
      <c r="C16" s="90"/>
      <c r="D16" s="76">
        <f>投入係数表!L16</f>
        <v>2.7521450542334468E-3</v>
      </c>
      <c r="E16" s="77">
        <f t="shared" si="0"/>
        <v>0.27521450542334469</v>
      </c>
      <c r="F16" s="76">
        <f>分析係数表!C19</f>
        <v>0.40536890089481681</v>
      </c>
      <c r="G16" s="77">
        <f t="shared" si="1"/>
        <v>0.11156340157377184</v>
      </c>
      <c r="H16" s="77">
        <v>0.17269304356099111</v>
      </c>
      <c r="I16" s="77">
        <f t="shared" si="2"/>
        <v>0.17269304356099111</v>
      </c>
      <c r="J16" s="76">
        <f>分析係数表!G19</f>
        <v>5.7664292584581833E-2</v>
      </c>
      <c r="K16" s="78">
        <f t="shared" si="3"/>
        <v>9.9582221912229273E-3</v>
      </c>
      <c r="L16" s="79"/>
      <c r="M16" s="80"/>
      <c r="N16" s="81">
        <f>分析係数表!H19</f>
        <v>-1.1224551097002254E-4</v>
      </c>
      <c r="O16" s="82">
        <f t="shared" si="4"/>
        <v>-1.8651824500370959E-3</v>
      </c>
      <c r="P16" s="76">
        <f>分析係数表!C19</f>
        <v>0.40536890089481681</v>
      </c>
      <c r="Q16" s="82">
        <f t="shared" si="5"/>
        <v>-7.5608695973983914E-4</v>
      </c>
      <c r="R16" s="83">
        <v>4.0922655881502311E-3</v>
      </c>
      <c r="S16" s="84">
        <f t="shared" si="6"/>
        <v>0.17678530914914134</v>
      </c>
      <c r="T16" s="85">
        <f>分析係数表!F19</f>
        <v>0.24008915593875232</v>
      </c>
      <c r="U16" s="86">
        <f t="shared" si="7"/>
        <v>4.2444235655988732E-2</v>
      </c>
      <c r="V16" s="87">
        <f>分析係数表!D19</f>
        <v>8.3893032671263044E-3</v>
      </c>
      <c r="W16" s="167">
        <f t="shared" si="8"/>
        <v>0</v>
      </c>
      <c r="X16" s="76">
        <f>分析係数表!E19</f>
        <v>9.7042048804792374E-3</v>
      </c>
      <c r="Y16" s="166">
        <f t="shared" si="9"/>
        <v>0</v>
      </c>
    </row>
    <row r="17" spans="1:25" x14ac:dyDescent="0.2">
      <c r="A17" s="6" t="s">
        <v>5</v>
      </c>
      <c r="B17" s="5" t="s">
        <v>33</v>
      </c>
      <c r="C17" s="90"/>
      <c r="D17" s="76">
        <f>投入係数表!L17</f>
        <v>2.3743996546327774E-3</v>
      </c>
      <c r="E17" s="77">
        <f t="shared" si="0"/>
        <v>0.23743996546327772</v>
      </c>
      <c r="F17" s="76">
        <f>分析係数表!C20</f>
        <v>8.6705813891974848E-2</v>
      </c>
      <c r="G17" s="77">
        <f t="shared" si="1"/>
        <v>2.0587425455975895E-2</v>
      </c>
      <c r="H17" s="77">
        <v>2.3597523090655992E-2</v>
      </c>
      <c r="I17" s="77">
        <f t="shared" si="2"/>
        <v>2.3597523090655992E-2</v>
      </c>
      <c r="J17" s="76">
        <f>分析係数表!G20</f>
        <v>0.10015098137896326</v>
      </c>
      <c r="K17" s="78">
        <f t="shared" si="3"/>
        <v>2.363315095641944E-3</v>
      </c>
      <c r="L17" s="79"/>
      <c r="M17" s="80"/>
      <c r="N17" s="81">
        <f>分析係数表!H20</f>
        <v>5.4858017333236366E-4</v>
      </c>
      <c r="O17" s="82">
        <f t="shared" si="4"/>
        <v>9.115750847364398E-3</v>
      </c>
      <c r="P17" s="76">
        <f>分析係数表!C20</f>
        <v>8.6705813891974848E-2</v>
      </c>
      <c r="Q17" s="82">
        <f t="shared" si="5"/>
        <v>7.9038859645718946E-4</v>
      </c>
      <c r="R17" s="83">
        <v>1.9236390897043288E-3</v>
      </c>
      <c r="S17" s="84">
        <f t="shared" si="6"/>
        <v>2.552116218036032E-2</v>
      </c>
      <c r="T17" s="85">
        <f>分析係数表!F20</f>
        <v>0.22320080523402114</v>
      </c>
      <c r="U17" s="86">
        <f t="shared" si="7"/>
        <v>5.6963439491644705E-3</v>
      </c>
      <c r="V17" s="87">
        <f>分析係数表!D20</f>
        <v>3.6738802214393559E-2</v>
      </c>
      <c r="W17" s="167">
        <f t="shared" si="8"/>
        <v>0</v>
      </c>
      <c r="X17" s="76">
        <f>分析係数表!E20</f>
        <v>3.8877705083039761E-2</v>
      </c>
      <c r="Y17" s="166">
        <f t="shared" si="9"/>
        <v>0</v>
      </c>
    </row>
    <row r="18" spans="1:25" x14ac:dyDescent="0.2">
      <c r="A18" s="6" t="s">
        <v>6</v>
      </c>
      <c r="B18" s="5" t="s">
        <v>34</v>
      </c>
      <c r="C18" s="90"/>
      <c r="D18" s="76">
        <f>投入係数表!L18</f>
        <v>1.3436943500080945E-2</v>
      </c>
      <c r="E18" s="77">
        <f t="shared" si="0"/>
        <v>1.3436943500080945</v>
      </c>
      <c r="F18" s="76">
        <f>分析係数表!C21</f>
        <v>0.12574712643678165</v>
      </c>
      <c r="G18" s="77">
        <f t="shared" si="1"/>
        <v>0.16896570332285699</v>
      </c>
      <c r="H18" s="77">
        <v>0.17924025448222602</v>
      </c>
      <c r="I18" s="77">
        <f t="shared" si="2"/>
        <v>0.17924025448222602</v>
      </c>
      <c r="J18" s="76">
        <f>分析係数表!G21</f>
        <v>0.2851216642932326</v>
      </c>
      <c r="K18" s="78">
        <f t="shared" si="3"/>
        <v>5.1105279666314826E-2</v>
      </c>
      <c r="L18" s="79"/>
      <c r="M18" s="80"/>
      <c r="N18" s="81">
        <f>分析係数表!H21</f>
        <v>9.2325885079567842E-4</v>
      </c>
      <c r="O18" s="82">
        <f t="shared" si="4"/>
        <v>1.5341782405938932E-2</v>
      </c>
      <c r="P18" s="76">
        <f>分析係数表!C21</f>
        <v>0.12574712643678165</v>
      </c>
      <c r="Q18" s="82">
        <f t="shared" si="5"/>
        <v>1.9291850519651951E-3</v>
      </c>
      <c r="R18" s="83">
        <v>4.4824142196855854E-3</v>
      </c>
      <c r="S18" s="84">
        <f t="shared" si="6"/>
        <v>0.18372266870191162</v>
      </c>
      <c r="T18" s="85">
        <f>分析係数表!F21</f>
        <v>0.42585598414958825</v>
      </c>
      <c r="U18" s="86">
        <f t="shared" si="7"/>
        <v>7.8239397890641327E-2</v>
      </c>
      <c r="V18" s="87">
        <f>分析係数表!D21</f>
        <v>8.1109528821744784E-2</v>
      </c>
      <c r="W18" s="167">
        <f t="shared" si="8"/>
        <v>0</v>
      </c>
      <c r="X18" s="76">
        <f>分析係数表!E21</f>
        <v>6.7549996904216453E-2</v>
      </c>
      <c r="Y18" s="166">
        <f t="shared" si="9"/>
        <v>0</v>
      </c>
    </row>
    <row r="19" spans="1:25" x14ac:dyDescent="0.2">
      <c r="A19" s="6" t="s">
        <v>7</v>
      </c>
      <c r="B19" s="5" t="s">
        <v>269</v>
      </c>
      <c r="C19" s="90"/>
      <c r="D19" s="76">
        <f>投入係数表!L19</f>
        <v>2.6981814257190655E-4</v>
      </c>
      <c r="E19" s="77">
        <f t="shared" si="0"/>
        <v>2.6981814257190654E-2</v>
      </c>
      <c r="F19" s="76">
        <f>分析係数表!C22</f>
        <v>0.11411587407903545</v>
      </c>
      <c r="G19" s="77">
        <f t="shared" si="1"/>
        <v>3.0790533181974922E-3</v>
      </c>
      <c r="H19" s="77">
        <v>6.4415354773358687E-3</v>
      </c>
      <c r="I19" s="77">
        <f t="shared" si="2"/>
        <v>6.4415354773358687E-3</v>
      </c>
      <c r="J19" s="76">
        <f>分析係数表!G22</f>
        <v>0.19462933210924949</v>
      </c>
      <c r="K19" s="78">
        <f t="shared" si="3"/>
        <v>1.2537117477119156E-3</v>
      </c>
      <c r="L19" s="79"/>
      <c r="M19" s="80"/>
      <c r="N19" s="81">
        <f>分析係数表!H22</f>
        <v>4.2684912622402942E-5</v>
      </c>
      <c r="O19" s="82">
        <f t="shared" si="4"/>
        <v>7.0929473452114927E-4</v>
      </c>
      <c r="P19" s="76">
        <f>分析係数表!C22</f>
        <v>0.11411587407903545</v>
      </c>
      <c r="Q19" s="82">
        <f t="shared" si="5"/>
        <v>8.0941788609538345E-5</v>
      </c>
      <c r="R19" s="83">
        <v>1.1712171628578058E-3</v>
      </c>
      <c r="S19" s="84">
        <f t="shared" si="6"/>
        <v>7.6127526401936745E-3</v>
      </c>
      <c r="T19" s="85">
        <f>分析係数表!F22</f>
        <v>0.41301354142758778</v>
      </c>
      <c r="U19" s="86">
        <f t="shared" si="7"/>
        <v>3.1441699279386084E-3</v>
      </c>
      <c r="V19" s="87">
        <f>分析係数表!D22</f>
        <v>3.7726646775304108E-2</v>
      </c>
      <c r="W19" s="167">
        <f t="shared" si="8"/>
        <v>0</v>
      </c>
      <c r="X19" s="76">
        <f>分析係数表!E22</f>
        <v>3.6923341748909801E-2</v>
      </c>
      <c r="Y19" s="166">
        <f t="shared" si="9"/>
        <v>0</v>
      </c>
    </row>
    <row r="20" spans="1:25" x14ac:dyDescent="0.2">
      <c r="A20" s="6" t="s">
        <v>8</v>
      </c>
      <c r="B20" s="5" t="s">
        <v>270</v>
      </c>
      <c r="C20" s="90"/>
      <c r="D20" s="76">
        <f>投入係数表!L20</f>
        <v>1.7268361124602018E-3</v>
      </c>
      <c r="E20" s="77">
        <f t="shared" si="0"/>
        <v>0.17268361124602019</v>
      </c>
      <c r="F20" s="76">
        <f>分析係数表!C23</f>
        <v>0</v>
      </c>
      <c r="G20" s="77">
        <f t="shared" si="1"/>
        <v>0</v>
      </c>
      <c r="H20" s="77">
        <v>0</v>
      </c>
      <c r="I20" s="77">
        <f t="shared" si="2"/>
        <v>0</v>
      </c>
      <c r="J20" s="76">
        <f>分析係数表!G23</f>
        <v>0.21587101160701277</v>
      </c>
      <c r="K20" s="78">
        <f t="shared" si="3"/>
        <v>0</v>
      </c>
      <c r="L20" s="79"/>
      <c r="M20" s="80"/>
      <c r="N20" s="81">
        <f>分析係数表!H23</f>
        <v>2.5294763035498039E-5</v>
      </c>
      <c r="O20" s="82">
        <f t="shared" si="4"/>
        <v>4.2032280564216251E-4</v>
      </c>
      <c r="P20" s="76">
        <f>分析係数表!C23</f>
        <v>0</v>
      </c>
      <c r="Q20" s="82">
        <f t="shared" si="5"/>
        <v>0</v>
      </c>
      <c r="R20" s="83">
        <v>0</v>
      </c>
      <c r="S20" s="84">
        <f t="shared" si="6"/>
        <v>0</v>
      </c>
      <c r="T20" s="85">
        <f>分析係数表!F23</f>
        <v>0.44111505026467873</v>
      </c>
      <c r="U20" s="86">
        <f t="shared" si="7"/>
        <v>0</v>
      </c>
      <c r="V20" s="87">
        <f>分析係数表!D23</f>
        <v>7.4984216405225582E-2</v>
      </c>
      <c r="W20" s="167">
        <f t="shared" si="8"/>
        <v>0</v>
      </c>
      <c r="X20" s="76">
        <f>分析係数表!E23</f>
        <v>7.4984216405225582E-2</v>
      </c>
      <c r="Y20" s="166">
        <f t="shared" si="9"/>
        <v>0</v>
      </c>
    </row>
    <row r="21" spans="1:25" x14ac:dyDescent="0.2">
      <c r="A21" s="6" t="s">
        <v>9</v>
      </c>
      <c r="B21" s="5" t="s">
        <v>271</v>
      </c>
      <c r="C21" s="90"/>
      <c r="D21" s="76">
        <f>投入係数表!L21</f>
        <v>0</v>
      </c>
      <c r="E21" s="77">
        <f t="shared" si="0"/>
        <v>0</v>
      </c>
      <c r="F21" s="76">
        <f>分析係数表!C24</f>
        <v>0.22802579992411787</v>
      </c>
      <c r="G21" s="77">
        <f t="shared" si="1"/>
        <v>0</v>
      </c>
      <c r="H21" s="77">
        <v>3.9042173421551369E-3</v>
      </c>
      <c r="I21" s="77">
        <f t="shared" si="2"/>
        <v>3.9042173421551369E-3</v>
      </c>
      <c r="J21" s="76">
        <f>分析係数表!G24</f>
        <v>0.20837520938023452</v>
      </c>
      <c r="K21" s="78">
        <f t="shared" si="3"/>
        <v>8.1354210613751934E-4</v>
      </c>
      <c r="L21" s="79"/>
      <c r="M21" s="80"/>
      <c r="N21" s="81">
        <f>分析係数表!H24</f>
        <v>3.2883191946147448E-4</v>
      </c>
      <c r="O21" s="82">
        <f t="shared" si="4"/>
        <v>5.4641964733481117E-3</v>
      </c>
      <c r="P21" s="76">
        <f>分析係数表!C24</f>
        <v>0.22802579992411787</v>
      </c>
      <c r="Q21" s="82">
        <f t="shared" si="5"/>
        <v>1.2459777717777471E-3</v>
      </c>
      <c r="R21" s="83">
        <v>5.0589587059593124E-3</v>
      </c>
      <c r="S21" s="84">
        <f t="shared" si="6"/>
        <v>8.9631760481144497E-3</v>
      </c>
      <c r="T21" s="85">
        <f>分析係数表!F24</f>
        <v>0.39262981574539363</v>
      </c>
      <c r="U21" s="86">
        <f t="shared" si="7"/>
        <v>3.5192101602647017E-3</v>
      </c>
      <c r="V21" s="87">
        <f>分析係数表!D24</f>
        <v>9.313232830820771E-2</v>
      </c>
      <c r="W21" s="167">
        <f t="shared" si="8"/>
        <v>0</v>
      </c>
      <c r="X21" s="76">
        <f>分析係数表!E24</f>
        <v>9.0452261306532666E-2</v>
      </c>
      <c r="Y21" s="166">
        <f t="shared" si="9"/>
        <v>0</v>
      </c>
    </row>
    <row r="22" spans="1:25" x14ac:dyDescent="0.2">
      <c r="A22" s="6" t="s">
        <v>10</v>
      </c>
      <c r="B22" s="5" t="s">
        <v>272</v>
      </c>
      <c r="C22" s="90"/>
      <c r="D22" s="76">
        <f>投入係数表!L22</f>
        <v>0</v>
      </c>
      <c r="E22" s="77">
        <f t="shared" si="0"/>
        <v>0</v>
      </c>
      <c r="F22" s="76">
        <f>分析係数表!C25</f>
        <v>9.9149235591377005E-3</v>
      </c>
      <c r="G22" s="77">
        <f t="shared" si="1"/>
        <v>0</v>
      </c>
      <c r="H22" s="77">
        <v>4.1580582266039921E-4</v>
      </c>
      <c r="I22" s="77">
        <f t="shared" si="2"/>
        <v>4.1580582266039921E-4</v>
      </c>
      <c r="J22" s="76">
        <f>分析係数表!G25</f>
        <v>0.19677906391545041</v>
      </c>
      <c r="K22" s="78">
        <f t="shared" si="3"/>
        <v>8.1821880553707141E-5</v>
      </c>
      <c r="L22" s="79"/>
      <c r="M22" s="80"/>
      <c r="N22" s="81">
        <f>分析係数表!H25</f>
        <v>5.0905710608939805E-4</v>
      </c>
      <c r="O22" s="82">
        <f t="shared" si="4"/>
        <v>8.4589964635485206E-3</v>
      </c>
      <c r="P22" s="76">
        <f>分析係数表!C25</f>
        <v>9.9149235591377005E-3</v>
      </c>
      <c r="Q22" s="82">
        <f t="shared" si="5"/>
        <v>8.3870303323099719E-5</v>
      </c>
      <c r="R22" s="83">
        <v>3.9502509114700609E-4</v>
      </c>
      <c r="S22" s="84">
        <f t="shared" si="6"/>
        <v>8.108309138074053E-4</v>
      </c>
      <c r="T22" s="85">
        <f>分析係数表!F25</f>
        <v>0.35078007045797682</v>
      </c>
      <c r="U22" s="86">
        <f t="shared" si="7"/>
        <v>2.8442332507486737E-4</v>
      </c>
      <c r="V22" s="87">
        <f>分析係数表!D25</f>
        <v>8.1529944640161042E-2</v>
      </c>
      <c r="W22" s="167">
        <f t="shared" si="8"/>
        <v>0</v>
      </c>
      <c r="X22" s="76">
        <f>分析係数表!E25</f>
        <v>6.8948163059889281E-2</v>
      </c>
      <c r="Y22" s="166">
        <f t="shared" si="9"/>
        <v>0</v>
      </c>
    </row>
    <row r="23" spans="1:25" x14ac:dyDescent="0.2">
      <c r="A23" s="6" t="s">
        <v>11</v>
      </c>
      <c r="B23" s="5" t="s">
        <v>35</v>
      </c>
      <c r="C23" s="90"/>
      <c r="D23" s="76">
        <f>投入係数表!L23</f>
        <v>0</v>
      </c>
      <c r="E23" s="77">
        <f t="shared" si="0"/>
        <v>0</v>
      </c>
      <c r="F23" s="76">
        <f>分析係数表!C26</f>
        <v>0.61283557046979864</v>
      </c>
      <c r="G23" s="77">
        <f t="shared" si="1"/>
        <v>0</v>
      </c>
      <c r="H23" s="77">
        <v>1.6346774817067703E-2</v>
      </c>
      <c r="I23" s="77">
        <f t="shared" si="2"/>
        <v>1.6346774817067703E-2</v>
      </c>
      <c r="J23" s="76">
        <f>分析係数表!G26</f>
        <v>0.19644335167242807</v>
      </c>
      <c r="K23" s="78">
        <f t="shared" si="3"/>
        <v>3.2112152340992217E-3</v>
      </c>
      <c r="L23" s="79"/>
      <c r="M23" s="80"/>
      <c r="N23" s="81">
        <f>分析係数表!H26</f>
        <v>1.0374014689933634E-2</v>
      </c>
      <c r="O23" s="82">
        <f t="shared" si="4"/>
        <v>0.1723848906639919</v>
      </c>
      <c r="P23" s="76">
        <f>分析係数表!C26</f>
        <v>0.61283557046979864</v>
      </c>
      <c r="Q23" s="82">
        <f t="shared" si="5"/>
        <v>0.10564359281044135</v>
      </c>
      <c r="R23" s="83">
        <v>0.11884060376808969</v>
      </c>
      <c r="S23" s="84">
        <f t="shared" si="6"/>
        <v>0.13518737858515739</v>
      </c>
      <c r="T23" s="85">
        <f>分析係数表!F26</f>
        <v>0.33496031939237547</v>
      </c>
      <c r="U23" s="86">
        <f t="shared" si="7"/>
        <v>4.5282407508702299E-2</v>
      </c>
      <c r="V23" s="87">
        <f>分析係数表!D26</f>
        <v>1.4022104289400653E-2</v>
      </c>
      <c r="W23" s="167">
        <f t="shared" si="8"/>
        <v>0</v>
      </c>
      <c r="X23" s="76">
        <f>分析係数表!E26</f>
        <v>1.5044549393836117E-2</v>
      </c>
      <c r="Y23" s="166">
        <f t="shared" si="9"/>
        <v>0</v>
      </c>
    </row>
    <row r="24" spans="1:25" x14ac:dyDescent="0.2">
      <c r="A24" s="6" t="s">
        <v>12</v>
      </c>
      <c r="B24" s="5" t="s">
        <v>366</v>
      </c>
      <c r="C24" s="90"/>
      <c r="D24" s="76">
        <f>投入係数表!L24</f>
        <v>0</v>
      </c>
      <c r="E24" s="77">
        <f t="shared" si="0"/>
        <v>0</v>
      </c>
      <c r="F24" s="76">
        <f>分析係数表!C27</f>
        <v>1.5080990504561576E-2</v>
      </c>
      <c r="G24" s="77">
        <f t="shared" si="1"/>
        <v>0</v>
      </c>
      <c r="H24" s="77">
        <v>8.1742253398847957E-5</v>
      </c>
      <c r="I24" s="77">
        <f t="shared" si="2"/>
        <v>8.1742253398847957E-5</v>
      </c>
      <c r="J24" s="76">
        <f>分析係数表!G27</f>
        <v>0.17011128775834658</v>
      </c>
      <c r="K24" s="78">
        <f t="shared" si="3"/>
        <v>1.3905279989947109E-5</v>
      </c>
      <c r="L24" s="79"/>
      <c r="M24" s="80"/>
      <c r="N24" s="81">
        <f>分析係数表!H27</f>
        <v>1.1055392369202362E-2</v>
      </c>
      <c r="O24" s="82">
        <f t="shared" si="4"/>
        <v>0.18370733624097765</v>
      </c>
      <c r="P24" s="76">
        <f>分析係数表!C27</f>
        <v>1.5080990504561576E-2</v>
      </c>
      <c r="Q24" s="82">
        <f t="shared" si="5"/>
        <v>2.7704885934684846E-3</v>
      </c>
      <c r="R24" s="83">
        <v>2.8044246602454614E-3</v>
      </c>
      <c r="S24" s="84">
        <f t="shared" si="6"/>
        <v>2.8861669136443094E-3</v>
      </c>
      <c r="T24" s="85">
        <f>分析係数表!F27</f>
        <v>0.32114467408585057</v>
      </c>
      <c r="U24" s="86">
        <f t="shared" si="7"/>
        <v>9.26877132839667E-4</v>
      </c>
      <c r="V24" s="87">
        <f>分析係数表!D27</f>
        <v>6.518282988871224E-2</v>
      </c>
      <c r="W24" s="167">
        <f t="shared" si="8"/>
        <v>0</v>
      </c>
      <c r="X24" s="76">
        <f>分析係数表!E27</f>
        <v>7.7901430842607311E-2</v>
      </c>
      <c r="Y24" s="166">
        <f t="shared" si="9"/>
        <v>0</v>
      </c>
    </row>
    <row r="25" spans="1:25" x14ac:dyDescent="0.2">
      <c r="A25" s="6" t="s">
        <v>13</v>
      </c>
      <c r="B25" s="5" t="s">
        <v>192</v>
      </c>
      <c r="C25" s="90"/>
      <c r="D25" s="76">
        <f>投入係数表!L25</f>
        <v>0</v>
      </c>
      <c r="E25" s="77">
        <f t="shared" si="0"/>
        <v>0</v>
      </c>
      <c r="F25" s="76">
        <f>分析係数表!C28</f>
        <v>4.0038232795242101E-2</v>
      </c>
      <c r="G25" s="77">
        <f t="shared" si="1"/>
        <v>0</v>
      </c>
      <c r="H25" s="77">
        <v>3.8673943402487265E-3</v>
      </c>
      <c r="I25" s="77">
        <f t="shared" si="2"/>
        <v>3.8673943402487265E-3</v>
      </c>
      <c r="J25" s="76">
        <f>分析係数表!G28</f>
        <v>0.12474279835390946</v>
      </c>
      <c r="K25" s="78">
        <f t="shared" si="3"/>
        <v>4.8242959234069758E-4</v>
      </c>
      <c r="L25" s="79"/>
      <c r="M25" s="80"/>
      <c r="N25" s="81">
        <f>分析係数表!H28</f>
        <v>2.0869760426975598E-2</v>
      </c>
      <c r="O25" s="82">
        <f t="shared" si="4"/>
        <v>0.34679258483013664</v>
      </c>
      <c r="P25" s="76">
        <f>分析係数表!C28</f>
        <v>4.0038232795242101E-2</v>
      </c>
      <c r="Q25" s="82">
        <f t="shared" si="5"/>
        <v>1.3884962243092755E-2</v>
      </c>
      <c r="R25" s="83">
        <v>1.5200225731796789E-2</v>
      </c>
      <c r="S25" s="84">
        <f t="shared" si="6"/>
        <v>1.9067620072045516E-2</v>
      </c>
      <c r="T25" s="85">
        <f>分析係数表!F28</f>
        <v>0.21334876543209877</v>
      </c>
      <c r="U25" s="86">
        <f t="shared" si="7"/>
        <v>4.068053202099217E-3</v>
      </c>
      <c r="V25" s="87">
        <f>分析係数表!D28</f>
        <v>5.5555555555555552E-2</v>
      </c>
      <c r="W25" s="167">
        <f t="shared" si="8"/>
        <v>0</v>
      </c>
      <c r="X25" s="76">
        <f>分析係数表!E28</f>
        <v>5.3497942386831275E-2</v>
      </c>
      <c r="Y25" s="166">
        <f t="shared" si="9"/>
        <v>0</v>
      </c>
    </row>
    <row r="26" spans="1:25" x14ac:dyDescent="0.2">
      <c r="A26" s="6" t="s">
        <v>14</v>
      </c>
      <c r="B26" s="5" t="s">
        <v>50</v>
      </c>
      <c r="C26" s="90"/>
      <c r="D26" s="76">
        <f>投入係数表!L26</f>
        <v>1.8347633694889645E-3</v>
      </c>
      <c r="E26" s="77">
        <f t="shared" si="0"/>
        <v>0.18347633694889645</v>
      </c>
      <c r="F26" s="76">
        <f>分析係数表!C29</f>
        <v>5.2257811734743864E-2</v>
      </c>
      <c r="G26" s="77">
        <f t="shared" si="1"/>
        <v>9.5880718740558608E-3</v>
      </c>
      <c r="H26" s="77">
        <v>1.3022780716973865E-2</v>
      </c>
      <c r="I26" s="77">
        <f t="shared" si="2"/>
        <v>1.3022780716973865E-2</v>
      </c>
      <c r="J26" s="76">
        <f>分析係数表!G29</f>
        <v>0.26071608673726676</v>
      </c>
      <c r="K26" s="78">
        <f t="shared" si="3"/>
        <v>3.3952484269669631E-3</v>
      </c>
      <c r="L26" s="79"/>
      <c r="M26" s="80"/>
      <c r="N26" s="81">
        <f>分析係数表!H29</f>
        <v>1.0140038131855275E-2</v>
      </c>
      <c r="O26" s="82">
        <f t="shared" si="4"/>
        <v>0.16849690471180187</v>
      </c>
      <c r="P26" s="76">
        <f>分析係数表!C29</f>
        <v>5.2257811734743864E-2</v>
      </c>
      <c r="Q26" s="82">
        <f t="shared" si="5"/>
        <v>8.8052795243164193E-3</v>
      </c>
      <c r="R26" s="83">
        <v>1.1785267293797306E-2</v>
      </c>
      <c r="S26" s="84">
        <f t="shared" si="6"/>
        <v>2.4808048010771171E-2</v>
      </c>
      <c r="T26" s="85">
        <f>分析係数表!F29</f>
        <v>0.44730206757438223</v>
      </c>
      <c r="U26" s="86">
        <f t="shared" si="7"/>
        <v>1.1096691167702484E-2</v>
      </c>
      <c r="V26" s="87">
        <f>分析係数表!D29</f>
        <v>0.13842662632375188</v>
      </c>
      <c r="W26" s="167">
        <f t="shared" si="8"/>
        <v>0</v>
      </c>
      <c r="X26" s="76">
        <f>分析係数表!E29</f>
        <v>9.5057992939989913E-2</v>
      </c>
      <c r="Y26" s="166">
        <f t="shared" si="9"/>
        <v>0</v>
      </c>
    </row>
    <row r="27" spans="1:25" x14ac:dyDescent="0.2">
      <c r="A27" s="6" t="s">
        <v>15</v>
      </c>
      <c r="B27" s="5" t="s">
        <v>36</v>
      </c>
      <c r="C27" s="90"/>
      <c r="D27" s="76">
        <f>投入係数表!L27</f>
        <v>2.5362905401759214E-3</v>
      </c>
      <c r="E27" s="77">
        <f t="shared" si="0"/>
        <v>0.25362905401759217</v>
      </c>
      <c r="F27" s="76">
        <f>分析係数表!C30</f>
        <v>1</v>
      </c>
      <c r="G27" s="77">
        <f t="shared" si="1"/>
        <v>0.25362905401759217</v>
      </c>
      <c r="H27" s="77">
        <v>0.28805281837693075</v>
      </c>
      <c r="I27" s="77">
        <f t="shared" si="2"/>
        <v>0.28805281837693075</v>
      </c>
      <c r="J27" s="76">
        <f>分析係数表!G30</f>
        <v>0.34449214239092235</v>
      </c>
      <c r="K27" s="78">
        <f t="shared" si="3"/>
        <v>9.923193252441212E-2</v>
      </c>
      <c r="L27" s="79"/>
      <c r="M27" s="80"/>
      <c r="N27" s="81">
        <f>分析係数表!H30</f>
        <v>0</v>
      </c>
      <c r="O27" s="82">
        <f t="shared" si="4"/>
        <v>0</v>
      </c>
      <c r="P27" s="76">
        <f>分析係数表!C30</f>
        <v>1</v>
      </c>
      <c r="Q27" s="82">
        <f t="shared" si="5"/>
        <v>0</v>
      </c>
      <c r="R27" s="83">
        <v>4.7283138159688119E-2</v>
      </c>
      <c r="S27" s="84">
        <f t="shared" si="6"/>
        <v>0.33533595653661885</v>
      </c>
      <c r="T27" s="85">
        <f>分析係数表!F30</f>
        <v>0.44050308781442987</v>
      </c>
      <c r="U27" s="86">
        <f t="shared" si="7"/>
        <v>0.14771652430958604</v>
      </c>
      <c r="V27" s="87">
        <f>分析係数表!D30</f>
        <v>0.11032032936687253</v>
      </c>
      <c r="W27" s="167">
        <f t="shared" si="8"/>
        <v>0</v>
      </c>
      <c r="X27" s="76">
        <f>分析係数表!E30</f>
        <v>8.4249635989355823E-2</v>
      </c>
      <c r="Y27" s="166">
        <f t="shared" si="9"/>
        <v>0</v>
      </c>
    </row>
    <row r="28" spans="1:25" x14ac:dyDescent="0.2">
      <c r="A28" s="6" t="s">
        <v>16</v>
      </c>
      <c r="B28" s="5" t="s">
        <v>193</v>
      </c>
      <c r="C28" s="90"/>
      <c r="D28" s="76">
        <f>投入係数表!L28</f>
        <v>3.2971777022286979E-2</v>
      </c>
      <c r="E28" s="77">
        <f t="shared" si="0"/>
        <v>3.2971777022286979</v>
      </c>
      <c r="F28" s="76">
        <f>分析係数表!C31</f>
        <v>0.13612385518153858</v>
      </c>
      <c r="G28" s="77">
        <f t="shared" si="1"/>
        <v>0.44882454004597738</v>
      </c>
      <c r="H28" s="77">
        <v>0.47857267604005149</v>
      </c>
      <c r="I28" s="77">
        <f t="shared" si="2"/>
        <v>0.47857267604005149</v>
      </c>
      <c r="J28" s="76">
        <f>分析係数表!G31</f>
        <v>7.0908634538152604E-2</v>
      </c>
      <c r="K28" s="78">
        <f t="shared" si="3"/>
        <v>3.3934934985269713E-2</v>
      </c>
      <c r="L28" s="79"/>
      <c r="M28" s="80"/>
      <c r="N28" s="81">
        <f>分析係数表!H31</f>
        <v>2.211552750647388E-2</v>
      </c>
      <c r="O28" s="82">
        <f t="shared" si="4"/>
        <v>0.36749348300801321</v>
      </c>
      <c r="P28" s="76">
        <f>分析係数表!C31</f>
        <v>0.13612385518153858</v>
      </c>
      <c r="Q28" s="82">
        <f t="shared" si="5"/>
        <v>5.0024629661141996E-2</v>
      </c>
      <c r="R28" s="83">
        <v>6.6141893280372274E-2</v>
      </c>
      <c r="S28" s="84">
        <f t="shared" si="6"/>
        <v>0.54471456932042372</v>
      </c>
      <c r="T28" s="85">
        <f>分析係数表!F31</f>
        <v>0.34563253012048195</v>
      </c>
      <c r="U28" s="86">
        <f t="shared" si="7"/>
        <v>0.18827107478770672</v>
      </c>
      <c r="V28" s="87">
        <f>分析係数表!D31</f>
        <v>2.3594377510040159E-2</v>
      </c>
      <c r="W28" s="167">
        <f t="shared" si="8"/>
        <v>0</v>
      </c>
      <c r="X28" s="76">
        <f>分析係数表!E31</f>
        <v>2.0582329317269075E-2</v>
      </c>
      <c r="Y28" s="166">
        <f t="shared" si="9"/>
        <v>0</v>
      </c>
    </row>
    <row r="29" spans="1:25" x14ac:dyDescent="0.2">
      <c r="A29" s="6" t="s">
        <v>17</v>
      </c>
      <c r="B29" s="5" t="s">
        <v>273</v>
      </c>
      <c r="C29" s="90"/>
      <c r="D29" s="76">
        <f>投入係数表!L29</f>
        <v>8.0945442771571965E-4</v>
      </c>
      <c r="E29" s="77">
        <f t="shared" si="0"/>
        <v>8.0945442771571965E-2</v>
      </c>
      <c r="F29" s="76">
        <f>分析係数表!C32</f>
        <v>0.77653138391731791</v>
      </c>
      <c r="G29" s="77">
        <f t="shared" si="1"/>
        <v>6.2856676697208833E-2</v>
      </c>
      <c r="H29" s="77">
        <v>7.8942330097292873E-2</v>
      </c>
      <c r="I29" s="77">
        <f t="shared" si="2"/>
        <v>7.8942330097292873E-2</v>
      </c>
      <c r="J29" s="76">
        <f>分析係数表!G32</f>
        <v>0.14009350314364016</v>
      </c>
      <c r="K29" s="78">
        <f t="shared" si="3"/>
        <v>1.1059307569651379E-2</v>
      </c>
      <c r="L29" s="79"/>
      <c r="M29" s="80"/>
      <c r="N29" s="81">
        <f>分析係数表!H32</f>
        <v>6.3300144496333836E-3</v>
      </c>
      <c r="O29" s="82">
        <f t="shared" si="4"/>
        <v>0.10518578211195115</v>
      </c>
      <c r="P29" s="76">
        <f>分析係数表!C32</f>
        <v>0.77653138391731791</v>
      </c>
      <c r="Q29" s="82">
        <f t="shared" si="5"/>
        <v>8.1680060951818886E-2</v>
      </c>
      <c r="R29" s="83">
        <v>0.10652093003757251</v>
      </c>
      <c r="S29" s="84">
        <f t="shared" si="6"/>
        <v>0.18546326013486539</v>
      </c>
      <c r="T29" s="85">
        <f>分析係数表!F32</f>
        <v>0.48218603901338064</v>
      </c>
      <c r="U29" s="86">
        <f t="shared" si="7"/>
        <v>8.9427794786938963E-2</v>
      </c>
      <c r="V29" s="87">
        <f>分析係数表!D32</f>
        <v>2.111881347734967E-2</v>
      </c>
      <c r="W29" s="167">
        <f t="shared" si="8"/>
        <v>0</v>
      </c>
      <c r="X29" s="76">
        <f>分析係数表!E32</f>
        <v>3.1758826374334997E-2</v>
      </c>
      <c r="Y29" s="166">
        <f t="shared" si="9"/>
        <v>0</v>
      </c>
    </row>
    <row r="30" spans="1:25" x14ac:dyDescent="0.2">
      <c r="A30" s="6" t="s">
        <v>18</v>
      </c>
      <c r="B30" s="5" t="s">
        <v>274</v>
      </c>
      <c r="C30" s="90"/>
      <c r="D30" s="76">
        <f>投入係数表!L30</f>
        <v>1.0792725702876261E-4</v>
      </c>
      <c r="E30" s="77">
        <f t="shared" si="0"/>
        <v>1.0792725702876262E-2</v>
      </c>
      <c r="F30" s="76">
        <f>分析係数表!C33</f>
        <v>0.72092624356775303</v>
      </c>
      <c r="G30" s="77">
        <f t="shared" si="1"/>
        <v>7.780759198831721E-3</v>
      </c>
      <c r="H30" s="77">
        <v>2.1797085458867126E-2</v>
      </c>
      <c r="I30" s="77">
        <f t="shared" si="2"/>
        <v>2.1797085458867126E-2</v>
      </c>
      <c r="J30" s="76">
        <f>分析係数表!G33</f>
        <v>0.50771788173830446</v>
      </c>
      <c r="K30" s="78">
        <f t="shared" si="3"/>
        <v>1.1066770057244815E-2</v>
      </c>
      <c r="L30" s="79"/>
      <c r="M30" s="80"/>
      <c r="N30" s="81">
        <f>分析係数表!H33</f>
        <v>9.5171545921061366E-4</v>
      </c>
      <c r="O30" s="82">
        <f t="shared" si="4"/>
        <v>1.5814645562286362E-2</v>
      </c>
      <c r="P30" s="76">
        <f>分析係数表!C33</f>
        <v>0.72092624356775303</v>
      </c>
      <c r="Q30" s="82">
        <f t="shared" si="5"/>
        <v>1.1401193018574542E-2</v>
      </c>
      <c r="R30" s="83">
        <v>3.3082373395418932E-2</v>
      </c>
      <c r="S30" s="84">
        <f t="shared" si="6"/>
        <v>5.4879458854286058E-2</v>
      </c>
      <c r="T30" s="85">
        <f>分析係数表!F33</f>
        <v>0.64568985989076233</v>
      </c>
      <c r="U30" s="86">
        <f t="shared" si="7"/>
        <v>3.5435110098504821E-2</v>
      </c>
      <c r="V30" s="87">
        <f>分析係数表!D33</f>
        <v>8.5965328900498697E-2</v>
      </c>
      <c r="W30" s="167">
        <f t="shared" si="8"/>
        <v>0</v>
      </c>
      <c r="X30" s="76">
        <f>分析係数表!E33</f>
        <v>8.1928283068154834E-2</v>
      </c>
      <c r="Y30" s="166">
        <f t="shared" si="9"/>
        <v>0</v>
      </c>
    </row>
    <row r="31" spans="1:25" x14ac:dyDescent="0.2">
      <c r="A31" s="6" t="s">
        <v>19</v>
      </c>
      <c r="B31" s="5" t="s">
        <v>275</v>
      </c>
      <c r="C31" s="90"/>
      <c r="D31" s="76">
        <f>投入係数表!L31</f>
        <v>5.7795046138902378E-2</v>
      </c>
      <c r="E31" s="77">
        <f t="shared" si="0"/>
        <v>5.7795046138902375</v>
      </c>
      <c r="F31" s="76">
        <f>分析係数表!C34</f>
        <v>0.35819769846483229</v>
      </c>
      <c r="G31" s="77">
        <f t="shared" si="1"/>
        <v>2.0702052509623621</v>
      </c>
      <c r="H31" s="77">
        <v>2.1745454420635721</v>
      </c>
      <c r="I31" s="77">
        <f t="shared" si="2"/>
        <v>2.1745454420635721</v>
      </c>
      <c r="J31" s="76">
        <f>分析係数表!G34</f>
        <v>0.42481599404565001</v>
      </c>
      <c r="K31" s="78">
        <f t="shared" si="3"/>
        <v>0.92378168356767387</v>
      </c>
      <c r="L31" s="79"/>
      <c r="M31" s="80"/>
      <c r="N31" s="81">
        <f>分析係数表!H34</f>
        <v>0.15806065051806836</v>
      </c>
      <c r="O31" s="82">
        <f t="shared" si="4"/>
        <v>2.6264921317564629</v>
      </c>
      <c r="P31" s="76">
        <f>分析係数表!C34</f>
        <v>0.35819769846483229</v>
      </c>
      <c r="Q31" s="82">
        <f t="shared" si="5"/>
        <v>0.94080343663115606</v>
      </c>
      <c r="R31" s="83">
        <v>1.0171684484913042</v>
      </c>
      <c r="S31" s="84">
        <f t="shared" si="6"/>
        <v>3.1917138905548761</v>
      </c>
      <c r="T31" s="85">
        <f>分析係数表!F34</f>
        <v>0.69970848494872639</v>
      </c>
      <c r="U31" s="86">
        <f t="shared" si="7"/>
        <v>2.2332692907499574</v>
      </c>
      <c r="V31" s="87">
        <f>分析係数表!D34</f>
        <v>0.20760626860734369</v>
      </c>
      <c r="W31" s="167">
        <f t="shared" si="8"/>
        <v>1</v>
      </c>
      <c r="X31" s="76">
        <f>分析係数表!E34</f>
        <v>0.15619831293417136</v>
      </c>
      <c r="Y31" s="166">
        <f t="shared" si="9"/>
        <v>0</v>
      </c>
    </row>
    <row r="32" spans="1:25" x14ac:dyDescent="0.2">
      <c r="A32" s="6" t="s">
        <v>20</v>
      </c>
      <c r="B32" s="5" t="s">
        <v>37</v>
      </c>
      <c r="C32" s="90"/>
      <c r="D32" s="76">
        <f>投入係数表!L32</f>
        <v>3.1838540823484972E-3</v>
      </c>
      <c r="E32" s="77">
        <f t="shared" si="0"/>
        <v>0.31838540823484973</v>
      </c>
      <c r="F32" s="76">
        <f>分析係数表!C35</f>
        <v>0.47446234387370934</v>
      </c>
      <c r="G32" s="77">
        <f t="shared" si="1"/>
        <v>0.15106188704629461</v>
      </c>
      <c r="H32" s="77">
        <v>0.21220779501024434</v>
      </c>
      <c r="I32" s="77">
        <f t="shared" si="2"/>
        <v>0.21220779501024434</v>
      </c>
      <c r="J32" s="76">
        <f>分析係数表!G35</f>
        <v>0.31377306685396844</v>
      </c>
      <c r="K32" s="78">
        <f t="shared" si="3"/>
        <v>6.6585090650682632E-2</v>
      </c>
      <c r="L32" s="79"/>
      <c r="M32" s="80"/>
      <c r="N32" s="81">
        <f>分析係数表!H35</f>
        <v>5.9483797123353076E-2</v>
      </c>
      <c r="O32" s="82">
        <f t="shared" si="4"/>
        <v>0.98844161781825035</v>
      </c>
      <c r="P32" s="76">
        <f>分析係数表!C35</f>
        <v>0.47446234387370934</v>
      </c>
      <c r="Q32" s="82">
        <f t="shared" si="5"/>
        <v>0.46897832677236828</v>
      </c>
      <c r="R32" s="83">
        <v>0.6225635870570343</v>
      </c>
      <c r="S32" s="84">
        <f t="shared" si="6"/>
        <v>0.83477138206727863</v>
      </c>
      <c r="T32" s="85">
        <f>分析係数表!F35</f>
        <v>0.64389247174509934</v>
      </c>
      <c r="U32" s="86">
        <f t="shared" si="7"/>
        <v>0.53750300854137278</v>
      </c>
      <c r="V32" s="87">
        <f>分析係数表!D35</f>
        <v>6.6375071834493329E-2</v>
      </c>
      <c r="W32" s="167">
        <f t="shared" si="8"/>
        <v>0</v>
      </c>
      <c r="X32" s="76">
        <f>分析係数表!E35</f>
        <v>5.9702445565417275E-2</v>
      </c>
      <c r="Y32" s="166">
        <f t="shared" si="9"/>
        <v>0</v>
      </c>
    </row>
    <row r="33" spans="1:25" x14ac:dyDescent="0.2">
      <c r="A33" s="6" t="s">
        <v>21</v>
      </c>
      <c r="B33" s="5" t="s">
        <v>38</v>
      </c>
      <c r="C33" s="90"/>
      <c r="D33" s="76">
        <f>投入係数表!L33</f>
        <v>7.0152717068695694E-4</v>
      </c>
      <c r="E33" s="77">
        <f t="shared" si="0"/>
        <v>7.0152717068695691E-2</v>
      </c>
      <c r="F33" s="76">
        <f>分析係数表!C36</f>
        <v>0.91090674483303868</v>
      </c>
      <c r="G33" s="77">
        <f t="shared" si="1"/>
        <v>6.3902583146238742E-2</v>
      </c>
      <c r="H33" s="77">
        <v>0.17002145267707708</v>
      </c>
      <c r="I33" s="77">
        <f t="shared" si="2"/>
        <v>0.17002145267707708</v>
      </c>
      <c r="J33" s="76">
        <f>分析係数表!G36</f>
        <v>5.1762655005969514E-2</v>
      </c>
      <c r="K33" s="78">
        <f t="shared" si="3"/>
        <v>8.8007617985373134E-3</v>
      </c>
      <c r="L33" s="79"/>
      <c r="M33" s="80"/>
      <c r="N33" s="81">
        <f>分析係数表!H36</f>
        <v>0.19022926540846299</v>
      </c>
      <c r="O33" s="82">
        <f t="shared" si="4"/>
        <v>3.1610376598318828</v>
      </c>
      <c r="P33" s="76">
        <f>分析係数表!C36</f>
        <v>0.91090674483303868</v>
      </c>
      <c r="Q33" s="82">
        <f t="shared" si="5"/>
        <v>2.8794105250121067</v>
      </c>
      <c r="R33" s="83">
        <v>3.0230235562098886</v>
      </c>
      <c r="S33" s="84">
        <f t="shared" si="6"/>
        <v>3.1930450088869655</v>
      </c>
      <c r="T33" s="85">
        <f>分析係数表!F36</f>
        <v>0.84633076241329552</v>
      </c>
      <c r="U33" s="86">
        <f t="shared" si="7"/>
        <v>2.7023722167912734</v>
      </c>
      <c r="V33" s="87">
        <f>分析係数表!D36</f>
        <v>1.3696924417880712E-2</v>
      </c>
      <c r="W33" s="167">
        <f t="shared" si="8"/>
        <v>0</v>
      </c>
      <c r="X33" s="76">
        <f>分析係数表!E36</f>
        <v>6.1086817992045527E-3</v>
      </c>
      <c r="Y33" s="166">
        <f t="shared" si="9"/>
        <v>0</v>
      </c>
    </row>
    <row r="34" spans="1:25" x14ac:dyDescent="0.2">
      <c r="A34" s="6" t="s">
        <v>22</v>
      </c>
      <c r="B34" s="5" t="s">
        <v>378</v>
      </c>
      <c r="C34" s="90"/>
      <c r="D34" s="76">
        <f>投入係数表!L34</f>
        <v>1.5757379526199343E-2</v>
      </c>
      <c r="E34" s="77">
        <f t="shared" si="0"/>
        <v>1.5757379526199342</v>
      </c>
      <c r="F34" s="76">
        <f>分析係数表!C37</f>
        <v>0.57543127748336897</v>
      </c>
      <c r="G34" s="77">
        <f t="shared" si="1"/>
        <v>0.90672890305511711</v>
      </c>
      <c r="H34" s="77">
        <v>1.0777100781553213</v>
      </c>
      <c r="I34" s="77">
        <f t="shared" si="2"/>
        <v>1.0777100781553213</v>
      </c>
      <c r="J34" s="76">
        <f>分析係数表!G37</f>
        <v>0.39253606653449546</v>
      </c>
      <c r="K34" s="78">
        <f t="shared" si="3"/>
        <v>0.42304007494367352</v>
      </c>
      <c r="L34" s="79"/>
      <c r="M34" s="80"/>
      <c r="N34" s="81">
        <f>分析係数表!H37</f>
        <v>4.7922509493440749E-2</v>
      </c>
      <c r="O34" s="82">
        <f t="shared" si="4"/>
        <v>0.79632782546442937</v>
      </c>
      <c r="P34" s="76">
        <f>分析係数表!C37</f>
        <v>0.57543127748336897</v>
      </c>
      <c r="Q34" s="82">
        <f t="shared" si="5"/>
        <v>0.4582319379025499</v>
      </c>
      <c r="R34" s="83">
        <v>0.56412483692629378</v>
      </c>
      <c r="S34" s="84">
        <f t="shared" si="6"/>
        <v>1.6418349150816152</v>
      </c>
      <c r="T34" s="85">
        <f>分析係数表!F37</f>
        <v>0.63717752091671964</v>
      </c>
      <c r="U34" s="86">
        <f t="shared" si="7"/>
        <v>1.0461403009462165</v>
      </c>
      <c r="V34" s="87">
        <f>分析係数表!D37</f>
        <v>6.7955959550617839E-2</v>
      </c>
      <c r="W34" s="167">
        <f t="shared" si="8"/>
        <v>0</v>
      </c>
      <c r="X34" s="76">
        <f>分析係数表!E37</f>
        <v>6.4489582164366135E-2</v>
      </c>
      <c r="Y34" s="166">
        <f t="shared" si="9"/>
        <v>0</v>
      </c>
    </row>
    <row r="35" spans="1:25" x14ac:dyDescent="0.2">
      <c r="A35" s="6" t="s">
        <v>23</v>
      </c>
      <c r="B35" s="5" t="s">
        <v>194</v>
      </c>
      <c r="C35" s="90"/>
      <c r="D35" s="76">
        <f>投入係数表!L35</f>
        <v>5.5042901084668937E-3</v>
      </c>
      <c r="E35" s="77">
        <f t="shared" si="0"/>
        <v>0.55042901084668938</v>
      </c>
      <c r="F35" s="76">
        <f>分析係数表!C38</f>
        <v>0.12310923685624497</v>
      </c>
      <c r="G35" s="77">
        <f t="shared" si="1"/>
        <v>6.7762895468873721E-2</v>
      </c>
      <c r="H35" s="77">
        <v>0.10220066663175678</v>
      </c>
      <c r="I35" s="77">
        <f t="shared" si="2"/>
        <v>0.10220066663175678</v>
      </c>
      <c r="J35" s="76">
        <f>分析係数表!G38</f>
        <v>0.19170637906529556</v>
      </c>
      <c r="K35" s="78">
        <f t="shared" si="3"/>
        <v>1.9592519738033467E-2</v>
      </c>
      <c r="L35" s="79"/>
      <c r="M35" s="80"/>
      <c r="N35" s="81">
        <f>分析係数表!H38</f>
        <v>4.3167094042767119E-2</v>
      </c>
      <c r="O35" s="82">
        <f t="shared" si="4"/>
        <v>0.71730713800370283</v>
      </c>
      <c r="P35" s="76">
        <f>分析係数表!C38</f>
        <v>0.12310923685624497</v>
      </c>
      <c r="Q35" s="82">
        <f t="shared" si="5"/>
        <v>8.8307134351173058E-2</v>
      </c>
      <c r="R35" s="83">
        <v>0.11417122741759404</v>
      </c>
      <c r="S35" s="84">
        <f t="shared" si="6"/>
        <v>0.21637189404935081</v>
      </c>
      <c r="T35" s="85">
        <f>分析係数表!F38</f>
        <v>0.42705459409748348</v>
      </c>
      <c r="U35" s="86">
        <f t="shared" si="7"/>
        <v>9.2402611387349204E-2</v>
      </c>
      <c r="V35" s="87">
        <f>分析係数表!D38</f>
        <v>7.0562661984783878E-2</v>
      </c>
      <c r="W35" s="167">
        <f t="shared" si="8"/>
        <v>0</v>
      </c>
      <c r="X35" s="76">
        <f>分析係数表!E38</f>
        <v>7.7418276063874261E-2</v>
      </c>
      <c r="Y35" s="166">
        <f t="shared" si="9"/>
        <v>0</v>
      </c>
    </row>
    <row r="36" spans="1:25" x14ac:dyDescent="0.2">
      <c r="A36" s="6" t="s">
        <v>24</v>
      </c>
      <c r="B36" s="5" t="s">
        <v>39</v>
      </c>
      <c r="C36" s="90"/>
      <c r="D36" s="76">
        <f>投入係数表!L36</f>
        <v>0</v>
      </c>
      <c r="E36" s="77">
        <f t="shared" si="0"/>
        <v>0</v>
      </c>
      <c r="F36" s="76">
        <f>分析係数表!C39</f>
        <v>1</v>
      </c>
      <c r="G36" s="77">
        <f t="shared" si="1"/>
        <v>0</v>
      </c>
      <c r="H36" s="77">
        <v>2.7238058657996243E-2</v>
      </c>
      <c r="I36" s="77">
        <f t="shared" si="2"/>
        <v>2.7238058657996243E-2</v>
      </c>
      <c r="J36" s="76">
        <f>分析係数表!G39</f>
        <v>0.35304153549304357</v>
      </c>
      <c r="K36" s="78">
        <f t="shared" si="3"/>
        <v>9.6161660524685839E-3</v>
      </c>
      <c r="L36" s="79"/>
      <c r="M36" s="80"/>
      <c r="N36" s="81">
        <f>分析係数表!H39</f>
        <v>3.7957953780144243E-3</v>
      </c>
      <c r="O36" s="82">
        <f t="shared" si="4"/>
        <v>6.307469102167701E-2</v>
      </c>
      <c r="P36" s="76">
        <f>分析係数表!C39</f>
        <v>1</v>
      </c>
      <c r="Q36" s="82">
        <f t="shared" si="5"/>
        <v>6.307469102167701E-2</v>
      </c>
      <c r="R36" s="83">
        <v>9.0122493680723698E-2</v>
      </c>
      <c r="S36" s="84">
        <f t="shared" si="6"/>
        <v>0.11736055233871995</v>
      </c>
      <c r="T36" s="85">
        <f>分析係数表!F39</f>
        <v>0.70376764496801059</v>
      </c>
      <c r="U36" s="86">
        <f t="shared" si="7"/>
        <v>8.2594559531565886E-2</v>
      </c>
      <c r="V36" s="87">
        <f>分析係数表!D39</f>
        <v>5.7580989133746319E-2</v>
      </c>
      <c r="W36" s="167">
        <f t="shared" si="8"/>
        <v>0</v>
      </c>
      <c r="X36" s="76">
        <f>分析係数表!E39</f>
        <v>7.2915608814867472E-2</v>
      </c>
      <c r="Y36" s="166">
        <f t="shared" si="9"/>
        <v>0</v>
      </c>
    </row>
    <row r="37" spans="1:25" x14ac:dyDescent="0.2">
      <c r="A37" s="6" t="s">
        <v>25</v>
      </c>
      <c r="B37" s="5" t="s">
        <v>40</v>
      </c>
      <c r="C37" s="90"/>
      <c r="D37" s="76">
        <f>投入係数表!L37</f>
        <v>1.0792725702876261E-4</v>
      </c>
      <c r="E37" s="77">
        <f t="shared" si="0"/>
        <v>1.0792725702876262E-2</v>
      </c>
      <c r="F37" s="76">
        <f>分析係数表!C40</f>
        <v>0.78099387587215507</v>
      </c>
      <c r="G37" s="77">
        <f t="shared" si="1"/>
        <v>8.4290526779143612E-3</v>
      </c>
      <c r="H37" s="77">
        <v>1.0086030033996213E-2</v>
      </c>
      <c r="I37" s="77">
        <f t="shared" si="2"/>
        <v>1.0086030033996213E-2</v>
      </c>
      <c r="J37" s="76">
        <f>分析係数表!G40</f>
        <v>0.50417365280256732</v>
      </c>
      <c r="K37" s="78">
        <f t="shared" si="3"/>
        <v>5.0851106045162733E-3</v>
      </c>
      <c r="L37" s="79"/>
      <c r="M37" s="80"/>
      <c r="N37" s="81">
        <f>分析係数表!H40</f>
        <v>3.2832602420076455E-2</v>
      </c>
      <c r="O37" s="82">
        <f t="shared" si="4"/>
        <v>0.54557900172352691</v>
      </c>
      <c r="P37" s="76">
        <f>分析係数表!C40</f>
        <v>0.78099387587215507</v>
      </c>
      <c r="Q37" s="82">
        <f t="shared" si="5"/>
        <v>0.42609385915051845</v>
      </c>
      <c r="R37" s="83">
        <v>0.42711295118740233</v>
      </c>
      <c r="S37" s="84">
        <f t="shared" si="6"/>
        <v>0.43719898122139855</v>
      </c>
      <c r="T37" s="85">
        <f>分析係数表!F40</f>
        <v>0.70079506733733576</v>
      </c>
      <c r="U37" s="86">
        <f t="shared" si="7"/>
        <v>0.30638688948486459</v>
      </c>
      <c r="V37" s="87">
        <f>分析係数表!D40</f>
        <v>8.9079993509654384E-2</v>
      </c>
      <c r="W37" s="167">
        <f t="shared" si="8"/>
        <v>0</v>
      </c>
      <c r="X37" s="76">
        <f>分析係数表!E40</f>
        <v>5.5816972253772516E-2</v>
      </c>
      <c r="Y37" s="166">
        <f t="shared" si="9"/>
        <v>0</v>
      </c>
    </row>
    <row r="38" spans="1:25" x14ac:dyDescent="0.2">
      <c r="A38" s="6" t="s">
        <v>26</v>
      </c>
      <c r="B38" s="5" t="s">
        <v>277</v>
      </c>
      <c r="C38" s="90"/>
      <c r="D38" s="76">
        <f>投入係数表!L38</f>
        <v>0</v>
      </c>
      <c r="E38" s="77">
        <f t="shared" si="0"/>
        <v>0</v>
      </c>
      <c r="F38" s="76">
        <f>分析係数表!C41</f>
        <v>0.76071116627591595</v>
      </c>
      <c r="G38" s="77">
        <f t="shared" si="1"/>
        <v>0</v>
      </c>
      <c r="H38" s="77">
        <v>8.8348825279007618E-4</v>
      </c>
      <c r="I38" s="77">
        <f t="shared" si="2"/>
        <v>8.8348825279007618E-4</v>
      </c>
      <c r="J38" s="76">
        <f>分析係数表!G41</f>
        <v>0.44503393665158369</v>
      </c>
      <c r="K38" s="78">
        <f t="shared" si="3"/>
        <v>3.9318225512459713E-4</v>
      </c>
      <c r="L38" s="79"/>
      <c r="M38" s="80"/>
      <c r="N38" s="81">
        <f>分析係数表!H41</f>
        <v>5.40375184572724E-2</v>
      </c>
      <c r="O38" s="82">
        <f t="shared" si="4"/>
        <v>0.89794086372842219</v>
      </c>
      <c r="P38" s="76">
        <f>分析係数表!C41</f>
        <v>0.76071116627591595</v>
      </c>
      <c r="Q38" s="82">
        <f t="shared" si="5"/>
        <v>0.68307364169365137</v>
      </c>
      <c r="R38" s="83">
        <v>0.69488313463118934</v>
      </c>
      <c r="S38" s="84">
        <f t="shared" si="6"/>
        <v>0.69576662288397939</v>
      </c>
      <c r="T38" s="85">
        <f>分析係数表!F41</f>
        <v>0.54961538461538462</v>
      </c>
      <c r="U38" s="86">
        <f t="shared" si="7"/>
        <v>0.38240404003892559</v>
      </c>
      <c r="V38" s="87">
        <f>分析係数表!D41</f>
        <v>0.14765837104072399</v>
      </c>
      <c r="W38" s="167">
        <f t="shared" si="8"/>
        <v>0</v>
      </c>
      <c r="X38" s="76">
        <f>分析係数表!E41</f>
        <v>0.13881221719457013</v>
      </c>
      <c r="Y38" s="166">
        <f t="shared" si="9"/>
        <v>0</v>
      </c>
    </row>
    <row r="39" spans="1:25" x14ac:dyDescent="0.2">
      <c r="A39" s="6" t="s">
        <v>51</v>
      </c>
      <c r="B39" s="5" t="s">
        <v>368</v>
      </c>
      <c r="C39" s="90"/>
      <c r="D39" s="76">
        <f>投入係数表!L39</f>
        <v>4.3170902811505045E-4</v>
      </c>
      <c r="E39" s="77">
        <f>$C$14*D39</f>
        <v>4.3170902811505048E-2</v>
      </c>
      <c r="F39" s="76">
        <f>分析係数表!C42</f>
        <v>0.30107643796890293</v>
      </c>
      <c r="G39" s="77">
        <f>E39*F39</f>
        <v>1.2997741642389636E-2</v>
      </c>
      <c r="H39" s="77">
        <v>1.6558668337441403E-2</v>
      </c>
      <c r="I39" s="77">
        <f>C39+H39</f>
        <v>1.6558668337441403E-2</v>
      </c>
      <c r="J39" s="76">
        <f>分析係数表!G42</f>
        <v>0.48530465949820789</v>
      </c>
      <c r="K39" s="78">
        <f>I39*J39</f>
        <v>8.0359988992457568E-3</v>
      </c>
      <c r="L39" s="79"/>
      <c r="M39" s="80"/>
      <c r="N39" s="81">
        <f>分析係数表!H42</f>
        <v>1.1991298601515789E-2</v>
      </c>
      <c r="O39" s="82">
        <f t="shared" si="4"/>
        <v>0.19925928004973767</v>
      </c>
      <c r="P39" s="76">
        <f>分析係数表!C42</f>
        <v>0.30107643796890293</v>
      </c>
      <c r="Q39" s="82">
        <f>O39*P39</f>
        <v>5.99922742696231E-2</v>
      </c>
      <c r="R39" s="83">
        <v>6.3385890147075893E-2</v>
      </c>
      <c r="S39" s="84">
        <f>I39+R39</f>
        <v>7.99445584845173E-2</v>
      </c>
      <c r="T39" s="85">
        <f>分析係数表!F42</f>
        <v>0.55698924731182797</v>
      </c>
      <c r="U39" s="86">
        <f t="shared" si="7"/>
        <v>4.45282594569677E-2</v>
      </c>
      <c r="V39" s="87">
        <f>分析係数表!D42</f>
        <v>0.33118279569892473</v>
      </c>
      <c r="W39" s="167">
        <f t="shared" si="8"/>
        <v>0</v>
      </c>
      <c r="X39" s="76">
        <f>分析係数表!E42</f>
        <v>0.28387096774193549</v>
      </c>
      <c r="Y39" s="166">
        <f t="shared" si="9"/>
        <v>0</v>
      </c>
    </row>
    <row r="40" spans="1:25" x14ac:dyDescent="0.2">
      <c r="A40" s="6" t="s">
        <v>195</v>
      </c>
      <c r="B40" s="5" t="s">
        <v>41</v>
      </c>
      <c r="C40" s="90"/>
      <c r="D40" s="76">
        <f>投入係数表!L40</f>
        <v>3.5885812962063571E-2</v>
      </c>
      <c r="E40" s="77">
        <f>$C$14*D40</f>
        <v>3.5885812962063572</v>
      </c>
      <c r="F40" s="76">
        <f>分析係数表!C43</f>
        <v>0.72981232219865499</v>
      </c>
      <c r="G40" s="77">
        <f>E40*F40</f>
        <v>2.6189908491830209</v>
      </c>
      <c r="H40" s="77">
        <v>3.3085428780222812</v>
      </c>
      <c r="I40" s="77">
        <f>C40+H40</f>
        <v>3.3085428780222812</v>
      </c>
      <c r="J40" s="76">
        <f>分析係数表!G43</f>
        <v>0.39095764137830125</v>
      </c>
      <c r="K40" s="78">
        <f>I40*J40</f>
        <v>1.2935001199905678</v>
      </c>
      <c r="L40" s="79"/>
      <c r="M40" s="80"/>
      <c r="N40" s="81">
        <f>分析係数表!H43</f>
        <v>3.3430191196790096E-2</v>
      </c>
      <c r="O40" s="82">
        <f t="shared" si="4"/>
        <v>0.55550912800682306</v>
      </c>
      <c r="P40" s="76">
        <f>分析係数表!C43</f>
        <v>0.72981232219865499</v>
      </c>
      <c r="Q40" s="82">
        <f>O40*P40</f>
        <v>0.40541740671320942</v>
      </c>
      <c r="R40" s="83">
        <v>0.81087737763468082</v>
      </c>
      <c r="S40" s="84">
        <f>I40+R40</f>
        <v>4.1194202556569621</v>
      </c>
      <c r="T40" s="85">
        <f>分析係数表!F43</f>
        <v>0.64680420416026529</v>
      </c>
      <c r="U40" s="86">
        <f t="shared" si="7"/>
        <v>2.664458340061878</v>
      </c>
      <c r="V40" s="87">
        <f>分析係数表!D43</f>
        <v>0.10445777550174361</v>
      </c>
      <c r="W40" s="167">
        <f t="shared" si="8"/>
        <v>0</v>
      </c>
      <c r="X40" s="76">
        <f>分析係数表!E43</f>
        <v>8.2644426561318804E-2</v>
      </c>
      <c r="Y40" s="166">
        <f t="shared" si="9"/>
        <v>0</v>
      </c>
    </row>
    <row r="41" spans="1:25" x14ac:dyDescent="0.2">
      <c r="A41" s="6" t="s">
        <v>341</v>
      </c>
      <c r="B41" s="5" t="s">
        <v>42</v>
      </c>
      <c r="C41" s="90"/>
      <c r="D41" s="76">
        <f>投入係数表!L41</f>
        <v>1.0792725702876261E-4</v>
      </c>
      <c r="E41" s="77">
        <f>$C$14*D41</f>
        <v>1.0792725702876262E-2</v>
      </c>
      <c r="F41" s="76">
        <f>分析係数表!C44</f>
        <v>0.45252453325619169</v>
      </c>
      <c r="G41" s="77">
        <f>E41*F41</f>
        <v>4.8839731612561835E-3</v>
      </c>
      <c r="H41" s="77">
        <v>9.5027253201056608E-3</v>
      </c>
      <c r="I41" s="77">
        <f>C41+H41</f>
        <v>9.5027253201056608E-3</v>
      </c>
      <c r="J41" s="76">
        <f>分析係数表!G44</f>
        <v>0.2679406279539126</v>
      </c>
      <c r="K41" s="78">
        <f>I41*J41</f>
        <v>2.5461661895426558E-3</v>
      </c>
      <c r="L41" s="79"/>
      <c r="M41" s="80"/>
      <c r="N41" s="81">
        <f>分析係数表!H44</f>
        <v>0.11253165797686161</v>
      </c>
      <c r="O41" s="82">
        <f t="shared" si="4"/>
        <v>1.869937351775923</v>
      </c>
      <c r="P41" s="76">
        <f>分析係数表!C44</f>
        <v>0.45252453325619169</v>
      </c>
      <c r="Q41" s="82">
        <f>O41*P41</f>
        <v>0.8461925273307187</v>
      </c>
      <c r="R41" s="83">
        <v>0.86046164794827351</v>
      </c>
      <c r="S41" s="84">
        <f>I41+R41</f>
        <v>0.86996437326837917</v>
      </c>
      <c r="T41" s="85">
        <f>分析係数表!F44</f>
        <v>0.51592877398257675</v>
      </c>
      <c r="U41" s="86">
        <f t="shared" si="7"/>
        <v>0.44883965250887564</v>
      </c>
      <c r="V41" s="87">
        <f>分析係数表!D44</f>
        <v>0.17695373374549728</v>
      </c>
      <c r="W41" s="167">
        <f t="shared" si="8"/>
        <v>0</v>
      </c>
      <c r="X41" s="76">
        <f>分析係数表!E44</f>
        <v>0.1325013412359809</v>
      </c>
      <c r="Y41" s="166">
        <f t="shared" si="9"/>
        <v>0</v>
      </c>
    </row>
    <row r="42" spans="1:25" x14ac:dyDescent="0.2">
      <c r="A42" s="6" t="s">
        <v>342</v>
      </c>
      <c r="B42" s="5" t="s">
        <v>279</v>
      </c>
      <c r="C42" s="90"/>
      <c r="D42" s="76">
        <f>投入係数表!L42</f>
        <v>2.1585451405752522E-4</v>
      </c>
      <c r="E42" s="77">
        <f>$C$14*D42</f>
        <v>2.1585451405752524E-2</v>
      </c>
      <c r="F42" s="76">
        <f>分析係数表!C45</f>
        <v>1</v>
      </c>
      <c r="G42" s="77">
        <f>E42*F42</f>
        <v>2.1585451405752524E-2</v>
      </c>
      <c r="H42" s="77">
        <v>3.7084773564605586E-2</v>
      </c>
      <c r="I42" s="77">
        <f>C42+H42</f>
        <v>3.7084773564605586E-2</v>
      </c>
      <c r="J42" s="76">
        <f>分析係数表!G45</f>
        <v>0</v>
      </c>
      <c r="K42" s="78">
        <f>I42*J42</f>
        <v>0</v>
      </c>
      <c r="L42" s="79"/>
      <c r="M42" s="80"/>
      <c r="N42" s="81">
        <f>分析係数表!H45</f>
        <v>0</v>
      </c>
      <c r="O42" s="82">
        <f t="shared" si="4"/>
        <v>0</v>
      </c>
      <c r="P42" s="76">
        <f>分析係数表!C45</f>
        <v>1</v>
      </c>
      <c r="Q42" s="82">
        <f>O42*P42</f>
        <v>0</v>
      </c>
      <c r="R42" s="83">
        <v>1.427006475675956E-2</v>
      </c>
      <c r="S42" s="84">
        <f>I42+R42</f>
        <v>5.1354838321365143E-2</v>
      </c>
      <c r="T42" s="85">
        <f>分析係数表!F45</f>
        <v>0</v>
      </c>
      <c r="U42" s="86">
        <f t="shared" si="7"/>
        <v>0</v>
      </c>
      <c r="V42" s="87">
        <f>分析係数表!D45</f>
        <v>0</v>
      </c>
      <c r="W42" s="167">
        <f t="shared" si="8"/>
        <v>0</v>
      </c>
      <c r="X42" s="76">
        <f>分析係数表!E45</f>
        <v>0</v>
      </c>
      <c r="Y42" s="166">
        <f t="shared" si="9"/>
        <v>0</v>
      </c>
    </row>
    <row r="43" spans="1:25" x14ac:dyDescent="0.2">
      <c r="A43" s="6" t="s">
        <v>343</v>
      </c>
      <c r="B43" s="5" t="s">
        <v>280</v>
      </c>
      <c r="C43" s="90"/>
      <c r="D43" s="76">
        <f>投入係数表!L43</f>
        <v>3.5076358534347849E-3</v>
      </c>
      <c r="E43" s="77">
        <f>$C$14*D43</f>
        <v>0.35076358534347851</v>
      </c>
      <c r="F43" s="76">
        <f>分析係数表!C46</f>
        <v>0.34080923888028791</v>
      </c>
      <c r="G43" s="77">
        <f>E43*F43</f>
        <v>0.11954347054783182</v>
      </c>
      <c r="H43" s="77">
        <v>0.14363325117908488</v>
      </c>
      <c r="I43" s="77">
        <f>C43+H43</f>
        <v>0.14363325117908488</v>
      </c>
      <c r="J43" s="76">
        <f>分析係数表!G46</f>
        <v>9.3103025848340071E-3</v>
      </c>
      <c r="K43" s="78">
        <f>I43*J43</f>
        <v>1.3372690297207461E-3</v>
      </c>
      <c r="L43" s="79"/>
      <c r="M43" s="80"/>
      <c r="N43" s="81">
        <f>分析係数表!H46</f>
        <v>2.2019091222401043E-2</v>
      </c>
      <c r="O43" s="82">
        <f t="shared" si="4"/>
        <v>0.36589100231150246</v>
      </c>
      <c r="P43" s="76">
        <f>分析係数表!C46</f>
        <v>0.34080923888028791</v>
      </c>
      <c r="Q43" s="82">
        <f>O43*P43</f>
        <v>0.12469903401092881</v>
      </c>
      <c r="R43" s="83">
        <v>0.1426299826264846</v>
      </c>
      <c r="S43" s="84">
        <f>I43+R43</f>
        <v>0.28626323380556951</v>
      </c>
      <c r="T43" s="85">
        <f>分析係数表!F46</f>
        <v>0.31361019233125076</v>
      </c>
      <c r="U43" s="86">
        <f t="shared" si="7"/>
        <v>8.9775067811130455E-2</v>
      </c>
      <c r="V43" s="87">
        <f>分析係数表!D46</f>
        <v>2.8175915717260809E-3</v>
      </c>
      <c r="W43" s="167">
        <f t="shared" si="8"/>
        <v>0</v>
      </c>
      <c r="X43" s="76">
        <f>分析係数表!E46</f>
        <v>8.2077667524194532E-3</v>
      </c>
      <c r="Y43" s="166">
        <f t="shared" si="9"/>
        <v>0</v>
      </c>
    </row>
    <row r="44" spans="1:25" x14ac:dyDescent="0.2">
      <c r="A44" s="192">
        <v>40</v>
      </c>
      <c r="B44" s="14" t="s">
        <v>151</v>
      </c>
      <c r="C44" s="197">
        <f>SUM(C5:C43)</f>
        <v>100</v>
      </c>
      <c r="D44" s="92">
        <f>投入係数表!L44</f>
        <v>0.60191031244940907</v>
      </c>
      <c r="E44" s="91">
        <f>SUM(E5:E43)</f>
        <v>60.19103124494093</v>
      </c>
      <c r="F44" s="92">
        <f>分析係数表!C47</f>
        <v>0.44730110240898746</v>
      </c>
      <c r="G44" s="91">
        <f>SUM(G5:G43)</f>
        <v>9.2384130243742106</v>
      </c>
      <c r="H44" s="91">
        <f>SUM(H5:H43)</f>
        <v>10.795612161152238</v>
      </c>
      <c r="I44" s="91">
        <f>SUM(I5:I43)</f>
        <v>110.79561216115223</v>
      </c>
      <c r="J44" s="92">
        <f>分析係数表!G47</f>
        <v>0.20041488570582558</v>
      </c>
      <c r="K44" s="93">
        <f>SUM(K5:K43)</f>
        <v>26.4882931847607</v>
      </c>
      <c r="L44" s="94">
        <f>最終需要_まとめ!$L$33</f>
        <v>0.62733333333333341</v>
      </c>
      <c r="M44" s="91">
        <f>K44*L44</f>
        <v>16.616989257906546</v>
      </c>
      <c r="N44" s="95">
        <f>分析係数表!H47</f>
        <v>1</v>
      </c>
      <c r="O44" s="96">
        <f>SUM(O5:O43)</f>
        <v>16.616989257906546</v>
      </c>
      <c r="P44" s="92">
        <f>分析係数表!C47</f>
        <v>0.44730110240898746</v>
      </c>
      <c r="Q44" s="96">
        <f>SUM(Q5:Q43)</f>
        <v>8.0005321992570781</v>
      </c>
      <c r="R44" s="91">
        <f>SUM(R5:R43)</f>
        <v>9.1995846661762997</v>
      </c>
      <c r="S44" s="97">
        <f>SUM(S5:S43)</f>
        <v>119.99519682732853</v>
      </c>
      <c r="T44" s="98">
        <f>分析係数表!F47</f>
        <v>0.4447131739491107</v>
      </c>
      <c r="U44" s="99">
        <f>SUM(U5:U43)</f>
        <v>50.327502823781671</v>
      </c>
      <c r="V44" s="100">
        <f>分析係数表!D47</f>
        <v>5.9741394314336671E-2</v>
      </c>
      <c r="W44" s="164">
        <f>SUM(W5:W43)</f>
        <v>8</v>
      </c>
      <c r="X44" s="92">
        <f>分析係数表!E47</f>
        <v>5.0958836918611881E-2</v>
      </c>
      <c r="Y44" s="165">
        <f>SUM(Y5:Y43)</f>
        <v>8</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8" t="str">
        <f>取引基本表!$E$1</f>
        <v>2015年加古川市産業連関表</v>
      </c>
      <c r="H1" s="401"/>
      <c r="I1" s="401"/>
    </row>
    <row r="2" spans="1:25" x14ac:dyDescent="0.2">
      <c r="B2" s="3" t="s">
        <v>242</v>
      </c>
      <c r="S2" s="3" t="s">
        <v>153</v>
      </c>
      <c r="U2" s="64" t="s">
        <v>210</v>
      </c>
      <c r="W2" s="3" t="s">
        <v>130</v>
      </c>
      <c r="Y2" s="3" t="s">
        <v>154</v>
      </c>
    </row>
    <row r="3" spans="1:25" ht="44" x14ac:dyDescent="0.2">
      <c r="B3" s="65"/>
      <c r="C3" s="66" t="s">
        <v>228</v>
      </c>
      <c r="D3" s="66" t="s">
        <v>243</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投入係数表!M5</f>
        <v>1.6439256945586061E-4</v>
      </c>
      <c r="E5" s="77">
        <f t="shared" ref="E5:E38" si="0">$C$15*D5</f>
        <v>1.643925694558606E-2</v>
      </c>
      <c r="F5" s="76">
        <f>分析係数表!C8</f>
        <v>6.8521575100212173E-2</v>
      </c>
      <c r="G5" s="77">
        <f t="shared" ref="G5:G38" si="1">E5*F5</f>
        <v>1.1264437793886597E-3</v>
      </c>
      <c r="H5" s="77">
        <f t="array" ref="H5:H43">MMULT(逆行列係数!C5:AO43,'11'!G5:G43)</f>
        <v>1.4775505951076205E-3</v>
      </c>
      <c r="I5" s="77">
        <f t="shared" ref="I5:I38" si="2">C5+H5</f>
        <v>1.4775505951076205E-3</v>
      </c>
      <c r="J5" s="76">
        <f>分析係数表!G8</f>
        <v>0.11996034368803701</v>
      </c>
      <c r="K5" s="78">
        <f t="shared" ref="K5:K38" si="3">I5*J5</f>
        <v>1.7724747720557378E-4</v>
      </c>
      <c r="L5" s="79" t="s">
        <v>183</v>
      </c>
      <c r="M5" s="80" t="s">
        <v>183</v>
      </c>
      <c r="N5" s="81">
        <f>分析係数表!H8</f>
        <v>1.0951051471680932E-2</v>
      </c>
      <c r="O5" s="82">
        <f t="shared" ref="O5:O43" si="4">$M$44*N5</f>
        <v>0.18125008116302957</v>
      </c>
      <c r="P5" s="76">
        <f>分析係数表!C8</f>
        <v>6.8521575100212173E-2</v>
      </c>
      <c r="Q5" s="82">
        <f t="shared" ref="Q5:Q38" si="5">O5*P5</f>
        <v>1.2419541048332082E-2</v>
      </c>
      <c r="R5" s="83">
        <f t="array" ref="R5:R43">MMULT(逆行列係数!C5:AO43,'11'!Q5:Q43)</f>
        <v>1.5975490927246084E-2</v>
      </c>
      <c r="S5" s="84">
        <f t="shared" ref="S5:S38" si="6">I5+R5</f>
        <v>1.7453041522353704E-2</v>
      </c>
      <c r="T5" s="85">
        <f>分析係数表!F8</f>
        <v>0.45208195637805682</v>
      </c>
      <c r="U5" s="86">
        <f t="shared" ref="U5:U43" si="7">S5*T5</f>
        <v>7.8902051561731221E-3</v>
      </c>
      <c r="V5" s="87">
        <f>分析係数表!D8</f>
        <v>0.36021150033046928</v>
      </c>
      <c r="W5" s="167">
        <f t="shared" ref="W5:W43" si="8">ROUND(S5*V5,0)</f>
        <v>0</v>
      </c>
      <c r="X5" s="76">
        <f>分析係数表!E8</f>
        <v>0.22769332452081956</v>
      </c>
      <c r="Y5" s="166">
        <f t="shared" ref="Y5:Y43" si="9">ROUND(S5*X5,0)</f>
        <v>0</v>
      </c>
    </row>
    <row r="6" spans="1:25" x14ac:dyDescent="0.2">
      <c r="A6" s="6" t="s">
        <v>220</v>
      </c>
      <c r="B6" s="5" t="s">
        <v>266</v>
      </c>
      <c r="C6" s="90"/>
      <c r="D6" s="76">
        <f>投入係数表!M6</f>
        <v>0</v>
      </c>
      <c r="E6" s="77">
        <f t="shared" si="0"/>
        <v>0</v>
      </c>
      <c r="F6" s="76">
        <f>分析係数表!C9</f>
        <v>0.10166666666666668</v>
      </c>
      <c r="G6" s="77">
        <f t="shared" si="1"/>
        <v>0</v>
      </c>
      <c r="H6" s="77">
        <v>1.9794595375394398E-4</v>
      </c>
      <c r="I6" s="77">
        <f t="shared" si="2"/>
        <v>1.9794595375394398E-4</v>
      </c>
      <c r="J6" s="76">
        <f>分析係数表!G9</f>
        <v>0.25757575757575757</v>
      </c>
      <c r="K6" s="78">
        <f t="shared" si="3"/>
        <v>5.0986078997227992E-5</v>
      </c>
      <c r="L6" s="79"/>
      <c r="M6" s="80"/>
      <c r="N6" s="81">
        <f>分析係数表!H9</f>
        <v>5.8336047250617351E-4</v>
      </c>
      <c r="O6" s="82">
        <f t="shared" si="4"/>
        <v>9.6551580697499511E-3</v>
      </c>
      <c r="P6" s="76">
        <f>分析係数表!C9</f>
        <v>0.10166666666666668</v>
      </c>
      <c r="Q6" s="82">
        <f t="shared" si="5"/>
        <v>9.8160773709124525E-4</v>
      </c>
      <c r="R6" s="83">
        <v>1.1091215934712023E-3</v>
      </c>
      <c r="S6" s="84">
        <f t="shared" si="6"/>
        <v>1.3070675472251464E-3</v>
      </c>
      <c r="T6" s="85">
        <f>分析係数表!F9</f>
        <v>0.71212121212121215</v>
      </c>
      <c r="U6" s="86">
        <f t="shared" si="7"/>
        <v>9.3079052605427092E-4</v>
      </c>
      <c r="V6" s="87">
        <f>分析係数表!D9</f>
        <v>0</v>
      </c>
      <c r="W6" s="167">
        <f t="shared" si="8"/>
        <v>0</v>
      </c>
      <c r="X6" s="76">
        <f>分析係数表!E9</f>
        <v>0</v>
      </c>
      <c r="Y6" s="166">
        <f t="shared" si="9"/>
        <v>0</v>
      </c>
    </row>
    <row r="7" spans="1:25" x14ac:dyDescent="0.2">
      <c r="A7" s="6" t="s">
        <v>221</v>
      </c>
      <c r="B7" s="5" t="s">
        <v>267</v>
      </c>
      <c r="C7" s="90"/>
      <c r="D7" s="76">
        <f>投入係数表!M7</f>
        <v>0</v>
      </c>
      <c r="E7" s="77">
        <f t="shared" si="0"/>
        <v>0</v>
      </c>
      <c r="F7" s="76">
        <f>分析係数表!C10</f>
        <v>6.675102815564693E-2</v>
      </c>
      <c r="G7" s="77">
        <f t="shared" si="1"/>
        <v>0</v>
      </c>
      <c r="H7" s="77">
        <v>3.224145545738248E-5</v>
      </c>
      <c r="I7" s="77">
        <f t="shared" si="2"/>
        <v>3.224145545738248E-5</v>
      </c>
      <c r="J7" s="76">
        <f>分析係数表!G10</f>
        <v>0.17692307692307693</v>
      </c>
      <c r="K7" s="78">
        <f t="shared" si="3"/>
        <v>5.7042575039984395E-6</v>
      </c>
      <c r="L7" s="79"/>
      <c r="M7" s="80"/>
      <c r="N7" s="81">
        <f>分析係数表!H10</f>
        <v>1.0987412693544459E-3</v>
      </c>
      <c r="O7" s="82">
        <f t="shared" si="4"/>
        <v>1.8185189318363729E-2</v>
      </c>
      <c r="P7" s="76">
        <f>分析係数表!C10</f>
        <v>6.675102815564693E-2</v>
      </c>
      <c r="Q7" s="82">
        <f t="shared" si="5"/>
        <v>1.213880084205867E-3</v>
      </c>
      <c r="R7" s="83">
        <v>1.8428814731989143E-3</v>
      </c>
      <c r="S7" s="84">
        <f t="shared" si="6"/>
        <v>1.8751229286562967E-3</v>
      </c>
      <c r="T7" s="85">
        <f>分析係数表!F10</f>
        <v>0.52307692307692311</v>
      </c>
      <c r="U7" s="86">
        <f t="shared" si="7"/>
        <v>9.8083353191252441E-4</v>
      </c>
      <c r="V7" s="87">
        <f>分析係数表!D10</f>
        <v>9.2307692307692313E-2</v>
      </c>
      <c r="W7" s="167">
        <f t="shared" si="8"/>
        <v>0</v>
      </c>
      <c r="X7" s="76">
        <f>分析係数表!E10</f>
        <v>0</v>
      </c>
      <c r="Y7" s="166">
        <f t="shared" si="9"/>
        <v>0</v>
      </c>
    </row>
    <row r="8" spans="1:25" x14ac:dyDescent="0.2">
      <c r="A8" s="6" t="s">
        <v>222</v>
      </c>
      <c r="B8" s="5" t="s">
        <v>27</v>
      </c>
      <c r="C8" s="90"/>
      <c r="D8" s="76">
        <f>投入係数表!M8</f>
        <v>6.8716094032549732E-2</v>
      </c>
      <c r="E8" s="77">
        <f t="shared" si="0"/>
        <v>6.8716094032549728</v>
      </c>
      <c r="F8" s="76">
        <f>分析係数表!C11</f>
        <v>1.2359489742525653E-2</v>
      </c>
      <c r="G8" s="77">
        <f t="shared" si="1"/>
        <v>8.4929585934172658E-2</v>
      </c>
      <c r="H8" s="77">
        <v>9.6923745365015218E-2</v>
      </c>
      <c r="I8" s="77">
        <f t="shared" si="2"/>
        <v>9.6923745365015218E-2</v>
      </c>
      <c r="J8" s="76">
        <f>分析係数表!G11</f>
        <v>0.33667334669338678</v>
      </c>
      <c r="K8" s="78">
        <f t="shared" si="3"/>
        <v>3.263164172609731E-2</v>
      </c>
      <c r="L8" s="79"/>
      <c r="M8" s="80"/>
      <c r="N8" s="81">
        <f>分析係数表!H11</f>
        <v>-2.0551994966342155E-5</v>
      </c>
      <c r="O8" s="82">
        <f t="shared" si="4"/>
        <v>-3.4015462034349419E-4</v>
      </c>
      <c r="P8" s="76">
        <f>分析係数表!C11</f>
        <v>1.2359489742525653E-2</v>
      </c>
      <c r="Q8" s="82">
        <f t="shared" si="5"/>
        <v>-4.2041375410081246E-6</v>
      </c>
      <c r="R8" s="83">
        <v>1.2510795097899071E-3</v>
      </c>
      <c r="S8" s="84">
        <f t="shared" si="6"/>
        <v>9.8174824874805125E-2</v>
      </c>
      <c r="T8" s="85">
        <f>分析係数表!F11</f>
        <v>0.55811623246492981</v>
      </c>
      <c r="U8" s="86">
        <f t="shared" si="7"/>
        <v>5.4792963382030511E-2</v>
      </c>
      <c r="V8" s="87">
        <f>分析係数表!D11</f>
        <v>9.0180360721442889E-3</v>
      </c>
      <c r="W8" s="167">
        <f t="shared" si="8"/>
        <v>0</v>
      </c>
      <c r="X8" s="76">
        <f>分析係数表!E11</f>
        <v>0</v>
      </c>
      <c r="Y8" s="166">
        <f t="shared" si="9"/>
        <v>0</v>
      </c>
    </row>
    <row r="9" spans="1:25" x14ac:dyDescent="0.2">
      <c r="A9" s="6" t="s">
        <v>223</v>
      </c>
      <c r="B9" s="5" t="s">
        <v>191</v>
      </c>
      <c r="C9" s="90"/>
      <c r="D9" s="76">
        <f>投入係数表!M9</f>
        <v>4.9317770836758174E-4</v>
      </c>
      <c r="E9" s="77">
        <f t="shared" si="0"/>
        <v>4.9317770836758174E-2</v>
      </c>
      <c r="F9" s="76">
        <f>分析係数表!C12</f>
        <v>9.527433500036242E-2</v>
      </c>
      <c r="G9" s="77">
        <f t="shared" si="1"/>
        <v>4.698717820172402E-3</v>
      </c>
      <c r="H9" s="77">
        <v>5.1961536786447673E-3</v>
      </c>
      <c r="I9" s="77">
        <f t="shared" si="2"/>
        <v>5.1961536786447673E-3</v>
      </c>
      <c r="J9" s="76">
        <f>分析係数表!G12</f>
        <v>0.14088657924107142</v>
      </c>
      <c r="K9" s="78">
        <f t="shared" si="3"/>
        <v>7.3206831699517078E-4</v>
      </c>
      <c r="L9" s="79"/>
      <c r="M9" s="80"/>
      <c r="N9" s="81">
        <f>分析係数表!H12</f>
        <v>8.9938691818092706E-2</v>
      </c>
      <c r="O9" s="82">
        <f t="shared" si="4"/>
        <v>1.4885689501031836</v>
      </c>
      <c r="P9" s="76">
        <f>分析係数表!C12</f>
        <v>9.527433500036242E-2</v>
      </c>
      <c r="Q9" s="82">
        <f t="shared" si="5"/>
        <v>0.14182241682326849</v>
      </c>
      <c r="R9" s="83">
        <v>0.15743269915980754</v>
      </c>
      <c r="S9" s="84">
        <f t="shared" si="6"/>
        <v>0.1626288528384523</v>
      </c>
      <c r="T9" s="85">
        <f>分析係数表!F12</f>
        <v>0.31070382254464285</v>
      </c>
      <c r="U9" s="86">
        <f t="shared" si="7"/>
        <v>5.0529406232957319E-2</v>
      </c>
      <c r="V9" s="87">
        <f>分析係数表!D12</f>
        <v>6.9248744419642863E-2</v>
      </c>
      <c r="W9" s="167">
        <f t="shared" si="8"/>
        <v>0</v>
      </c>
      <c r="X9" s="76">
        <f>分析係数表!E12</f>
        <v>7.6468331473214288E-2</v>
      </c>
      <c r="Y9" s="166">
        <f t="shared" si="9"/>
        <v>0</v>
      </c>
    </row>
    <row r="10" spans="1:25" x14ac:dyDescent="0.2">
      <c r="A10" s="6" t="s">
        <v>224</v>
      </c>
      <c r="B10" s="5" t="s">
        <v>28</v>
      </c>
      <c r="C10" s="90"/>
      <c r="D10" s="76">
        <f>投入係数表!M10</f>
        <v>3.287851389117212E-3</v>
      </c>
      <c r="E10" s="77">
        <f t="shared" si="0"/>
        <v>0.32878513891172123</v>
      </c>
      <c r="F10" s="76">
        <f>分析係数表!C13</f>
        <v>0</v>
      </c>
      <c r="G10" s="77">
        <f t="shared" si="1"/>
        <v>0</v>
      </c>
      <c r="H10" s="77">
        <v>0</v>
      </c>
      <c r="I10" s="77">
        <f t="shared" si="2"/>
        <v>0</v>
      </c>
      <c r="J10" s="76">
        <f>分析係数表!G13</f>
        <v>0.24501568667138954</v>
      </c>
      <c r="K10" s="78">
        <f t="shared" si="3"/>
        <v>0</v>
      </c>
      <c r="L10" s="79"/>
      <c r="M10" s="80"/>
      <c r="N10" s="81">
        <f>分析係数表!H13</f>
        <v>1.4256760815882582E-2</v>
      </c>
      <c r="O10" s="82">
        <f t="shared" si="4"/>
        <v>0.23596264355827931</v>
      </c>
      <c r="P10" s="76">
        <f>分析係数表!C13</f>
        <v>0</v>
      </c>
      <c r="Q10" s="82">
        <f t="shared" si="5"/>
        <v>0</v>
      </c>
      <c r="R10" s="83">
        <v>0</v>
      </c>
      <c r="S10" s="84">
        <f t="shared" si="6"/>
        <v>0</v>
      </c>
      <c r="T10" s="85">
        <f>分析係数表!F13</f>
        <v>0.38356441655702866</v>
      </c>
      <c r="U10" s="86">
        <f t="shared" si="7"/>
        <v>0</v>
      </c>
      <c r="V10" s="87">
        <f>分析係数表!D13</f>
        <v>0.14249569881590932</v>
      </c>
      <c r="W10" s="167">
        <f t="shared" si="8"/>
        <v>0</v>
      </c>
      <c r="X10" s="76">
        <f>分析係数表!E13</f>
        <v>0.13065479202509866</v>
      </c>
      <c r="Y10" s="166">
        <f t="shared" si="9"/>
        <v>0</v>
      </c>
    </row>
    <row r="11" spans="1:25" x14ac:dyDescent="0.2">
      <c r="A11" s="6" t="s">
        <v>225</v>
      </c>
      <c r="B11" s="5" t="s">
        <v>268</v>
      </c>
      <c r="C11" s="90"/>
      <c r="D11" s="76">
        <f>投入係数表!M11</f>
        <v>2.1042248890350158E-2</v>
      </c>
      <c r="E11" s="77">
        <f t="shared" si="0"/>
        <v>2.1042248890350157</v>
      </c>
      <c r="F11" s="76">
        <f>分析係数表!C14</f>
        <v>0.10677389421589856</v>
      </c>
      <c r="G11" s="77">
        <f t="shared" si="1"/>
        <v>0.22467628570828566</v>
      </c>
      <c r="H11" s="77">
        <v>0.25722476368924946</v>
      </c>
      <c r="I11" s="77">
        <f t="shared" si="2"/>
        <v>0.25722476368924946</v>
      </c>
      <c r="J11" s="76">
        <f>分析係数表!G14</f>
        <v>0.16458723227282179</v>
      </c>
      <c r="K11" s="78">
        <f t="shared" si="3"/>
        <v>4.2335911927644194E-2</v>
      </c>
      <c r="L11" s="79"/>
      <c r="M11" s="80"/>
      <c r="N11" s="81">
        <f>分析係数表!H14</f>
        <v>1.166720945012347E-3</v>
      </c>
      <c r="O11" s="82">
        <f t="shared" si="4"/>
        <v>1.9310316139499902E-2</v>
      </c>
      <c r="P11" s="76">
        <f>分析係数表!C14</f>
        <v>0.10677389421589856</v>
      </c>
      <c r="Q11" s="82">
        <f t="shared" si="5"/>
        <v>2.061837652754521E-3</v>
      </c>
      <c r="R11" s="83">
        <v>8.9771500346324286E-3</v>
      </c>
      <c r="S11" s="84">
        <f t="shared" si="6"/>
        <v>0.26620191372388191</v>
      </c>
      <c r="T11" s="85">
        <f>分析係数表!F14</f>
        <v>0.30037429819089206</v>
      </c>
      <c r="U11" s="86">
        <f t="shared" si="7"/>
        <v>7.9960213011883427E-2</v>
      </c>
      <c r="V11" s="87">
        <f>分析係数表!D14</f>
        <v>5.9367851944271161E-2</v>
      </c>
      <c r="W11" s="167">
        <f t="shared" si="8"/>
        <v>0</v>
      </c>
      <c r="X11" s="76">
        <f>分析係数表!E14</f>
        <v>5.1881888126429611E-2</v>
      </c>
      <c r="Y11" s="166">
        <f t="shared" si="9"/>
        <v>0</v>
      </c>
    </row>
    <row r="12" spans="1:25" x14ac:dyDescent="0.2">
      <c r="A12" s="6" t="s">
        <v>226</v>
      </c>
      <c r="B12" s="5" t="s">
        <v>29</v>
      </c>
      <c r="C12" s="90"/>
      <c r="D12" s="76">
        <f>投入係数表!M12</f>
        <v>3.5015617294098307E-2</v>
      </c>
      <c r="E12" s="77">
        <f t="shared" si="0"/>
        <v>3.5015617294098309</v>
      </c>
      <c r="F12" s="76">
        <f>分析係数表!C15</f>
        <v>0</v>
      </c>
      <c r="G12" s="77">
        <f t="shared" si="1"/>
        <v>0</v>
      </c>
      <c r="H12" s="77">
        <v>0</v>
      </c>
      <c r="I12" s="77">
        <f t="shared" si="2"/>
        <v>0</v>
      </c>
      <c r="J12" s="76">
        <f>分析係数表!G15</f>
        <v>9.5597535599167657E-2</v>
      </c>
      <c r="K12" s="78">
        <f t="shared" si="3"/>
        <v>0</v>
      </c>
      <c r="L12" s="79"/>
      <c r="M12" s="80"/>
      <c r="N12" s="81">
        <f>分析係数表!H15</f>
        <v>8.2508355176415162E-3</v>
      </c>
      <c r="O12" s="82">
        <f t="shared" si="4"/>
        <v>0.13655899719789971</v>
      </c>
      <c r="P12" s="76">
        <f>分析係数表!C15</f>
        <v>0</v>
      </c>
      <c r="Q12" s="82">
        <f t="shared" si="5"/>
        <v>0</v>
      </c>
      <c r="R12" s="83">
        <v>0</v>
      </c>
      <c r="S12" s="84">
        <f t="shared" si="6"/>
        <v>0</v>
      </c>
      <c r="T12" s="85">
        <f>分析係数表!F15</f>
        <v>0.3037251621853197</v>
      </c>
      <c r="U12" s="86">
        <f t="shared" si="7"/>
        <v>0</v>
      </c>
      <c r="V12" s="87">
        <f>分析係数表!D15</f>
        <v>2.5215227059447551E-2</v>
      </c>
      <c r="W12" s="167">
        <f t="shared" si="8"/>
        <v>0</v>
      </c>
      <c r="X12" s="76">
        <f>分析係数表!E15</f>
        <v>2.1461503937329145E-2</v>
      </c>
      <c r="Y12" s="166">
        <f t="shared" si="9"/>
        <v>0</v>
      </c>
    </row>
    <row r="13" spans="1:25" x14ac:dyDescent="0.2">
      <c r="A13" s="6" t="s">
        <v>227</v>
      </c>
      <c r="B13" s="5" t="s">
        <v>30</v>
      </c>
      <c r="C13" s="90"/>
      <c r="D13" s="76">
        <f>投入係数表!M13</f>
        <v>2.25217820154529E-2</v>
      </c>
      <c r="E13" s="77">
        <f t="shared" si="0"/>
        <v>2.25217820154529</v>
      </c>
      <c r="F13" s="76">
        <f>分析係数表!C16</f>
        <v>0.41015070437916346</v>
      </c>
      <c r="G13" s="77">
        <f t="shared" si="1"/>
        <v>0.92373247575119821</v>
      </c>
      <c r="H13" s="77">
        <v>1.053505927473861</v>
      </c>
      <c r="I13" s="77">
        <f t="shared" si="2"/>
        <v>1.053505927473861</v>
      </c>
      <c r="J13" s="76">
        <f>分析係数表!G16</f>
        <v>3.3423831070889892E-2</v>
      </c>
      <c r="K13" s="78">
        <f t="shared" si="3"/>
        <v>3.5212204152067508E-2</v>
      </c>
      <c r="L13" s="79"/>
      <c r="M13" s="80"/>
      <c r="N13" s="81">
        <f>分析係数表!H16</f>
        <v>1.6727742979912797E-2</v>
      </c>
      <c r="O13" s="82">
        <f t="shared" si="4"/>
        <v>0.27685969521957787</v>
      </c>
      <c r="P13" s="76">
        <f>分析係数表!C16</f>
        <v>0.41015070437916346</v>
      </c>
      <c r="Q13" s="82">
        <f t="shared" si="5"/>
        <v>0.11355419900851038</v>
      </c>
      <c r="R13" s="83">
        <v>0.13729407746120129</v>
      </c>
      <c r="S13" s="84">
        <f t="shared" si="6"/>
        <v>1.1908000049350622</v>
      </c>
      <c r="T13" s="85">
        <f>分析係数表!F16</f>
        <v>0.28886877828054297</v>
      </c>
      <c r="U13" s="86">
        <f t="shared" si="7"/>
        <v>0.34398494260205598</v>
      </c>
      <c r="V13" s="87">
        <f>分析係数表!D16</f>
        <v>1.1915535444947209E-2</v>
      </c>
      <c r="W13" s="167">
        <f t="shared" si="8"/>
        <v>0</v>
      </c>
      <c r="X13" s="76">
        <f>分析係数表!E16</f>
        <v>1.200603318250377E-2</v>
      </c>
      <c r="Y13" s="166">
        <f t="shared" si="9"/>
        <v>0</v>
      </c>
    </row>
    <row r="14" spans="1:25" x14ac:dyDescent="0.2">
      <c r="A14" s="6" t="s">
        <v>2</v>
      </c>
      <c r="B14" s="5" t="s">
        <v>365</v>
      </c>
      <c r="C14" s="90"/>
      <c r="D14" s="76">
        <f>投入係数表!M14</f>
        <v>7.8908433338813078E-3</v>
      </c>
      <c r="E14" s="77">
        <f t="shared" si="0"/>
        <v>0.78908433338813078</v>
      </c>
      <c r="F14" s="76">
        <f>分析係数表!C17</f>
        <v>9.7010006591167874E-2</v>
      </c>
      <c r="G14" s="77">
        <f t="shared" si="1"/>
        <v>7.6549076382969872E-2</v>
      </c>
      <c r="H14" s="77">
        <v>8.9403409800477757E-2</v>
      </c>
      <c r="I14" s="77">
        <f t="shared" si="2"/>
        <v>8.9403409800477757E-2</v>
      </c>
      <c r="J14" s="76">
        <f>分析係数表!G17</f>
        <v>0.23047865738492257</v>
      </c>
      <c r="K14" s="78">
        <f t="shared" si="3"/>
        <v>2.0605577856448141E-2</v>
      </c>
      <c r="L14" s="79"/>
      <c r="M14" s="80"/>
      <c r="N14" s="81">
        <f>分析係数表!H17</f>
        <v>3.0021721877756735E-3</v>
      </c>
      <c r="O14" s="82">
        <f t="shared" si="4"/>
        <v>4.9688740310176581E-2</v>
      </c>
      <c r="P14" s="76">
        <f>分析係数表!C17</f>
        <v>9.7010006591167874E-2</v>
      </c>
      <c r="Q14" s="82">
        <f t="shared" si="5"/>
        <v>4.8203050249970587E-3</v>
      </c>
      <c r="R14" s="83">
        <v>9.1834047043943511E-3</v>
      </c>
      <c r="S14" s="84">
        <f t="shared" si="6"/>
        <v>9.8586814504872111E-2</v>
      </c>
      <c r="T14" s="85">
        <f>分析係数表!F17</f>
        <v>0.38098321731153201</v>
      </c>
      <c r="U14" s="86">
        <f t="shared" si="7"/>
        <v>3.755992177456139E-2</v>
      </c>
      <c r="V14" s="87">
        <f>分析係数表!D17</f>
        <v>7.2149371323727812E-2</v>
      </c>
      <c r="W14" s="167">
        <f t="shared" si="8"/>
        <v>0</v>
      </c>
      <c r="X14" s="76">
        <f>分析係数表!E17</f>
        <v>7.3984134693216769E-2</v>
      </c>
      <c r="Y14" s="166">
        <f t="shared" si="9"/>
        <v>0</v>
      </c>
    </row>
    <row r="15" spans="1:25" x14ac:dyDescent="0.2">
      <c r="A15" s="6" t="s">
        <v>3</v>
      </c>
      <c r="B15" s="5" t="s">
        <v>31</v>
      </c>
      <c r="C15" s="75">
        <f>最終需要_まとめ!C16</f>
        <v>100</v>
      </c>
      <c r="D15" s="76">
        <f>投入係数表!M15</f>
        <v>8.6963669242150252E-2</v>
      </c>
      <c r="E15" s="77">
        <f t="shared" si="0"/>
        <v>8.6963669242150257</v>
      </c>
      <c r="F15" s="76">
        <f>分析係数表!C18</f>
        <v>9.5269756838905817E-2</v>
      </c>
      <c r="G15" s="77">
        <f t="shared" si="1"/>
        <v>0.82850076225186875</v>
      </c>
      <c r="H15" s="77">
        <v>0.84001711717288485</v>
      </c>
      <c r="I15" s="77">
        <f t="shared" si="2"/>
        <v>100.84001711717289</v>
      </c>
      <c r="J15" s="76">
        <f>分析係数表!G18</f>
        <v>0.2156830511260891</v>
      </c>
      <c r="K15" s="78">
        <f t="shared" si="3"/>
        <v>21.7494825674389</v>
      </c>
      <c r="L15" s="79"/>
      <c r="M15" s="80"/>
      <c r="N15" s="81">
        <f>分析係数表!H18</f>
        <v>4.4107743043149704E-4</v>
      </c>
      <c r="O15" s="82">
        <f t="shared" si="4"/>
        <v>7.3002414673719145E-3</v>
      </c>
      <c r="P15" s="76">
        <f>分析係数表!C18</f>
        <v>9.5269756838905817E-2</v>
      </c>
      <c r="Q15" s="82">
        <f t="shared" si="5"/>
        <v>6.9549222946181926E-4</v>
      </c>
      <c r="R15" s="83">
        <v>1.6054126807511558E-3</v>
      </c>
      <c r="S15" s="84">
        <f t="shared" si="6"/>
        <v>100.84162252985364</v>
      </c>
      <c r="T15" s="85">
        <f>分析係数表!F18</f>
        <v>0.45931283905967452</v>
      </c>
      <c r="U15" s="86">
        <f t="shared" si="7"/>
        <v>46.317851939571113</v>
      </c>
      <c r="V15" s="87">
        <f>分析係数表!D18</f>
        <v>2.4001315140555646E-2</v>
      </c>
      <c r="W15" s="167">
        <f t="shared" si="8"/>
        <v>2</v>
      </c>
      <c r="X15" s="76">
        <f>分析係数表!E18</f>
        <v>2.0549071181982573E-2</v>
      </c>
      <c r="Y15" s="166">
        <f t="shared" si="9"/>
        <v>2</v>
      </c>
    </row>
    <row r="16" spans="1:25" x14ac:dyDescent="0.2">
      <c r="A16" s="6" t="s">
        <v>4</v>
      </c>
      <c r="B16" s="5" t="s">
        <v>32</v>
      </c>
      <c r="C16" s="90"/>
      <c r="D16" s="76">
        <f>投入係数表!M16</f>
        <v>8.3840210422488903E-3</v>
      </c>
      <c r="E16" s="77">
        <f t="shared" si="0"/>
        <v>0.83840210422488903</v>
      </c>
      <c r="F16" s="76">
        <f>分析係数表!C19</f>
        <v>0.40536890089481681</v>
      </c>
      <c r="G16" s="77">
        <f t="shared" si="1"/>
        <v>0.3398621394975449</v>
      </c>
      <c r="H16" s="77">
        <v>0.47022980872663461</v>
      </c>
      <c r="I16" s="77">
        <f t="shared" si="2"/>
        <v>0.47022980872663461</v>
      </c>
      <c r="J16" s="76">
        <f>分析係数表!G19</f>
        <v>5.7664292584581833E-2</v>
      </c>
      <c r="K16" s="78">
        <f t="shared" si="3"/>
        <v>2.7115469272404609E-2</v>
      </c>
      <c r="L16" s="79"/>
      <c r="M16" s="80"/>
      <c r="N16" s="81">
        <f>分析係数表!H19</f>
        <v>-1.1224551097002254E-4</v>
      </c>
      <c r="O16" s="82">
        <f t="shared" si="4"/>
        <v>-1.8577675418760069E-3</v>
      </c>
      <c r="P16" s="76">
        <f>分析係数表!C19</f>
        <v>0.40536890089481681</v>
      </c>
      <c r="Q16" s="82">
        <f t="shared" si="5"/>
        <v>-7.5308118656834244E-4</v>
      </c>
      <c r="R16" s="83">
        <v>4.0759970598320955E-3</v>
      </c>
      <c r="S16" s="84">
        <f t="shared" si="6"/>
        <v>0.47430580578646669</v>
      </c>
      <c r="T16" s="85">
        <f>分析係数表!F19</f>
        <v>0.24008915593875232</v>
      </c>
      <c r="U16" s="86">
        <f t="shared" si="7"/>
        <v>0.11387568056812258</v>
      </c>
      <c r="V16" s="87">
        <f>分析係数表!D19</f>
        <v>8.3893032671263044E-3</v>
      </c>
      <c r="W16" s="167">
        <f t="shared" si="8"/>
        <v>0</v>
      </c>
      <c r="X16" s="76">
        <f>分析係数表!E19</f>
        <v>9.7042048804792374E-3</v>
      </c>
      <c r="Y16" s="166">
        <f t="shared" si="9"/>
        <v>0</v>
      </c>
    </row>
    <row r="17" spans="1:25" x14ac:dyDescent="0.2">
      <c r="A17" s="6" t="s">
        <v>5</v>
      </c>
      <c r="B17" s="5" t="s">
        <v>33</v>
      </c>
      <c r="C17" s="90"/>
      <c r="D17" s="76">
        <f>投入係数表!M17</f>
        <v>1.0356731875719217E-2</v>
      </c>
      <c r="E17" s="77">
        <f t="shared" si="0"/>
        <v>1.0356731875719216</v>
      </c>
      <c r="F17" s="76">
        <f>分析係数表!C20</f>
        <v>8.6705813891974848E-2</v>
      </c>
      <c r="G17" s="77">
        <f t="shared" si="1"/>
        <v>8.9798886654519391E-2</v>
      </c>
      <c r="H17" s="77">
        <v>9.6552976173304828E-2</v>
      </c>
      <c r="I17" s="77">
        <f t="shared" si="2"/>
        <v>9.6552976173304828E-2</v>
      </c>
      <c r="J17" s="76">
        <f>分析係数表!G20</f>
        <v>0.10015098137896326</v>
      </c>
      <c r="K17" s="78">
        <f t="shared" si="3"/>
        <v>9.6698753188161346E-3</v>
      </c>
      <c r="L17" s="79"/>
      <c r="M17" s="80"/>
      <c r="N17" s="81">
        <f>分析係数表!H20</f>
        <v>5.4858017333236366E-4</v>
      </c>
      <c r="O17" s="82">
        <f t="shared" si="4"/>
        <v>9.0795117891686525E-3</v>
      </c>
      <c r="P17" s="76">
        <f>分析係数表!C20</f>
        <v>8.6705813891974848E-2</v>
      </c>
      <c r="Q17" s="82">
        <f t="shared" si="5"/>
        <v>7.8724645942164875E-4</v>
      </c>
      <c r="R17" s="83">
        <v>1.9159917910794918E-3</v>
      </c>
      <c r="S17" s="84">
        <f t="shared" si="6"/>
        <v>9.8468967964384313E-2</v>
      </c>
      <c r="T17" s="85">
        <f>分析係数表!F20</f>
        <v>0.22320080523402114</v>
      </c>
      <c r="U17" s="86">
        <f t="shared" si="7"/>
        <v>2.1978352940213611E-2</v>
      </c>
      <c r="V17" s="87">
        <f>分析係数表!D20</f>
        <v>3.6738802214393559E-2</v>
      </c>
      <c r="W17" s="167">
        <f t="shared" si="8"/>
        <v>0</v>
      </c>
      <c r="X17" s="76">
        <f>分析係数表!E20</f>
        <v>3.8877705083039761E-2</v>
      </c>
      <c r="Y17" s="166">
        <f t="shared" si="9"/>
        <v>0</v>
      </c>
    </row>
    <row r="18" spans="1:25" x14ac:dyDescent="0.2">
      <c r="A18" s="6" t="s">
        <v>6</v>
      </c>
      <c r="B18" s="5" t="s">
        <v>34</v>
      </c>
      <c r="C18" s="90"/>
      <c r="D18" s="76">
        <f>投入係数表!M18</f>
        <v>1.117869472299852E-2</v>
      </c>
      <c r="E18" s="77">
        <f t="shared" si="0"/>
        <v>1.1178694722998519</v>
      </c>
      <c r="F18" s="76">
        <f>分析係数表!C21</f>
        <v>0.12574712643678165</v>
      </c>
      <c r="G18" s="77">
        <f t="shared" si="1"/>
        <v>0.14056887387310787</v>
      </c>
      <c r="H18" s="77">
        <v>0.15443607880751267</v>
      </c>
      <c r="I18" s="77">
        <f t="shared" si="2"/>
        <v>0.15443607880751267</v>
      </c>
      <c r="J18" s="76">
        <f>分析係数表!G21</f>
        <v>0.2851216642932326</v>
      </c>
      <c r="K18" s="78">
        <f t="shared" si="3"/>
        <v>4.4033071816518839E-2</v>
      </c>
      <c r="L18" s="79"/>
      <c r="M18" s="80"/>
      <c r="N18" s="81">
        <f>分析係数表!H21</f>
        <v>9.2325885079567842E-4</v>
      </c>
      <c r="O18" s="82">
        <f t="shared" si="4"/>
        <v>1.5280792175430819E-2</v>
      </c>
      <c r="P18" s="76">
        <f>分析係数表!C21</f>
        <v>0.12574712643678165</v>
      </c>
      <c r="Q18" s="82">
        <f t="shared" si="5"/>
        <v>1.9215157057380829E-3</v>
      </c>
      <c r="R18" s="83">
        <v>4.4645946815603651E-3</v>
      </c>
      <c r="S18" s="84">
        <f t="shared" si="6"/>
        <v>0.15890067348907302</v>
      </c>
      <c r="T18" s="85">
        <f>分析係数表!F21</f>
        <v>0.42585598414958825</v>
      </c>
      <c r="U18" s="86">
        <f t="shared" si="7"/>
        <v>6.7668802690721577E-2</v>
      </c>
      <c r="V18" s="87">
        <f>分析係数表!D21</f>
        <v>8.1109528821744784E-2</v>
      </c>
      <c r="W18" s="167">
        <f t="shared" si="8"/>
        <v>0</v>
      </c>
      <c r="X18" s="76">
        <f>分析係数表!E21</f>
        <v>6.7549996904216453E-2</v>
      </c>
      <c r="Y18" s="166">
        <f t="shared" si="9"/>
        <v>0</v>
      </c>
    </row>
    <row r="19" spans="1:25" x14ac:dyDescent="0.2">
      <c r="A19" s="6" t="s">
        <v>7</v>
      </c>
      <c r="B19" s="5" t="s">
        <v>269</v>
      </c>
      <c r="C19" s="90"/>
      <c r="D19" s="76">
        <f>投入係数表!M19</f>
        <v>2.1371034029261876E-3</v>
      </c>
      <c r="E19" s="77">
        <f t="shared" si="0"/>
        <v>0.21371034029261876</v>
      </c>
      <c r="F19" s="76">
        <f>分析係数表!C22</f>
        <v>0.11411587407903545</v>
      </c>
      <c r="G19" s="77">
        <f t="shared" si="1"/>
        <v>2.43877422822203E-2</v>
      </c>
      <c r="H19" s="77">
        <v>3.0066831124347874E-2</v>
      </c>
      <c r="I19" s="77">
        <f t="shared" si="2"/>
        <v>3.0066831124347874E-2</v>
      </c>
      <c r="J19" s="76">
        <f>分析係数表!G22</f>
        <v>0.19462933210924949</v>
      </c>
      <c r="K19" s="78">
        <f t="shared" si="3"/>
        <v>5.8518872603734217E-3</v>
      </c>
      <c r="L19" s="79"/>
      <c r="M19" s="80"/>
      <c r="N19" s="81">
        <f>分析係数表!H22</f>
        <v>4.2684912622402942E-5</v>
      </c>
      <c r="O19" s="82">
        <f t="shared" si="4"/>
        <v>7.064749807134111E-4</v>
      </c>
      <c r="P19" s="76">
        <f>分析係数表!C22</f>
        <v>0.11411587407903545</v>
      </c>
      <c r="Q19" s="82">
        <f t="shared" si="5"/>
        <v>8.0620009939080616E-5</v>
      </c>
      <c r="R19" s="83">
        <v>1.1665610673111696E-3</v>
      </c>
      <c r="S19" s="84">
        <f t="shared" si="6"/>
        <v>3.1233392191659045E-2</v>
      </c>
      <c r="T19" s="85">
        <f>分析係数表!F22</f>
        <v>0.41301354142758778</v>
      </c>
      <c r="U19" s="86">
        <f t="shared" si="7"/>
        <v>1.2899813919873869E-2</v>
      </c>
      <c r="V19" s="87">
        <f>分析係数表!D22</f>
        <v>3.7726646775304108E-2</v>
      </c>
      <c r="W19" s="167">
        <f t="shared" si="8"/>
        <v>0</v>
      </c>
      <c r="X19" s="76">
        <f>分析係数表!E22</f>
        <v>3.6923341748909801E-2</v>
      </c>
      <c r="Y19" s="166">
        <f t="shared" si="9"/>
        <v>0</v>
      </c>
    </row>
    <row r="20" spans="1:25" x14ac:dyDescent="0.2">
      <c r="A20" s="6" t="s">
        <v>8</v>
      </c>
      <c r="B20" s="5" t="s">
        <v>270</v>
      </c>
      <c r="C20" s="90"/>
      <c r="D20" s="76">
        <f>投入係数表!M20</f>
        <v>1.4795331251027453E-3</v>
      </c>
      <c r="E20" s="77">
        <f t="shared" si="0"/>
        <v>0.14795331251027452</v>
      </c>
      <c r="F20" s="76">
        <f>分析係数表!C23</f>
        <v>0</v>
      </c>
      <c r="G20" s="77">
        <f t="shared" si="1"/>
        <v>0</v>
      </c>
      <c r="H20" s="77">
        <v>0</v>
      </c>
      <c r="I20" s="77">
        <f t="shared" si="2"/>
        <v>0</v>
      </c>
      <c r="J20" s="76">
        <f>分析係数表!G23</f>
        <v>0.21587101160701277</v>
      </c>
      <c r="K20" s="78">
        <f t="shared" si="3"/>
        <v>0</v>
      </c>
      <c r="L20" s="79"/>
      <c r="M20" s="80"/>
      <c r="N20" s="81">
        <f>分析係数表!H23</f>
        <v>2.5294763035498039E-5</v>
      </c>
      <c r="O20" s="82">
        <f t="shared" si="4"/>
        <v>4.1865184042276212E-4</v>
      </c>
      <c r="P20" s="76">
        <f>分析係数表!C23</f>
        <v>0</v>
      </c>
      <c r="Q20" s="82">
        <f t="shared" si="5"/>
        <v>0</v>
      </c>
      <c r="R20" s="83">
        <v>0</v>
      </c>
      <c r="S20" s="84">
        <f t="shared" si="6"/>
        <v>0</v>
      </c>
      <c r="T20" s="85">
        <f>分析係数表!F23</f>
        <v>0.44111505026467873</v>
      </c>
      <c r="U20" s="86">
        <f t="shared" si="7"/>
        <v>0</v>
      </c>
      <c r="V20" s="87">
        <f>分析係数表!D23</f>
        <v>7.4984216405225582E-2</v>
      </c>
      <c r="W20" s="167">
        <f t="shared" si="8"/>
        <v>0</v>
      </c>
      <c r="X20" s="76">
        <f>分析係数表!E23</f>
        <v>7.4984216405225582E-2</v>
      </c>
      <c r="Y20" s="166">
        <f t="shared" si="9"/>
        <v>0</v>
      </c>
    </row>
    <row r="21" spans="1:25" x14ac:dyDescent="0.2">
      <c r="A21" s="6" t="s">
        <v>9</v>
      </c>
      <c r="B21" s="5" t="s">
        <v>271</v>
      </c>
      <c r="C21" s="90"/>
      <c r="D21" s="76">
        <f>投入係数表!M21</f>
        <v>0</v>
      </c>
      <c r="E21" s="77">
        <f t="shared" si="0"/>
        <v>0</v>
      </c>
      <c r="F21" s="76">
        <f>分析係数表!C24</f>
        <v>0.22802579992411787</v>
      </c>
      <c r="G21" s="77">
        <f t="shared" si="1"/>
        <v>0</v>
      </c>
      <c r="H21" s="77">
        <v>5.7626145503293282E-3</v>
      </c>
      <c r="I21" s="77">
        <f t="shared" si="2"/>
        <v>5.7626145503293282E-3</v>
      </c>
      <c r="J21" s="76">
        <f>分析係数表!G24</f>
        <v>0.20837520938023452</v>
      </c>
      <c r="K21" s="78">
        <f t="shared" si="3"/>
        <v>1.2007860135024597E-3</v>
      </c>
      <c r="L21" s="79"/>
      <c r="M21" s="80"/>
      <c r="N21" s="81">
        <f>分析係数表!H24</f>
        <v>3.2883191946147448E-4</v>
      </c>
      <c r="O21" s="82">
        <f t="shared" si="4"/>
        <v>5.4424739254959071E-3</v>
      </c>
      <c r="P21" s="76">
        <f>分析係数表!C24</f>
        <v>0.22802579992411787</v>
      </c>
      <c r="Q21" s="82">
        <f t="shared" si="5"/>
        <v>1.2410244704273582E-3</v>
      </c>
      <c r="R21" s="83">
        <v>5.0388471537652184E-3</v>
      </c>
      <c r="S21" s="84">
        <f t="shared" si="6"/>
        <v>1.0801461704094547E-2</v>
      </c>
      <c r="T21" s="85">
        <f>分析係数表!F24</f>
        <v>0.39262981574539363</v>
      </c>
      <c r="U21" s="86">
        <f t="shared" si="7"/>
        <v>4.2409759186595669E-3</v>
      </c>
      <c r="V21" s="87">
        <f>分析係数表!D24</f>
        <v>9.313232830820771E-2</v>
      </c>
      <c r="W21" s="167">
        <f t="shared" si="8"/>
        <v>0</v>
      </c>
      <c r="X21" s="76">
        <f>分析係数表!E24</f>
        <v>9.0452261306532666E-2</v>
      </c>
      <c r="Y21" s="166">
        <f t="shared" si="9"/>
        <v>0</v>
      </c>
    </row>
    <row r="22" spans="1:25" x14ac:dyDescent="0.2">
      <c r="A22" s="6" t="s">
        <v>10</v>
      </c>
      <c r="B22" s="5" t="s">
        <v>272</v>
      </c>
      <c r="C22" s="90"/>
      <c r="D22" s="76">
        <f>投入係数表!M22</f>
        <v>0</v>
      </c>
      <c r="E22" s="77">
        <f t="shared" si="0"/>
        <v>0</v>
      </c>
      <c r="F22" s="76">
        <f>分析係数表!C25</f>
        <v>9.9149235591377005E-3</v>
      </c>
      <c r="G22" s="77">
        <f t="shared" si="1"/>
        <v>0</v>
      </c>
      <c r="H22" s="77">
        <v>6.3785820727794399E-4</v>
      </c>
      <c r="I22" s="77">
        <f t="shared" si="2"/>
        <v>6.3785820727794399E-4</v>
      </c>
      <c r="J22" s="76">
        <f>分析係数表!G25</f>
        <v>0.19677906391545041</v>
      </c>
      <c r="K22" s="78">
        <f t="shared" si="3"/>
        <v>1.2551714093894117E-4</v>
      </c>
      <c r="L22" s="79"/>
      <c r="M22" s="80"/>
      <c r="N22" s="81">
        <f>分析係数表!H25</f>
        <v>5.0905710608939805E-4</v>
      </c>
      <c r="O22" s="82">
        <f t="shared" si="4"/>
        <v>8.425368288508088E-3</v>
      </c>
      <c r="P22" s="76">
        <f>分析係数表!C25</f>
        <v>9.9149235591377005E-3</v>
      </c>
      <c r="Q22" s="82">
        <f t="shared" si="5"/>
        <v>8.353688253814053E-5</v>
      </c>
      <c r="R22" s="83">
        <v>3.9345469530067874E-4</v>
      </c>
      <c r="S22" s="84">
        <f t="shared" si="6"/>
        <v>1.0313129025786227E-3</v>
      </c>
      <c r="T22" s="85">
        <f>分析係数表!F25</f>
        <v>0.35078007045797682</v>
      </c>
      <c r="U22" s="86">
        <f t="shared" si="7"/>
        <v>3.6176401263074984E-4</v>
      </c>
      <c r="V22" s="87">
        <f>分析係数表!D25</f>
        <v>8.1529944640161042E-2</v>
      </c>
      <c r="W22" s="167">
        <f t="shared" si="8"/>
        <v>0</v>
      </c>
      <c r="X22" s="76">
        <f>分析係数表!E25</f>
        <v>6.8948163059889281E-2</v>
      </c>
      <c r="Y22" s="166">
        <f t="shared" si="9"/>
        <v>0</v>
      </c>
    </row>
    <row r="23" spans="1:25" x14ac:dyDescent="0.2">
      <c r="A23" s="6" t="s">
        <v>11</v>
      </c>
      <c r="B23" s="5" t="s">
        <v>35</v>
      </c>
      <c r="C23" s="90"/>
      <c r="D23" s="76">
        <f>投入係数表!M23</f>
        <v>0</v>
      </c>
      <c r="E23" s="77">
        <f t="shared" si="0"/>
        <v>0</v>
      </c>
      <c r="F23" s="76">
        <f>分析係数表!C26</f>
        <v>0.61283557046979864</v>
      </c>
      <c r="G23" s="77">
        <f t="shared" si="1"/>
        <v>0</v>
      </c>
      <c r="H23" s="77">
        <v>2.5581350555611202E-2</v>
      </c>
      <c r="I23" s="77">
        <f t="shared" si="2"/>
        <v>2.5581350555611202E-2</v>
      </c>
      <c r="J23" s="76">
        <f>分析係数表!G26</f>
        <v>0.19644335167242807</v>
      </c>
      <c r="K23" s="78">
        <f t="shared" si="3"/>
        <v>5.0252862434515943E-3</v>
      </c>
      <c r="L23" s="79"/>
      <c r="M23" s="80"/>
      <c r="N23" s="81">
        <f>分析係数表!H26</f>
        <v>1.0374014689933634E-2</v>
      </c>
      <c r="O23" s="82">
        <f t="shared" si="4"/>
        <v>0.17169958605338534</v>
      </c>
      <c r="P23" s="76">
        <f>分析係数表!C26</f>
        <v>0.61283557046979864</v>
      </c>
      <c r="Q23" s="82">
        <f t="shared" si="5"/>
        <v>0.10522361376845468</v>
      </c>
      <c r="R23" s="83">
        <v>0.11836816089113078</v>
      </c>
      <c r="S23" s="84">
        <f t="shared" si="6"/>
        <v>0.14394951144674198</v>
      </c>
      <c r="T23" s="85">
        <f>分析係数表!F26</f>
        <v>0.33496031939237547</v>
      </c>
      <c r="U23" s="86">
        <f t="shared" si="7"/>
        <v>4.8217374330577101E-2</v>
      </c>
      <c r="V23" s="87">
        <f>分析係数表!D26</f>
        <v>1.4022104289400653E-2</v>
      </c>
      <c r="W23" s="167">
        <f t="shared" si="8"/>
        <v>0</v>
      </c>
      <c r="X23" s="76">
        <f>分析係数表!E26</f>
        <v>1.5044549393836117E-2</v>
      </c>
      <c r="Y23" s="166">
        <f t="shared" si="9"/>
        <v>0</v>
      </c>
    </row>
    <row r="24" spans="1:25" x14ac:dyDescent="0.2">
      <c r="A24" s="6" t="s">
        <v>12</v>
      </c>
      <c r="B24" s="5" t="s">
        <v>366</v>
      </c>
      <c r="C24" s="90"/>
      <c r="D24" s="76">
        <f>投入係数表!M24</f>
        <v>0</v>
      </c>
      <c r="E24" s="77">
        <f t="shared" si="0"/>
        <v>0</v>
      </c>
      <c r="F24" s="76">
        <f>分析係数表!C27</f>
        <v>1.5080990504561576E-2</v>
      </c>
      <c r="G24" s="77">
        <f t="shared" si="1"/>
        <v>0</v>
      </c>
      <c r="H24" s="77">
        <v>1.2236761995463598E-4</v>
      </c>
      <c r="I24" s="77">
        <f t="shared" si="2"/>
        <v>1.2236761995463598E-4</v>
      </c>
      <c r="J24" s="76">
        <f>分析係数表!G27</f>
        <v>0.17011128775834658</v>
      </c>
      <c r="K24" s="78">
        <f t="shared" si="3"/>
        <v>2.0816113410407075E-5</v>
      </c>
      <c r="L24" s="79"/>
      <c r="M24" s="80"/>
      <c r="N24" s="81">
        <f>分析係数表!H27</f>
        <v>1.1055392369202362E-2</v>
      </c>
      <c r="O24" s="82">
        <f t="shared" si="4"/>
        <v>0.18297702000477348</v>
      </c>
      <c r="P24" s="76">
        <f>分析係数表!C27</f>
        <v>1.5080990504561576E-2</v>
      </c>
      <c r="Q24" s="82">
        <f t="shared" si="5"/>
        <v>2.7594747012449623E-3</v>
      </c>
      <c r="R24" s="83">
        <v>2.793275857456758E-3</v>
      </c>
      <c r="S24" s="84">
        <f t="shared" si="6"/>
        <v>2.9156434774113942E-3</v>
      </c>
      <c r="T24" s="85">
        <f>分析係数表!F27</f>
        <v>0.32114467408585057</v>
      </c>
      <c r="U24" s="86">
        <f t="shared" si="7"/>
        <v>9.3634337430381815E-4</v>
      </c>
      <c r="V24" s="87">
        <f>分析係数表!D27</f>
        <v>6.518282988871224E-2</v>
      </c>
      <c r="W24" s="167">
        <f t="shared" si="8"/>
        <v>0</v>
      </c>
      <c r="X24" s="76">
        <f>分析係数表!E27</f>
        <v>7.7901430842607311E-2</v>
      </c>
      <c r="Y24" s="166">
        <f t="shared" si="9"/>
        <v>0</v>
      </c>
    </row>
    <row r="25" spans="1:25" x14ac:dyDescent="0.2">
      <c r="A25" s="6" t="s">
        <v>13</v>
      </c>
      <c r="B25" s="5" t="s">
        <v>192</v>
      </c>
      <c r="C25" s="90"/>
      <c r="D25" s="76">
        <f>投入係数表!M25</f>
        <v>0</v>
      </c>
      <c r="E25" s="77">
        <f t="shared" si="0"/>
        <v>0</v>
      </c>
      <c r="F25" s="76">
        <f>分析係数表!C28</f>
        <v>4.0038232795242101E-2</v>
      </c>
      <c r="G25" s="77">
        <f t="shared" si="1"/>
        <v>0</v>
      </c>
      <c r="H25" s="77">
        <v>6.0915524760553896E-3</v>
      </c>
      <c r="I25" s="77">
        <f t="shared" si="2"/>
        <v>6.0915524760553896E-3</v>
      </c>
      <c r="J25" s="76">
        <f>分析係数表!G28</f>
        <v>0.12474279835390946</v>
      </c>
      <c r="K25" s="78">
        <f t="shared" si="3"/>
        <v>7.5987730218283534E-4</v>
      </c>
      <c r="L25" s="79"/>
      <c r="M25" s="80"/>
      <c r="N25" s="81">
        <f>分析係数表!H28</f>
        <v>2.0869760426975598E-2</v>
      </c>
      <c r="O25" s="82">
        <f t="shared" si="4"/>
        <v>0.34541393408880516</v>
      </c>
      <c r="P25" s="76">
        <f>分析係数表!C28</f>
        <v>4.0038232795242101E-2</v>
      </c>
      <c r="Q25" s="82">
        <f t="shared" si="5"/>
        <v>1.3829763503767993E-2</v>
      </c>
      <c r="R25" s="83">
        <v>1.5139798250385063E-2</v>
      </c>
      <c r="S25" s="84">
        <f t="shared" si="6"/>
        <v>2.1231350726440452E-2</v>
      </c>
      <c r="T25" s="85">
        <f>分析係数表!F28</f>
        <v>0.21334876543209877</v>
      </c>
      <c r="U25" s="86">
        <f t="shared" si="7"/>
        <v>4.529682465941964E-3</v>
      </c>
      <c r="V25" s="87">
        <f>分析係数表!D28</f>
        <v>5.5555555555555552E-2</v>
      </c>
      <c r="W25" s="167">
        <f t="shared" si="8"/>
        <v>0</v>
      </c>
      <c r="X25" s="76">
        <f>分析係数表!E28</f>
        <v>5.3497942386831275E-2</v>
      </c>
      <c r="Y25" s="166">
        <f t="shared" si="9"/>
        <v>0</v>
      </c>
    </row>
    <row r="26" spans="1:25" x14ac:dyDescent="0.2">
      <c r="A26" s="6" t="s">
        <v>14</v>
      </c>
      <c r="B26" s="5" t="s">
        <v>50</v>
      </c>
      <c r="C26" s="90"/>
      <c r="D26" s="76">
        <f>投入係数表!M26</f>
        <v>1.0192339306263357E-2</v>
      </c>
      <c r="E26" s="77">
        <f t="shared" si="0"/>
        <v>1.0192339306263356</v>
      </c>
      <c r="F26" s="76">
        <f>分析係数表!C29</f>
        <v>5.2257811734743864E-2</v>
      </c>
      <c r="G26" s="77">
        <f t="shared" si="1"/>
        <v>5.3262934860334031E-2</v>
      </c>
      <c r="H26" s="77">
        <v>5.9316051208595802E-2</v>
      </c>
      <c r="I26" s="77">
        <f t="shared" si="2"/>
        <v>5.9316051208595802E-2</v>
      </c>
      <c r="J26" s="76">
        <f>分析係数表!G29</f>
        <v>0.26071608673726676</v>
      </c>
      <c r="K26" s="78">
        <f t="shared" si="3"/>
        <v>1.5464648751812421E-2</v>
      </c>
      <c r="L26" s="79"/>
      <c r="M26" s="80"/>
      <c r="N26" s="81">
        <f>分析係数表!H29</f>
        <v>1.0140038131855275E-2</v>
      </c>
      <c r="O26" s="82">
        <f t="shared" si="4"/>
        <v>0.16782705652947474</v>
      </c>
      <c r="P26" s="76">
        <f>分析係数表!C29</f>
        <v>5.2257811734743864E-2</v>
      </c>
      <c r="Q26" s="82">
        <f t="shared" si="5"/>
        <v>8.7702747241135068E-3</v>
      </c>
      <c r="R26" s="83">
        <v>1.1738415751399583E-2</v>
      </c>
      <c r="S26" s="84">
        <f t="shared" si="6"/>
        <v>7.1054466959995385E-2</v>
      </c>
      <c r="T26" s="85">
        <f>分析係数表!F29</f>
        <v>0.44730206757438223</v>
      </c>
      <c r="U26" s="86">
        <f t="shared" si="7"/>
        <v>3.1782809981601566E-2</v>
      </c>
      <c r="V26" s="87">
        <f>分析係数表!D29</f>
        <v>0.13842662632375188</v>
      </c>
      <c r="W26" s="167">
        <f t="shared" si="8"/>
        <v>0</v>
      </c>
      <c r="X26" s="76">
        <f>分析係数表!E29</f>
        <v>9.5057992939989913E-2</v>
      </c>
      <c r="Y26" s="166">
        <f t="shared" si="9"/>
        <v>0</v>
      </c>
    </row>
    <row r="27" spans="1:25" x14ac:dyDescent="0.2">
      <c r="A27" s="6" t="s">
        <v>15</v>
      </c>
      <c r="B27" s="5" t="s">
        <v>36</v>
      </c>
      <c r="C27" s="90"/>
      <c r="D27" s="76">
        <f>投入係数表!M27</f>
        <v>5.5893473614992599E-3</v>
      </c>
      <c r="E27" s="77">
        <f t="shared" si="0"/>
        <v>0.55893473614992595</v>
      </c>
      <c r="F27" s="76">
        <f>分析係数表!C30</f>
        <v>1</v>
      </c>
      <c r="G27" s="77">
        <f t="shared" si="1"/>
        <v>0.55893473614992595</v>
      </c>
      <c r="H27" s="77">
        <v>0.61370372693683617</v>
      </c>
      <c r="I27" s="77">
        <f t="shared" si="2"/>
        <v>0.61370372693683617</v>
      </c>
      <c r="J27" s="76">
        <f>分析係数表!G30</f>
        <v>0.34449214239092235</v>
      </c>
      <c r="K27" s="78">
        <f t="shared" si="3"/>
        <v>0.2114161116857643</v>
      </c>
      <c r="L27" s="79"/>
      <c r="M27" s="80"/>
      <c r="N27" s="81">
        <f>分析係数表!H30</f>
        <v>0</v>
      </c>
      <c r="O27" s="82">
        <f t="shared" si="4"/>
        <v>0</v>
      </c>
      <c r="P27" s="76">
        <f>分析係数表!C30</f>
        <v>1</v>
      </c>
      <c r="Q27" s="82">
        <f t="shared" si="5"/>
        <v>0</v>
      </c>
      <c r="R27" s="83">
        <v>4.709516720434527E-2</v>
      </c>
      <c r="S27" s="84">
        <f t="shared" si="6"/>
        <v>0.66079889414118143</v>
      </c>
      <c r="T27" s="85">
        <f>分析係数表!F30</f>
        <v>0.44050308781442987</v>
      </c>
      <c r="U27" s="86">
        <f t="shared" si="7"/>
        <v>0.29108395329355097</v>
      </c>
      <c r="V27" s="87">
        <f>分析係数表!D30</f>
        <v>0.11032032936687253</v>
      </c>
      <c r="W27" s="167">
        <f t="shared" si="8"/>
        <v>0</v>
      </c>
      <c r="X27" s="76">
        <f>分析係数表!E30</f>
        <v>8.4249635989355823E-2</v>
      </c>
      <c r="Y27" s="166">
        <f t="shared" si="9"/>
        <v>0</v>
      </c>
    </row>
    <row r="28" spans="1:25" x14ac:dyDescent="0.2">
      <c r="A28" s="6" t="s">
        <v>16</v>
      </c>
      <c r="B28" s="5" t="s">
        <v>193</v>
      </c>
      <c r="C28" s="90"/>
      <c r="D28" s="76">
        <f>投入係数表!M28</f>
        <v>5.7866184448462928E-2</v>
      </c>
      <c r="E28" s="77">
        <f t="shared" si="0"/>
        <v>5.786618444846293</v>
      </c>
      <c r="F28" s="76">
        <f>分析係数表!C31</f>
        <v>0.13612385518153858</v>
      </c>
      <c r="G28" s="77">
        <f t="shared" si="1"/>
        <v>0.78769681117707679</v>
      </c>
      <c r="H28" s="77">
        <v>0.83023979812717108</v>
      </c>
      <c r="I28" s="77">
        <f t="shared" si="2"/>
        <v>0.83023979812717108</v>
      </c>
      <c r="J28" s="76">
        <f>分析係数表!G31</f>
        <v>7.0908634538152604E-2</v>
      </c>
      <c r="K28" s="78">
        <f t="shared" si="3"/>
        <v>5.8871170424429166E-2</v>
      </c>
      <c r="L28" s="79"/>
      <c r="M28" s="80"/>
      <c r="N28" s="81">
        <f>分析係数表!H31</f>
        <v>2.211552750647388E-2</v>
      </c>
      <c r="O28" s="82">
        <f t="shared" si="4"/>
        <v>0.36603253722962625</v>
      </c>
      <c r="P28" s="76">
        <f>分析係数表!C31</f>
        <v>0.13612385518153858</v>
      </c>
      <c r="Q28" s="82">
        <f t="shared" si="5"/>
        <v>4.9825760089576773E-2</v>
      </c>
      <c r="R28" s="83">
        <v>6.5878950604568789E-2</v>
      </c>
      <c r="S28" s="84">
        <f t="shared" si="6"/>
        <v>0.89611874873173991</v>
      </c>
      <c r="T28" s="85">
        <f>分析係数表!F31</f>
        <v>0.34563253012048195</v>
      </c>
      <c r="U28" s="86">
        <f t="shared" si="7"/>
        <v>0.30972779041255172</v>
      </c>
      <c r="V28" s="87">
        <f>分析係数表!D31</f>
        <v>2.3594377510040159E-2</v>
      </c>
      <c r="W28" s="167">
        <f t="shared" si="8"/>
        <v>0</v>
      </c>
      <c r="X28" s="76">
        <f>分析係数表!E31</f>
        <v>2.0582329317269075E-2</v>
      </c>
      <c r="Y28" s="166">
        <f t="shared" si="9"/>
        <v>0</v>
      </c>
    </row>
    <row r="29" spans="1:25" x14ac:dyDescent="0.2">
      <c r="A29" s="6" t="s">
        <v>17</v>
      </c>
      <c r="B29" s="5" t="s">
        <v>273</v>
      </c>
      <c r="C29" s="90"/>
      <c r="D29" s="76">
        <f>投入係数表!M29</f>
        <v>1.3151405556468849E-3</v>
      </c>
      <c r="E29" s="77">
        <f t="shared" si="0"/>
        <v>0.13151405556468848</v>
      </c>
      <c r="F29" s="76">
        <f>分析係数表!C32</f>
        <v>0.77653138391731791</v>
      </c>
      <c r="G29" s="77">
        <f t="shared" si="1"/>
        <v>0.10212479157222659</v>
      </c>
      <c r="H29" s="77">
        <v>0.12727037018720408</v>
      </c>
      <c r="I29" s="77">
        <f t="shared" si="2"/>
        <v>0.12727037018720408</v>
      </c>
      <c r="J29" s="76">
        <f>分析係数表!G32</f>
        <v>0.14009350314364016</v>
      </c>
      <c r="K29" s="78">
        <f t="shared" si="3"/>
        <v>1.7829752005913323E-2</v>
      </c>
      <c r="L29" s="79"/>
      <c r="M29" s="80"/>
      <c r="N29" s="81">
        <f>分析係数表!H32</f>
        <v>6.3300144496333836E-3</v>
      </c>
      <c r="O29" s="82">
        <f t="shared" si="4"/>
        <v>0.10476762306579622</v>
      </c>
      <c r="P29" s="76">
        <f>分析係数表!C32</f>
        <v>0.77653138391731791</v>
      </c>
      <c r="Q29" s="82">
        <f t="shared" si="5"/>
        <v>8.135534732901066E-2</v>
      </c>
      <c r="R29" s="83">
        <v>0.10609746320008073</v>
      </c>
      <c r="S29" s="84">
        <f t="shared" si="6"/>
        <v>0.23336783338728481</v>
      </c>
      <c r="T29" s="85">
        <f>分析係数表!F32</f>
        <v>0.48218603901338064</v>
      </c>
      <c r="U29" s="86">
        <f t="shared" si="7"/>
        <v>0.11252671121414942</v>
      </c>
      <c r="V29" s="87">
        <f>分析係数表!D32</f>
        <v>2.111881347734967E-2</v>
      </c>
      <c r="W29" s="167">
        <f t="shared" si="8"/>
        <v>0</v>
      </c>
      <c r="X29" s="76">
        <f>分析係数表!E32</f>
        <v>3.1758826374334997E-2</v>
      </c>
      <c r="Y29" s="166">
        <f t="shared" si="9"/>
        <v>0</v>
      </c>
    </row>
    <row r="30" spans="1:25" x14ac:dyDescent="0.2">
      <c r="A30" s="6" t="s">
        <v>18</v>
      </c>
      <c r="B30" s="5" t="s">
        <v>274</v>
      </c>
      <c r="C30" s="90"/>
      <c r="D30" s="76">
        <f>投入係数表!M30</f>
        <v>1.972710833470327E-3</v>
      </c>
      <c r="E30" s="77">
        <f t="shared" si="0"/>
        <v>0.19727108334703269</v>
      </c>
      <c r="F30" s="76">
        <f>分析係数表!C33</f>
        <v>0.72092624356775303</v>
      </c>
      <c r="G30" s="77">
        <f t="shared" si="1"/>
        <v>0.1422179010819174</v>
      </c>
      <c r="H30" s="77">
        <v>0.1704631738909691</v>
      </c>
      <c r="I30" s="77">
        <f t="shared" si="2"/>
        <v>0.1704631738909691</v>
      </c>
      <c r="J30" s="76">
        <f>分析係数表!G33</f>
        <v>0.50771788173830446</v>
      </c>
      <c r="K30" s="78">
        <f t="shared" si="3"/>
        <v>8.6547201562311077E-2</v>
      </c>
      <c r="L30" s="79"/>
      <c r="M30" s="80"/>
      <c r="N30" s="81">
        <f>分析係数表!H33</f>
        <v>9.5171545921061366E-4</v>
      </c>
      <c r="O30" s="82">
        <f t="shared" si="4"/>
        <v>1.5751775495906426E-2</v>
      </c>
      <c r="P30" s="76">
        <f>分析係数表!C33</f>
        <v>0.72092624356775303</v>
      </c>
      <c r="Q30" s="82">
        <f t="shared" si="5"/>
        <v>1.1355868337786399E-2</v>
      </c>
      <c r="R30" s="83">
        <v>3.2950856631215511E-2</v>
      </c>
      <c r="S30" s="84">
        <f t="shared" si="6"/>
        <v>0.2034140305221846</v>
      </c>
      <c r="T30" s="85">
        <f>分析係数表!F33</f>
        <v>0.64568985989076233</v>
      </c>
      <c r="U30" s="86">
        <f t="shared" si="7"/>
        <v>0.13134237686768463</v>
      </c>
      <c r="V30" s="87">
        <f>分析係数表!D33</f>
        <v>8.5965328900498697E-2</v>
      </c>
      <c r="W30" s="167">
        <f t="shared" si="8"/>
        <v>0</v>
      </c>
      <c r="X30" s="76">
        <f>分析係数表!E33</f>
        <v>8.1928283068154834E-2</v>
      </c>
      <c r="Y30" s="166">
        <f t="shared" si="9"/>
        <v>0</v>
      </c>
    </row>
    <row r="31" spans="1:25" x14ac:dyDescent="0.2">
      <c r="A31" s="6" t="s">
        <v>19</v>
      </c>
      <c r="B31" s="5" t="s">
        <v>275</v>
      </c>
      <c r="C31" s="90"/>
      <c r="D31" s="76">
        <f>投入係数表!M31</f>
        <v>3.863225382212724E-2</v>
      </c>
      <c r="E31" s="77">
        <f t="shared" si="0"/>
        <v>3.863225382212724</v>
      </c>
      <c r="F31" s="76">
        <f>分析係数表!C34</f>
        <v>0.35819769846483229</v>
      </c>
      <c r="G31" s="77">
        <f t="shared" si="1"/>
        <v>1.3837984405595198</v>
      </c>
      <c r="H31" s="77">
        <v>1.5165233780734313</v>
      </c>
      <c r="I31" s="77">
        <f t="shared" si="2"/>
        <v>1.5165233780734313</v>
      </c>
      <c r="J31" s="76">
        <f>分析係数表!G34</f>
        <v>0.42481599404565001</v>
      </c>
      <c r="K31" s="78">
        <f t="shared" si="3"/>
        <v>0.64424338634973188</v>
      </c>
      <c r="L31" s="79"/>
      <c r="M31" s="80"/>
      <c r="N31" s="81">
        <f>分析係数表!H34</f>
        <v>0.15806065051806836</v>
      </c>
      <c r="O31" s="82">
        <f t="shared" si="4"/>
        <v>2.6160506878417347</v>
      </c>
      <c r="P31" s="76">
        <f>分析係数表!C34</f>
        <v>0.35819769846483229</v>
      </c>
      <c r="Q31" s="82">
        <f t="shared" si="5"/>
        <v>0.93706333545225073</v>
      </c>
      <c r="R31" s="83">
        <v>1.0131247633119957</v>
      </c>
      <c r="S31" s="84">
        <f t="shared" si="6"/>
        <v>2.5296481413854268</v>
      </c>
      <c r="T31" s="85">
        <f>分析係数表!F34</f>
        <v>0.69970848494872639</v>
      </c>
      <c r="U31" s="86">
        <f t="shared" si="7"/>
        <v>1.7700162684621585</v>
      </c>
      <c r="V31" s="87">
        <f>分析係数表!D34</f>
        <v>0.20760626860734369</v>
      </c>
      <c r="W31" s="167">
        <f t="shared" si="8"/>
        <v>1</v>
      </c>
      <c r="X31" s="76">
        <f>分析係数表!E34</f>
        <v>0.15619831293417136</v>
      </c>
      <c r="Y31" s="166">
        <f t="shared" si="9"/>
        <v>0</v>
      </c>
    </row>
    <row r="32" spans="1:25" x14ac:dyDescent="0.2">
      <c r="A32" s="6" t="s">
        <v>20</v>
      </c>
      <c r="B32" s="5" t="s">
        <v>37</v>
      </c>
      <c r="C32" s="90"/>
      <c r="D32" s="76">
        <f>投入係数表!M32</f>
        <v>1.0849909584086799E-2</v>
      </c>
      <c r="E32" s="77">
        <f t="shared" si="0"/>
        <v>1.0849909584086799</v>
      </c>
      <c r="F32" s="76">
        <f>分析係数表!C35</f>
        <v>0.47446234387370934</v>
      </c>
      <c r="G32" s="77">
        <f t="shared" si="1"/>
        <v>0.51478735320836455</v>
      </c>
      <c r="H32" s="77">
        <v>0.62103340175711708</v>
      </c>
      <c r="I32" s="77">
        <f t="shared" si="2"/>
        <v>0.62103340175711708</v>
      </c>
      <c r="J32" s="76">
        <f>分析係数表!G35</f>
        <v>0.31377306685396844</v>
      </c>
      <c r="K32" s="78">
        <f t="shared" si="3"/>
        <v>0.19486355508808334</v>
      </c>
      <c r="L32" s="79"/>
      <c r="M32" s="80"/>
      <c r="N32" s="81">
        <f>分析係数表!H35</f>
        <v>5.9483797123353076E-2</v>
      </c>
      <c r="O32" s="82">
        <f t="shared" si="4"/>
        <v>0.98451213423417805</v>
      </c>
      <c r="P32" s="76">
        <f>分析係数表!C35</f>
        <v>0.47446234387370934</v>
      </c>
      <c r="Q32" s="82">
        <f t="shared" si="5"/>
        <v>0.46711393478085605</v>
      </c>
      <c r="R32" s="83">
        <v>0.62008862712891888</v>
      </c>
      <c r="S32" s="84">
        <f t="shared" si="6"/>
        <v>1.2411220288860361</v>
      </c>
      <c r="T32" s="85">
        <f>分析係数表!F35</f>
        <v>0.64389247174509934</v>
      </c>
      <c r="U32" s="86">
        <f t="shared" si="7"/>
        <v>0.79914913091672235</v>
      </c>
      <c r="V32" s="87">
        <f>分析係数表!D35</f>
        <v>6.6375071834493329E-2</v>
      </c>
      <c r="W32" s="167">
        <f t="shared" si="8"/>
        <v>0</v>
      </c>
      <c r="X32" s="76">
        <f>分析係数表!E35</f>
        <v>5.9702445565417275E-2</v>
      </c>
      <c r="Y32" s="166">
        <f t="shared" si="9"/>
        <v>0</v>
      </c>
    </row>
    <row r="33" spans="1:25" x14ac:dyDescent="0.2">
      <c r="A33" s="6" t="s">
        <v>21</v>
      </c>
      <c r="B33" s="5" t="s">
        <v>38</v>
      </c>
      <c r="C33" s="90"/>
      <c r="D33" s="76">
        <f>投入係数表!M33</f>
        <v>2.3014959723820483E-3</v>
      </c>
      <c r="E33" s="77">
        <f t="shared" si="0"/>
        <v>0.23014959723820483</v>
      </c>
      <c r="F33" s="76">
        <f>分析係数表!C36</f>
        <v>0.91090674483303868</v>
      </c>
      <c r="G33" s="77">
        <f t="shared" si="1"/>
        <v>0.20964482044488808</v>
      </c>
      <c r="H33" s="77">
        <v>0.35974374750382643</v>
      </c>
      <c r="I33" s="77">
        <f t="shared" si="2"/>
        <v>0.35974374750382643</v>
      </c>
      <c r="J33" s="76">
        <f>分析係数表!G36</f>
        <v>5.1762655005969514E-2</v>
      </c>
      <c r="K33" s="78">
        <f t="shared" si="3"/>
        <v>1.8621291492595175E-2</v>
      </c>
      <c r="L33" s="79"/>
      <c r="M33" s="80"/>
      <c r="N33" s="81">
        <f>分析係数表!H36</f>
        <v>0.19022926540846299</v>
      </c>
      <c r="O33" s="82">
        <f t="shared" si="4"/>
        <v>3.1484711658993825</v>
      </c>
      <c r="P33" s="76">
        <f>分析係数表!C36</f>
        <v>0.91090674483303868</v>
      </c>
      <c r="Q33" s="82">
        <f t="shared" si="5"/>
        <v>2.8679636209300887</v>
      </c>
      <c r="R33" s="83">
        <v>3.0110057281214568</v>
      </c>
      <c r="S33" s="84">
        <f t="shared" si="6"/>
        <v>3.3707494756252832</v>
      </c>
      <c r="T33" s="85">
        <f>分析係数表!F36</f>
        <v>0.84633076241329552</v>
      </c>
      <c r="U33" s="86">
        <f t="shared" si="7"/>
        <v>2.852768973610162</v>
      </c>
      <c r="V33" s="87">
        <f>分析係数表!D36</f>
        <v>1.3696924417880712E-2</v>
      </c>
      <c r="W33" s="167">
        <f t="shared" si="8"/>
        <v>0</v>
      </c>
      <c r="X33" s="76">
        <f>分析係数表!E36</f>
        <v>6.1086817992045527E-3</v>
      </c>
      <c r="Y33" s="166">
        <f t="shared" si="9"/>
        <v>0</v>
      </c>
    </row>
    <row r="34" spans="1:25" x14ac:dyDescent="0.2">
      <c r="A34" s="6" t="s">
        <v>22</v>
      </c>
      <c r="B34" s="5" t="s">
        <v>378</v>
      </c>
      <c r="C34" s="90"/>
      <c r="D34" s="76">
        <f>投入係数表!M34</f>
        <v>4.5701134308729248E-2</v>
      </c>
      <c r="E34" s="77">
        <f t="shared" si="0"/>
        <v>4.570113430872925</v>
      </c>
      <c r="F34" s="76">
        <f>分析係数表!C37</f>
        <v>0.57543127748336897</v>
      </c>
      <c r="G34" s="77">
        <f t="shared" si="1"/>
        <v>2.6297862097711096</v>
      </c>
      <c r="H34" s="77">
        <v>2.9931386854188395</v>
      </c>
      <c r="I34" s="77">
        <f t="shared" si="2"/>
        <v>2.9931386854188395</v>
      </c>
      <c r="J34" s="76">
        <f>分析係数表!G37</f>
        <v>0.39253606653449546</v>
      </c>
      <c r="K34" s="78">
        <f t="shared" si="3"/>
        <v>1.1749148861665419</v>
      </c>
      <c r="L34" s="79"/>
      <c r="M34" s="80"/>
      <c r="N34" s="81">
        <f>分析係数表!H37</f>
        <v>4.7922509493440749E-2</v>
      </c>
      <c r="O34" s="82">
        <f t="shared" si="4"/>
        <v>0.79316207742094924</v>
      </c>
      <c r="P34" s="76">
        <f>分析係数表!C37</f>
        <v>0.57543127748336897</v>
      </c>
      <c r="Q34" s="82">
        <f t="shared" si="5"/>
        <v>0.4564102674616996</v>
      </c>
      <c r="R34" s="83">
        <v>0.56188219634326952</v>
      </c>
      <c r="S34" s="84">
        <f t="shared" si="6"/>
        <v>3.555020881762109</v>
      </c>
      <c r="T34" s="85">
        <f>分析係数表!F37</f>
        <v>0.63717752091671964</v>
      </c>
      <c r="U34" s="86">
        <f t="shared" si="7"/>
        <v>2.2651793922483514</v>
      </c>
      <c r="V34" s="87">
        <f>分析係数表!D37</f>
        <v>6.7955959550617839E-2</v>
      </c>
      <c r="W34" s="167">
        <f t="shared" si="8"/>
        <v>0</v>
      </c>
      <c r="X34" s="76">
        <f>分析係数表!E37</f>
        <v>6.4489582164366135E-2</v>
      </c>
      <c r="Y34" s="166">
        <f t="shared" si="9"/>
        <v>0</v>
      </c>
    </row>
    <row r="35" spans="1:25" x14ac:dyDescent="0.2">
      <c r="A35" s="6" t="s">
        <v>23</v>
      </c>
      <c r="B35" s="5" t="s">
        <v>194</v>
      </c>
      <c r="C35" s="90"/>
      <c r="D35" s="76">
        <f>投入係数表!M35</f>
        <v>5.0961696531316783E-3</v>
      </c>
      <c r="E35" s="77">
        <f t="shared" si="0"/>
        <v>0.5096169653131678</v>
      </c>
      <c r="F35" s="76">
        <f>分析係数表!C38</f>
        <v>0.12310923685624497</v>
      </c>
      <c r="G35" s="77">
        <f t="shared" si="1"/>
        <v>6.2738555688699557E-2</v>
      </c>
      <c r="H35" s="77">
        <v>0.10908403730817601</v>
      </c>
      <c r="I35" s="77">
        <f t="shared" si="2"/>
        <v>0.10908403730817601</v>
      </c>
      <c r="J35" s="76">
        <f>分析係数表!G38</f>
        <v>0.19170637906529556</v>
      </c>
      <c r="K35" s="78">
        <f t="shared" si="3"/>
        <v>2.0912105806174034E-2</v>
      </c>
      <c r="L35" s="79"/>
      <c r="M35" s="80"/>
      <c r="N35" s="81">
        <f>分析係数表!H38</f>
        <v>4.3167094042767119E-2</v>
      </c>
      <c r="O35" s="82">
        <f t="shared" si="4"/>
        <v>0.71445553142147</v>
      </c>
      <c r="P35" s="76">
        <f>分析係数表!C38</f>
        <v>0.12310923685624497</v>
      </c>
      <c r="Q35" s="82">
        <f t="shared" si="5"/>
        <v>8.7956075241020129E-2</v>
      </c>
      <c r="R35" s="83">
        <v>0.11371734733421487</v>
      </c>
      <c r="S35" s="84">
        <f t="shared" si="6"/>
        <v>0.22280138464239088</v>
      </c>
      <c r="T35" s="85">
        <f>分析係数表!F38</f>
        <v>0.42705459409748348</v>
      </c>
      <c r="U35" s="86">
        <f t="shared" si="7"/>
        <v>9.5148354882813521E-2</v>
      </c>
      <c r="V35" s="87">
        <f>分析係数表!D38</f>
        <v>7.0562661984783878E-2</v>
      </c>
      <c r="W35" s="167">
        <f t="shared" si="8"/>
        <v>0</v>
      </c>
      <c r="X35" s="76">
        <f>分析係数表!E38</f>
        <v>7.7418276063874261E-2</v>
      </c>
      <c r="Y35" s="166">
        <f t="shared" si="9"/>
        <v>0</v>
      </c>
    </row>
    <row r="36" spans="1:25" x14ac:dyDescent="0.2">
      <c r="A36" s="6" t="s">
        <v>24</v>
      </c>
      <c r="B36" s="5" t="s">
        <v>39</v>
      </c>
      <c r="C36" s="90"/>
      <c r="D36" s="76">
        <f>投入係数表!M36</f>
        <v>0</v>
      </c>
      <c r="E36" s="77">
        <f t="shared" si="0"/>
        <v>0</v>
      </c>
      <c r="F36" s="76">
        <f>分析係数表!C39</f>
        <v>1</v>
      </c>
      <c r="G36" s="77">
        <f t="shared" si="1"/>
        <v>0</v>
      </c>
      <c r="H36" s="77">
        <v>6.7142646171189355E-2</v>
      </c>
      <c r="I36" s="77">
        <f t="shared" si="2"/>
        <v>6.7142646171189355E-2</v>
      </c>
      <c r="J36" s="76">
        <f>分析係数表!G39</f>
        <v>0.35304153549304357</v>
      </c>
      <c r="K36" s="78">
        <f t="shared" si="3"/>
        <v>2.3704142901342814E-2</v>
      </c>
      <c r="L36" s="79"/>
      <c r="M36" s="80"/>
      <c r="N36" s="81">
        <f>分析係数表!H39</f>
        <v>3.7957953780144243E-3</v>
      </c>
      <c r="O36" s="82">
        <f t="shared" si="4"/>
        <v>6.2823941803440739E-2</v>
      </c>
      <c r="P36" s="76">
        <f>分析係数表!C39</f>
        <v>1</v>
      </c>
      <c r="Q36" s="82">
        <f t="shared" si="5"/>
        <v>6.2823941803440739E-2</v>
      </c>
      <c r="R36" s="83">
        <v>8.9764217730894963E-2</v>
      </c>
      <c r="S36" s="84">
        <f t="shared" si="6"/>
        <v>0.1569068639020843</v>
      </c>
      <c r="T36" s="85">
        <f>分析係数表!F39</f>
        <v>0.70376764496801059</v>
      </c>
      <c r="U36" s="86">
        <f t="shared" si="7"/>
        <v>0.11042597408768602</v>
      </c>
      <c r="V36" s="87">
        <f>分析係数表!D39</f>
        <v>5.7580989133746319E-2</v>
      </c>
      <c r="W36" s="167">
        <f t="shared" si="8"/>
        <v>0</v>
      </c>
      <c r="X36" s="76">
        <f>分析係数表!E39</f>
        <v>7.2915608814867472E-2</v>
      </c>
      <c r="Y36" s="166">
        <f t="shared" si="9"/>
        <v>0</v>
      </c>
    </row>
    <row r="37" spans="1:25" x14ac:dyDescent="0.2">
      <c r="A37" s="6" t="s">
        <v>25</v>
      </c>
      <c r="B37" s="5" t="s">
        <v>40</v>
      </c>
      <c r="C37" s="90"/>
      <c r="D37" s="76">
        <f>投入係数表!M37</f>
        <v>3.2878513891172121E-4</v>
      </c>
      <c r="E37" s="77">
        <f t="shared" si="0"/>
        <v>3.287851389117212E-2</v>
      </c>
      <c r="F37" s="76">
        <f>分析係数表!C40</f>
        <v>0.78099387587215507</v>
      </c>
      <c r="G37" s="77">
        <f t="shared" si="1"/>
        <v>2.5677917996783005E-2</v>
      </c>
      <c r="H37" s="77">
        <v>2.8887205091157015E-2</v>
      </c>
      <c r="I37" s="77">
        <f t="shared" si="2"/>
        <v>2.8887205091157015E-2</v>
      </c>
      <c r="J37" s="76">
        <f>分析係数表!G40</f>
        <v>0.50417365280256732</v>
      </c>
      <c r="K37" s="78">
        <f t="shared" si="3"/>
        <v>1.4564167710065553E-2</v>
      </c>
      <c r="L37" s="79"/>
      <c r="M37" s="80"/>
      <c r="N37" s="81">
        <f>分析係数表!H40</f>
        <v>3.2832602420076455E-2</v>
      </c>
      <c r="O37" s="82">
        <f t="shared" si="4"/>
        <v>0.54341008886874531</v>
      </c>
      <c r="P37" s="76">
        <f>分析係数表!C40</f>
        <v>0.78099387587215507</v>
      </c>
      <c r="Q37" s="82">
        <f t="shared" si="5"/>
        <v>0.42439995149363363</v>
      </c>
      <c r="R37" s="83">
        <v>0.42541499219824114</v>
      </c>
      <c r="S37" s="84">
        <f t="shared" si="6"/>
        <v>0.45430219728939814</v>
      </c>
      <c r="T37" s="85">
        <f>分析係数表!F40</f>
        <v>0.70079506733733576</v>
      </c>
      <c r="U37" s="86">
        <f t="shared" si="7"/>
        <v>0.31837273894092338</v>
      </c>
      <c r="V37" s="87">
        <f>分析係数表!D40</f>
        <v>8.9079993509654384E-2</v>
      </c>
      <c r="W37" s="167">
        <f t="shared" si="8"/>
        <v>0</v>
      </c>
      <c r="X37" s="76">
        <f>分析係数表!E40</f>
        <v>5.5816972253772516E-2</v>
      </c>
      <c r="Y37" s="166">
        <f t="shared" si="9"/>
        <v>0</v>
      </c>
    </row>
    <row r="38" spans="1:25" x14ac:dyDescent="0.2">
      <c r="A38" s="6" t="s">
        <v>26</v>
      </c>
      <c r="B38" s="5" t="s">
        <v>277</v>
      </c>
      <c r="C38" s="90"/>
      <c r="D38" s="76">
        <f>投入係数表!M38</f>
        <v>0</v>
      </c>
      <c r="E38" s="77">
        <f t="shared" si="0"/>
        <v>0</v>
      </c>
      <c r="F38" s="76">
        <f>分析係数表!C41</f>
        <v>0.76071116627591595</v>
      </c>
      <c r="G38" s="77">
        <f t="shared" si="1"/>
        <v>0</v>
      </c>
      <c r="H38" s="77">
        <v>1.9627566105791948E-3</v>
      </c>
      <c r="I38" s="77">
        <f t="shared" si="2"/>
        <v>1.9627566105791948E-3</v>
      </c>
      <c r="J38" s="76">
        <f>分析係数表!G41</f>
        <v>0.44503393665158369</v>
      </c>
      <c r="K38" s="78">
        <f t="shared" si="3"/>
        <v>8.7349330109497852E-4</v>
      </c>
      <c r="L38" s="79"/>
      <c r="M38" s="80"/>
      <c r="N38" s="81">
        <f>分析係数表!H41</f>
        <v>5.40375184572724E-2</v>
      </c>
      <c r="O38" s="82">
        <f t="shared" si="4"/>
        <v>0.89437115984315196</v>
      </c>
      <c r="P38" s="76">
        <f>分析係数表!C41</f>
        <v>0.76071116627591595</v>
      </c>
      <c r="Q38" s="82">
        <f t="shared" si="5"/>
        <v>0.68035812808782781</v>
      </c>
      <c r="R38" s="83">
        <v>0.69212067317554038</v>
      </c>
      <c r="S38" s="84">
        <f t="shared" si="6"/>
        <v>0.69408342978611959</v>
      </c>
      <c r="T38" s="85">
        <f>分析係数表!F41</f>
        <v>0.54961538461538462</v>
      </c>
      <c r="U38" s="86">
        <f t="shared" si="7"/>
        <v>0.38147893121706344</v>
      </c>
      <c r="V38" s="87">
        <f>分析係数表!D41</f>
        <v>0.14765837104072399</v>
      </c>
      <c r="W38" s="167">
        <f t="shared" si="8"/>
        <v>0</v>
      </c>
      <c r="X38" s="76">
        <f>分析係数表!E41</f>
        <v>0.13881221719457013</v>
      </c>
      <c r="Y38" s="166">
        <f t="shared" si="9"/>
        <v>0</v>
      </c>
    </row>
    <row r="39" spans="1:25" x14ac:dyDescent="0.2">
      <c r="A39" s="6" t="s">
        <v>51</v>
      </c>
      <c r="B39" s="5" t="s">
        <v>368</v>
      </c>
      <c r="C39" s="90"/>
      <c r="D39" s="76">
        <f>投入係数表!M39</f>
        <v>3.2878513891172121E-4</v>
      </c>
      <c r="E39" s="77">
        <f>$C$15*D39</f>
        <v>3.287851389117212E-2</v>
      </c>
      <c r="F39" s="76">
        <f>分析係数表!C42</f>
        <v>0.30107643796890293</v>
      </c>
      <c r="G39" s="77">
        <f>E39*F39</f>
        <v>9.8989458480651955E-3</v>
      </c>
      <c r="H39" s="77">
        <v>1.604194880979817E-2</v>
      </c>
      <c r="I39" s="77">
        <f>C39+H39</f>
        <v>1.604194880979817E-2</v>
      </c>
      <c r="J39" s="76">
        <f>分析係数表!G42</f>
        <v>0.48530465949820789</v>
      </c>
      <c r="K39" s="78">
        <f>I39*J39</f>
        <v>7.7852325048267824E-3</v>
      </c>
      <c r="L39" s="79"/>
      <c r="M39" s="80"/>
      <c r="N39" s="81">
        <f>分析係数表!H42</f>
        <v>1.1991298601515789E-2</v>
      </c>
      <c r="O39" s="82">
        <f t="shared" si="4"/>
        <v>0.19846713810041569</v>
      </c>
      <c r="P39" s="76">
        <f>分析係数表!C42</f>
        <v>0.30107643796890293</v>
      </c>
      <c r="Q39" s="82">
        <f>O39*P39</f>
        <v>5.9753778993155496E-2</v>
      </c>
      <c r="R39" s="83">
        <v>6.3133903777517195E-2</v>
      </c>
      <c r="S39" s="84">
        <f>I39+R39</f>
        <v>7.9175852587315368E-2</v>
      </c>
      <c r="T39" s="85">
        <f>分析係数表!F42</f>
        <v>0.55698924731182797</v>
      </c>
      <c r="U39" s="86">
        <f t="shared" si="7"/>
        <v>4.4100098537881036E-2</v>
      </c>
      <c r="V39" s="87">
        <f>分析係数表!D42</f>
        <v>0.33118279569892473</v>
      </c>
      <c r="W39" s="167">
        <f t="shared" si="8"/>
        <v>0</v>
      </c>
      <c r="X39" s="76">
        <f>分析係数表!E42</f>
        <v>0.28387096774193549</v>
      </c>
      <c r="Y39" s="166">
        <f t="shared" si="9"/>
        <v>0</v>
      </c>
    </row>
    <row r="40" spans="1:25" x14ac:dyDescent="0.2">
      <c r="A40" s="6" t="s">
        <v>195</v>
      </c>
      <c r="B40" s="5" t="s">
        <v>41</v>
      </c>
      <c r="C40" s="90"/>
      <c r="D40" s="76">
        <f>投入係数表!M40</f>
        <v>5.3263192503698834E-2</v>
      </c>
      <c r="E40" s="77">
        <f>$C$15*D40</f>
        <v>5.3263192503698837</v>
      </c>
      <c r="F40" s="76">
        <f>分析係数表!C43</f>
        <v>0.72981232219865499</v>
      </c>
      <c r="G40" s="77">
        <f>E40*F40</f>
        <v>3.8872134208838443</v>
      </c>
      <c r="H40" s="77">
        <v>4.8917369771368948</v>
      </c>
      <c r="I40" s="77">
        <f>C40+H40</f>
        <v>4.8917369771368948</v>
      </c>
      <c r="J40" s="76">
        <f>分析係数表!G43</f>
        <v>0.39095764137830125</v>
      </c>
      <c r="K40" s="78">
        <f>I40*J40</f>
        <v>1.9124619508244616</v>
      </c>
      <c r="L40" s="79"/>
      <c r="M40" s="80"/>
      <c r="N40" s="81">
        <f>分析係数表!H43</f>
        <v>3.3430191196790096E-2</v>
      </c>
      <c r="O40" s="82">
        <f t="shared" si="4"/>
        <v>0.55330073859873297</v>
      </c>
      <c r="P40" s="76">
        <f>分析係数表!C43</f>
        <v>0.72981232219865499</v>
      </c>
      <c r="Q40" s="82">
        <f>O40*P40</f>
        <v>0.40380569691097229</v>
      </c>
      <c r="R40" s="83">
        <v>0.8076537888190416</v>
      </c>
      <c r="S40" s="84">
        <f>I40+R40</f>
        <v>5.6993907659559362</v>
      </c>
      <c r="T40" s="85">
        <f>分析係数表!F43</f>
        <v>0.64680420416026529</v>
      </c>
      <c r="U40" s="86">
        <f t="shared" si="7"/>
        <v>3.6863899085724943</v>
      </c>
      <c r="V40" s="87">
        <f>分析係数表!D43</f>
        <v>0.10445777550174361</v>
      </c>
      <c r="W40" s="167">
        <f t="shared" si="8"/>
        <v>1</v>
      </c>
      <c r="X40" s="76">
        <f>分析係数表!E43</f>
        <v>8.2644426561318804E-2</v>
      </c>
      <c r="Y40" s="166">
        <f t="shared" si="9"/>
        <v>0</v>
      </c>
    </row>
    <row r="41" spans="1:25" x14ac:dyDescent="0.2">
      <c r="A41" s="6" t="s">
        <v>341</v>
      </c>
      <c r="B41" s="5" t="s">
        <v>42</v>
      </c>
      <c r="C41" s="90"/>
      <c r="D41" s="76">
        <f>投入係数表!M41</f>
        <v>0</v>
      </c>
      <c r="E41" s="77">
        <f>$C$15*D41</f>
        <v>0</v>
      </c>
      <c r="F41" s="76">
        <f>分析係数表!C44</f>
        <v>0.45252453325619169</v>
      </c>
      <c r="G41" s="77">
        <f>E41*F41</f>
        <v>0</v>
      </c>
      <c r="H41" s="77">
        <v>5.9145357086051453E-3</v>
      </c>
      <c r="I41" s="77">
        <f>C41+H41</f>
        <v>5.9145357086051453E-3</v>
      </c>
      <c r="J41" s="76">
        <f>分析係数表!G44</f>
        <v>0.2679406279539126</v>
      </c>
      <c r="K41" s="78">
        <f>I41*J41</f>
        <v>1.584744411819502E-3</v>
      </c>
      <c r="L41" s="79"/>
      <c r="M41" s="80"/>
      <c r="N41" s="81">
        <f>分析係数表!H44</f>
        <v>0.11253165797686161</v>
      </c>
      <c r="O41" s="82">
        <f t="shared" si="4"/>
        <v>1.8625035408207893</v>
      </c>
      <c r="P41" s="76">
        <f>分析係数表!C44</f>
        <v>0.45252453325619169</v>
      </c>
      <c r="Q41" s="82">
        <f>O41*P41</f>
        <v>0.84282854549793207</v>
      </c>
      <c r="R41" s="83">
        <v>0.8570409401802217</v>
      </c>
      <c r="S41" s="84">
        <f>I41+R41</f>
        <v>0.86295547588882682</v>
      </c>
      <c r="T41" s="85">
        <f>分析係数表!F44</f>
        <v>0.51592877398257675</v>
      </c>
      <c r="U41" s="86">
        <f t="shared" si="7"/>
        <v>0.44522356067687346</v>
      </c>
      <c r="V41" s="87">
        <f>分析係数表!D44</f>
        <v>0.17695373374549728</v>
      </c>
      <c r="W41" s="167">
        <f t="shared" si="8"/>
        <v>0</v>
      </c>
      <c r="X41" s="76">
        <f>分析係数表!E44</f>
        <v>0.1325013412359809</v>
      </c>
      <c r="Y41" s="166">
        <f t="shared" si="9"/>
        <v>0</v>
      </c>
    </row>
    <row r="42" spans="1:25" x14ac:dyDescent="0.2">
      <c r="A42" s="6" t="s">
        <v>342</v>
      </c>
      <c r="B42" s="5" t="s">
        <v>279</v>
      </c>
      <c r="C42" s="90"/>
      <c r="D42" s="76">
        <f>投入係数表!M42</f>
        <v>1.3151405556468849E-3</v>
      </c>
      <c r="E42" s="77">
        <f>$C$15*D42</f>
        <v>0.13151405556468848</v>
      </c>
      <c r="F42" s="76">
        <f>分析係数表!C45</f>
        <v>1</v>
      </c>
      <c r="G42" s="77">
        <f>E42*F42</f>
        <v>0.13151405556468848</v>
      </c>
      <c r="H42" s="77">
        <v>0.15607042407472099</v>
      </c>
      <c r="I42" s="77">
        <f>C42+H42</f>
        <v>0.15607042407472099</v>
      </c>
      <c r="J42" s="76">
        <f>分析係数表!G45</f>
        <v>0</v>
      </c>
      <c r="K42" s="78">
        <f>I42*J42</f>
        <v>0</v>
      </c>
      <c r="L42" s="79"/>
      <c r="M42" s="80"/>
      <c r="N42" s="81">
        <f>分析係数表!H45</f>
        <v>0</v>
      </c>
      <c r="O42" s="82">
        <f t="shared" si="4"/>
        <v>0</v>
      </c>
      <c r="P42" s="76">
        <f>分析係数表!C45</f>
        <v>1</v>
      </c>
      <c r="Q42" s="82">
        <f>O42*P42</f>
        <v>0</v>
      </c>
      <c r="R42" s="83">
        <v>1.4213335068132016E-2</v>
      </c>
      <c r="S42" s="84">
        <f>I42+R42</f>
        <v>0.17028375914285301</v>
      </c>
      <c r="T42" s="85">
        <f>分析係数表!F45</f>
        <v>0</v>
      </c>
      <c r="U42" s="86">
        <f t="shared" si="7"/>
        <v>0</v>
      </c>
      <c r="V42" s="87">
        <f>分析係数表!D45</f>
        <v>0</v>
      </c>
      <c r="W42" s="167">
        <f t="shared" si="8"/>
        <v>0</v>
      </c>
      <c r="X42" s="76">
        <f>分析係数表!E45</f>
        <v>0</v>
      </c>
      <c r="Y42" s="166">
        <f t="shared" si="9"/>
        <v>0</v>
      </c>
    </row>
    <row r="43" spans="1:25" x14ac:dyDescent="0.2">
      <c r="A43" s="6" t="s">
        <v>343</v>
      </c>
      <c r="B43" s="5" t="s">
        <v>280</v>
      </c>
      <c r="C43" s="90"/>
      <c r="D43" s="76">
        <f>投入係数表!M43</f>
        <v>9.2059838895281933E-3</v>
      </c>
      <c r="E43" s="77">
        <f>$C$15*D43</f>
        <v>0.92059838895281931</v>
      </c>
      <c r="F43" s="76">
        <f>分析係数表!C46</f>
        <v>0.34080923888028791</v>
      </c>
      <c r="G43" s="77">
        <f>E43*F43</f>
        <v>0.31374843625342957</v>
      </c>
      <c r="H43" s="77">
        <v>0.3540603492864462</v>
      </c>
      <c r="I43" s="77">
        <f>C43+H43</f>
        <v>0.3540603492864462</v>
      </c>
      <c r="J43" s="76">
        <f>分析係数表!G46</f>
        <v>9.3103025848340071E-3</v>
      </c>
      <c r="K43" s="78">
        <f>I43*J43</f>
        <v>3.2964089851488312E-3</v>
      </c>
      <c r="L43" s="79"/>
      <c r="M43" s="80"/>
      <c r="N43" s="81">
        <f>分析係数表!H46</f>
        <v>2.2019091222401043E-2</v>
      </c>
      <c r="O43" s="82">
        <f t="shared" si="4"/>
        <v>0.36443642708801444</v>
      </c>
      <c r="P43" s="76">
        <f>分析係数表!C46</f>
        <v>0.34080923888028791</v>
      </c>
      <c r="Q43" s="82">
        <f>O43*P43</f>
        <v>0.12420330133611775</v>
      </c>
      <c r="R43" s="83">
        <v>0.14206296666395929</v>
      </c>
      <c r="S43" s="84">
        <f>I43+R43</f>
        <v>0.49612331595040549</v>
      </c>
      <c r="T43" s="85">
        <f>分析係数表!F46</f>
        <v>0.31361019233125076</v>
      </c>
      <c r="U43" s="86">
        <f t="shared" si="7"/>
        <v>0.15558932853522456</v>
      </c>
      <c r="V43" s="87">
        <f>分析係数表!D46</f>
        <v>2.8175915717260809E-3</v>
      </c>
      <c r="W43" s="167">
        <f t="shared" si="8"/>
        <v>0</v>
      </c>
      <c r="X43" s="76">
        <f>分析係数表!E46</f>
        <v>8.2077667524194532E-3</v>
      </c>
      <c r="Y43" s="166">
        <f t="shared" si="9"/>
        <v>0</v>
      </c>
    </row>
    <row r="44" spans="1:25" x14ac:dyDescent="0.2">
      <c r="A44" s="192">
        <v>40</v>
      </c>
      <c r="B44" s="14" t="s">
        <v>151</v>
      </c>
      <c r="C44" s="197">
        <f>SUM(C5:C43)</f>
        <v>100</v>
      </c>
      <c r="D44" s="92">
        <f>投入係数表!M44</f>
        <v>0.52359033371691599</v>
      </c>
      <c r="E44" s="91">
        <f>SUM(E5:E43)</f>
        <v>52.359033371691588</v>
      </c>
      <c r="F44" s="92">
        <f>分析係数表!C47</f>
        <v>0.44730110240898746</v>
      </c>
      <c r="G44" s="91">
        <f>SUM(G5:G43)</f>
        <v>13.551876320996321</v>
      </c>
      <c r="H44" s="91">
        <f>SUM(H5:H43)</f>
        <v>16.055793506727039</v>
      </c>
      <c r="I44" s="91">
        <f>SUM(I5:I43)</f>
        <v>116.05579350672703</v>
      </c>
      <c r="J44" s="92">
        <f>分析係数表!G47</f>
        <v>0.20041488570582558</v>
      </c>
      <c r="K44" s="93">
        <f>SUM(K5:K43)</f>
        <v>26.382990745685582</v>
      </c>
      <c r="L44" s="94">
        <f>最終需要_まとめ!$L$33</f>
        <v>0.62733333333333341</v>
      </c>
      <c r="M44" s="91">
        <f>K44*L44</f>
        <v>16.550929527793425</v>
      </c>
      <c r="N44" s="95">
        <f>分析係数表!H47</f>
        <v>1</v>
      </c>
      <c r="O44" s="96">
        <f>SUM(O5:O43)</f>
        <v>16.550929527793421</v>
      </c>
      <c r="P44" s="92">
        <f>分析係数表!C47</f>
        <v>0.44730110240898746</v>
      </c>
      <c r="Q44" s="96">
        <f>SUM(Q5:Q43)</f>
        <v>7.9687266182555261</v>
      </c>
      <c r="R44" s="91">
        <f>SUM(R5:R43)</f>
        <v>9.1630123322373276</v>
      </c>
      <c r="S44" s="97">
        <f>SUM(S5:S43)</f>
        <v>125.21880583896436</v>
      </c>
      <c r="T44" s="98">
        <f>分析係数表!F47</f>
        <v>0.4447131739491107</v>
      </c>
      <c r="U44" s="99">
        <f>SUM(U5:U43)</f>
        <v>60.969496308467676</v>
      </c>
      <c r="V44" s="100">
        <f>分析係数表!D47</f>
        <v>5.9741394314336671E-2</v>
      </c>
      <c r="W44" s="164">
        <f>SUM(W5:W43)</f>
        <v>4</v>
      </c>
      <c r="X44" s="92">
        <f>分析係数表!E47</f>
        <v>5.0958836918611881E-2</v>
      </c>
      <c r="Y44" s="102">
        <f>SUM(Y5:Y43)</f>
        <v>2</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8" t="str">
        <f>取引基本表!$E$1</f>
        <v>2015年加古川市産業連関表</v>
      </c>
      <c r="H1" s="401"/>
      <c r="I1" s="401"/>
    </row>
    <row r="2" spans="1:25" x14ac:dyDescent="0.2">
      <c r="B2" s="3" t="s">
        <v>302</v>
      </c>
      <c r="S2" s="3" t="s">
        <v>153</v>
      </c>
      <c r="U2" s="64" t="s">
        <v>210</v>
      </c>
      <c r="W2" s="3" t="s">
        <v>130</v>
      </c>
      <c r="Y2" s="3" t="s">
        <v>154</v>
      </c>
    </row>
    <row r="3" spans="1:25" ht="44" x14ac:dyDescent="0.2">
      <c r="B3" s="65"/>
      <c r="C3" s="66" t="s">
        <v>228</v>
      </c>
      <c r="D3" s="66" t="s">
        <v>241</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投入係数表!N5</f>
        <v>0</v>
      </c>
      <c r="E5" s="77">
        <f t="shared" ref="E5:E38" si="0">$C$16*D5</f>
        <v>0</v>
      </c>
      <c r="F5" s="76">
        <f>分析係数表!C8</f>
        <v>6.8521575100212173E-2</v>
      </c>
      <c r="G5" s="77">
        <f t="shared" ref="G5:G38" si="1">E5*F5</f>
        <v>0</v>
      </c>
      <c r="H5" s="77">
        <f t="array" ref="H5:H43">MMULT(逆行列係数!C5:AO43,'12'!G5:G43)</f>
        <v>1.0304452553757496E-4</v>
      </c>
      <c r="I5" s="77">
        <f t="shared" ref="I5:I38" si="2">C5+H5</f>
        <v>1.0304452553757496E-4</v>
      </c>
      <c r="J5" s="76">
        <f>分析係数表!G8</f>
        <v>0.11996034368803701</v>
      </c>
      <c r="K5" s="78">
        <f t="shared" ref="K5:K38" si="3">I5*J5</f>
        <v>1.2361256698658199E-5</v>
      </c>
      <c r="L5" s="79" t="s">
        <v>183</v>
      </c>
      <c r="M5" s="80" t="s">
        <v>183</v>
      </c>
      <c r="N5" s="81">
        <f>分析係数表!H8</f>
        <v>1.0951051471680932E-2</v>
      </c>
      <c r="O5" s="82">
        <f t="shared" ref="O5:O43" si="4">$M$44*N5</f>
        <v>6.5079914014252699E-2</v>
      </c>
      <c r="P5" s="76">
        <f>分析係数表!C8</f>
        <v>6.8521575100212173E-2</v>
      </c>
      <c r="Q5" s="82">
        <f t="shared" ref="Q5:Q38" si="5">O5*P5</f>
        <v>4.459378215642967E-3</v>
      </c>
      <c r="R5" s="83">
        <f t="array" ref="R5:R43">MMULT(逆行列係数!C5:AO43,'12'!Q5:Q43)</f>
        <v>5.7361826775982625E-3</v>
      </c>
      <c r="S5" s="84">
        <f t="shared" ref="S5:S38" si="6">I5+R5</f>
        <v>5.8392272031358378E-3</v>
      </c>
      <c r="T5" s="85">
        <f>分析係数表!F8</f>
        <v>0.45208195637805682</v>
      </c>
      <c r="U5" s="86">
        <f t="shared" ref="U5:U38" si="7">S5*T5</f>
        <v>2.6398092577296184E-3</v>
      </c>
      <c r="V5" s="87">
        <f>分析係数表!D8</f>
        <v>0.36021150033046928</v>
      </c>
      <c r="W5" s="167">
        <f t="shared" ref="W5:W38" si="8">ROUND(S5*V5,0)</f>
        <v>0</v>
      </c>
      <c r="X5" s="76">
        <f>分析係数表!E8</f>
        <v>0.22769332452081956</v>
      </c>
      <c r="Y5" s="166">
        <f t="shared" ref="Y5:Y38" si="9">ROUND(S5*X5,0)</f>
        <v>0</v>
      </c>
    </row>
    <row r="6" spans="1:25" x14ac:dyDescent="0.2">
      <c r="A6" s="6" t="s">
        <v>220</v>
      </c>
      <c r="B6" s="5" t="s">
        <v>266</v>
      </c>
      <c r="C6" s="90"/>
      <c r="D6" s="76">
        <f>投入係数表!N6</f>
        <v>0</v>
      </c>
      <c r="E6" s="77">
        <f t="shared" si="0"/>
        <v>0</v>
      </c>
      <c r="F6" s="76">
        <f>分析係数表!C9</f>
        <v>0.10166666666666668</v>
      </c>
      <c r="G6" s="77">
        <f t="shared" si="1"/>
        <v>0</v>
      </c>
      <c r="H6" s="77">
        <v>1.5648458770855533E-5</v>
      </c>
      <c r="I6" s="77">
        <f t="shared" si="2"/>
        <v>1.5648458770855533E-5</v>
      </c>
      <c r="J6" s="76">
        <f>分析係数表!G9</f>
        <v>0.25757575757575757</v>
      </c>
      <c r="K6" s="78">
        <f t="shared" si="3"/>
        <v>4.0306636227961218E-6</v>
      </c>
      <c r="L6" s="79"/>
      <c r="M6" s="80"/>
      <c r="N6" s="81">
        <f>分析係数表!H9</f>
        <v>5.8336047250617351E-4</v>
      </c>
      <c r="O6" s="82">
        <f t="shared" si="4"/>
        <v>3.4667948998497538E-3</v>
      </c>
      <c r="P6" s="76">
        <f>分析係数表!C9</f>
        <v>0.10166666666666668</v>
      </c>
      <c r="Q6" s="82">
        <f t="shared" si="5"/>
        <v>3.52457481484725E-4</v>
      </c>
      <c r="R6" s="83">
        <v>3.982427895827059E-4</v>
      </c>
      <c r="S6" s="84">
        <f t="shared" si="6"/>
        <v>4.1389124835356146E-4</v>
      </c>
      <c r="T6" s="85">
        <f>分析係数表!F9</f>
        <v>0.71212121212121215</v>
      </c>
      <c r="U6" s="86">
        <f t="shared" si="7"/>
        <v>2.9474073746389983E-4</v>
      </c>
      <c r="V6" s="87">
        <f>分析係数表!D9</f>
        <v>0</v>
      </c>
      <c r="W6" s="167">
        <f t="shared" si="8"/>
        <v>0</v>
      </c>
      <c r="X6" s="76">
        <f>分析係数表!E9</f>
        <v>0</v>
      </c>
      <c r="Y6" s="166">
        <f t="shared" si="9"/>
        <v>0</v>
      </c>
    </row>
    <row r="7" spans="1:25" x14ac:dyDescent="0.2">
      <c r="A7" s="6" t="s">
        <v>221</v>
      </c>
      <c r="B7" s="5" t="s">
        <v>267</v>
      </c>
      <c r="C7" s="90"/>
      <c r="D7" s="76">
        <f>投入係数表!N7</f>
        <v>0</v>
      </c>
      <c r="E7" s="77">
        <f t="shared" si="0"/>
        <v>0</v>
      </c>
      <c r="F7" s="76">
        <f>分析係数表!C10</f>
        <v>6.675102815564693E-2</v>
      </c>
      <c r="G7" s="77">
        <f t="shared" si="1"/>
        <v>0</v>
      </c>
      <c r="H7" s="77">
        <v>1.9278033536380173E-5</v>
      </c>
      <c r="I7" s="77">
        <f t="shared" si="2"/>
        <v>1.9278033536380173E-5</v>
      </c>
      <c r="J7" s="76">
        <f>分析係数表!G10</f>
        <v>0.17692307692307693</v>
      </c>
      <c r="K7" s="78">
        <f t="shared" si="3"/>
        <v>3.4107290102826462E-6</v>
      </c>
      <c r="L7" s="79"/>
      <c r="M7" s="80"/>
      <c r="N7" s="81">
        <f>分析係数表!H10</f>
        <v>1.0987412693544459E-3</v>
      </c>
      <c r="O7" s="82">
        <f t="shared" si="4"/>
        <v>6.5296001501235195E-3</v>
      </c>
      <c r="P7" s="76">
        <f>分析係数表!C10</f>
        <v>6.675102815564693E-2</v>
      </c>
      <c r="Q7" s="82">
        <f t="shared" si="5"/>
        <v>4.3585752346601147E-4</v>
      </c>
      <c r="R7" s="83">
        <v>6.617076640443914E-4</v>
      </c>
      <c r="S7" s="84">
        <f t="shared" si="6"/>
        <v>6.8098569758077152E-4</v>
      </c>
      <c r="T7" s="85">
        <f>分析係数表!F10</f>
        <v>0.52307692307692311</v>
      </c>
      <c r="U7" s="86">
        <f t="shared" si="7"/>
        <v>3.5620790334994204E-4</v>
      </c>
      <c r="V7" s="87">
        <f>分析係数表!D10</f>
        <v>9.2307692307692313E-2</v>
      </c>
      <c r="W7" s="167">
        <f t="shared" si="8"/>
        <v>0</v>
      </c>
      <c r="X7" s="76">
        <f>分析係数表!E10</f>
        <v>0</v>
      </c>
      <c r="Y7" s="166">
        <f t="shared" si="9"/>
        <v>0</v>
      </c>
    </row>
    <row r="8" spans="1:25" x14ac:dyDescent="0.2">
      <c r="A8" s="6" t="s">
        <v>222</v>
      </c>
      <c r="B8" s="5" t="s">
        <v>27</v>
      </c>
      <c r="C8" s="90"/>
      <c r="D8" s="76">
        <f>投入係数表!N8</f>
        <v>5.1522035738266934E-2</v>
      </c>
      <c r="E8" s="77">
        <f t="shared" si="0"/>
        <v>5.1522035738266938</v>
      </c>
      <c r="F8" s="76">
        <f>分析係数表!C11</f>
        <v>1.2359489742525653E-2</v>
      </c>
      <c r="G8" s="77">
        <f t="shared" si="1"/>
        <v>6.3678607222115033E-2</v>
      </c>
      <c r="H8" s="77">
        <v>9.4010687224671818E-2</v>
      </c>
      <c r="I8" s="77">
        <f t="shared" si="2"/>
        <v>9.4010687224671818E-2</v>
      </c>
      <c r="J8" s="76">
        <f>分析係数表!G11</f>
        <v>0.33667334669338678</v>
      </c>
      <c r="K8" s="78">
        <f t="shared" si="3"/>
        <v>3.1650892692875479E-2</v>
      </c>
      <c r="L8" s="79"/>
      <c r="M8" s="80"/>
      <c r="N8" s="81">
        <f>分析係数表!H11</f>
        <v>-2.0551994966342155E-5</v>
      </c>
      <c r="O8" s="82">
        <f t="shared" si="4"/>
        <v>-1.2213640568576369E-4</v>
      </c>
      <c r="P8" s="76">
        <f>分析係数表!C11</f>
        <v>1.2359489742525653E-2</v>
      </c>
      <c r="Q8" s="82">
        <f t="shared" si="5"/>
        <v>-1.5095436532621482E-6</v>
      </c>
      <c r="R8" s="83">
        <v>4.4921440255182735E-4</v>
      </c>
      <c r="S8" s="84">
        <f t="shared" si="6"/>
        <v>9.4459901627223647E-2</v>
      </c>
      <c r="T8" s="85">
        <f>分析係数表!F11</f>
        <v>0.55811623246492981</v>
      </c>
      <c r="U8" s="86">
        <f t="shared" si="7"/>
        <v>5.2719604415193952E-2</v>
      </c>
      <c r="V8" s="87">
        <f>分析係数表!D11</f>
        <v>9.0180360721442889E-3</v>
      </c>
      <c r="W8" s="167">
        <f t="shared" si="8"/>
        <v>0</v>
      </c>
      <c r="X8" s="76">
        <f>分析係数表!E11</f>
        <v>0</v>
      </c>
      <c r="Y8" s="166">
        <f t="shared" si="9"/>
        <v>0</v>
      </c>
    </row>
    <row r="9" spans="1:25" x14ac:dyDescent="0.2">
      <c r="A9" s="6" t="s">
        <v>223</v>
      </c>
      <c r="B9" s="5" t="s">
        <v>191</v>
      </c>
      <c r="C9" s="90"/>
      <c r="D9" s="76">
        <f>投入係数表!N9</f>
        <v>1.6498138185105811E-6</v>
      </c>
      <c r="E9" s="77">
        <f t="shared" si="0"/>
        <v>1.6498138185105812E-4</v>
      </c>
      <c r="F9" s="76">
        <f>分析係数表!C12</f>
        <v>9.527433500036242E-2</v>
      </c>
      <c r="G9" s="77">
        <f t="shared" si="1"/>
        <v>1.5718491443300423E-5</v>
      </c>
      <c r="H9" s="77">
        <v>2.1694066077592995E-4</v>
      </c>
      <c r="I9" s="77">
        <f t="shared" si="2"/>
        <v>2.1694066077592995E-4</v>
      </c>
      <c r="J9" s="76">
        <f>分析係数表!G12</f>
        <v>0.14088657924107142</v>
      </c>
      <c r="K9" s="78">
        <f t="shared" si="3"/>
        <v>3.0564027595018448E-5</v>
      </c>
      <c r="L9" s="79"/>
      <c r="M9" s="80"/>
      <c r="N9" s="81">
        <f>分析係数表!H12</f>
        <v>8.9938691818092706E-2</v>
      </c>
      <c r="O9" s="82">
        <f t="shared" si="4"/>
        <v>0.53448770149716118</v>
      </c>
      <c r="P9" s="76">
        <f>分析係数表!C12</f>
        <v>9.527433500036242E-2</v>
      </c>
      <c r="Q9" s="82">
        <f t="shared" si="5"/>
        <v>5.0922960326014247E-2</v>
      </c>
      <c r="R9" s="83">
        <v>5.6528010683406259E-2</v>
      </c>
      <c r="S9" s="84">
        <f t="shared" si="6"/>
        <v>5.6744951344182191E-2</v>
      </c>
      <c r="T9" s="85">
        <f>分析係数表!F12</f>
        <v>0.31070382254464285</v>
      </c>
      <c r="U9" s="86">
        <f t="shared" si="7"/>
        <v>1.7630873292747175E-2</v>
      </c>
      <c r="V9" s="87">
        <f>分析係数表!D12</f>
        <v>6.9248744419642863E-2</v>
      </c>
      <c r="W9" s="167">
        <f t="shared" si="8"/>
        <v>0</v>
      </c>
      <c r="X9" s="76">
        <f>分析係数表!E12</f>
        <v>7.6468331473214288E-2</v>
      </c>
      <c r="Y9" s="166">
        <f t="shared" si="9"/>
        <v>0</v>
      </c>
    </row>
    <row r="10" spans="1:25" x14ac:dyDescent="0.2">
      <c r="A10" s="6" t="s">
        <v>224</v>
      </c>
      <c r="B10" s="5" t="s">
        <v>28</v>
      </c>
      <c r="C10" s="90"/>
      <c r="D10" s="76">
        <f>投入係数表!N10</f>
        <v>3.382118327946691E-4</v>
      </c>
      <c r="E10" s="77">
        <f t="shared" si="0"/>
        <v>3.3821183279466913E-2</v>
      </c>
      <c r="F10" s="76">
        <f>分析係数表!C13</f>
        <v>0</v>
      </c>
      <c r="G10" s="77">
        <f t="shared" si="1"/>
        <v>0</v>
      </c>
      <c r="H10" s="77">
        <v>0</v>
      </c>
      <c r="I10" s="77">
        <f t="shared" si="2"/>
        <v>0</v>
      </c>
      <c r="J10" s="76">
        <f>分析係数表!G13</f>
        <v>0.24501568667138954</v>
      </c>
      <c r="K10" s="78">
        <f t="shared" si="3"/>
        <v>0</v>
      </c>
      <c r="L10" s="79"/>
      <c r="M10" s="80"/>
      <c r="N10" s="81">
        <f>分析係数表!H13</f>
        <v>1.4256760815882582E-2</v>
      </c>
      <c r="O10" s="82">
        <f t="shared" si="4"/>
        <v>8.4725085113401308E-2</v>
      </c>
      <c r="P10" s="76">
        <f>分析係数表!C13</f>
        <v>0</v>
      </c>
      <c r="Q10" s="82">
        <f t="shared" si="5"/>
        <v>0</v>
      </c>
      <c r="R10" s="83">
        <v>0</v>
      </c>
      <c r="S10" s="84">
        <f t="shared" si="6"/>
        <v>0</v>
      </c>
      <c r="T10" s="85">
        <f>分析係数表!F13</f>
        <v>0.38356441655702866</v>
      </c>
      <c r="U10" s="86">
        <f t="shared" si="7"/>
        <v>0</v>
      </c>
      <c r="V10" s="87">
        <f>分析係数表!D13</f>
        <v>0.14249569881590932</v>
      </c>
      <c r="W10" s="167">
        <f t="shared" si="8"/>
        <v>0</v>
      </c>
      <c r="X10" s="76">
        <f>分析係数表!E13</f>
        <v>0.13065479202509866</v>
      </c>
      <c r="Y10" s="166">
        <f t="shared" si="9"/>
        <v>0</v>
      </c>
    </row>
    <row r="11" spans="1:25" x14ac:dyDescent="0.2">
      <c r="A11" s="6" t="s">
        <v>225</v>
      </c>
      <c r="B11" s="5" t="s">
        <v>268</v>
      </c>
      <c r="C11" s="90"/>
      <c r="D11" s="76">
        <f>投入係数表!N11</f>
        <v>3.3161257752062682E-4</v>
      </c>
      <c r="E11" s="77">
        <f t="shared" si="0"/>
        <v>3.3161257752062683E-2</v>
      </c>
      <c r="F11" s="76">
        <f>分析係数表!C14</f>
        <v>0.10677389421589856</v>
      </c>
      <c r="G11" s="77">
        <f t="shared" si="1"/>
        <v>3.5407566272848867E-3</v>
      </c>
      <c r="H11" s="77">
        <v>1.5252473210217976E-2</v>
      </c>
      <c r="I11" s="77">
        <f t="shared" si="2"/>
        <v>1.5252473210217976E-2</v>
      </c>
      <c r="J11" s="76">
        <f>分析係数表!G14</f>
        <v>0.16458723227282179</v>
      </c>
      <c r="K11" s="78">
        <f t="shared" si="3"/>
        <v>2.510362350985138E-3</v>
      </c>
      <c r="L11" s="79"/>
      <c r="M11" s="80"/>
      <c r="N11" s="81">
        <f>分析係数表!H14</f>
        <v>1.166720945012347E-3</v>
      </c>
      <c r="O11" s="82">
        <f t="shared" si="4"/>
        <v>6.9335897996995076E-3</v>
      </c>
      <c r="P11" s="76">
        <f>分析係数表!C14</f>
        <v>0.10677389421589856</v>
      </c>
      <c r="Q11" s="82">
        <f t="shared" si="5"/>
        <v>7.4032638380954851E-4</v>
      </c>
      <c r="R11" s="83">
        <v>3.2233483626494101E-3</v>
      </c>
      <c r="S11" s="84">
        <f t="shared" si="6"/>
        <v>1.8475821572867385E-2</v>
      </c>
      <c r="T11" s="85">
        <f>分析係数表!F14</f>
        <v>0.30037429819089206</v>
      </c>
      <c r="U11" s="86">
        <f t="shared" si="7"/>
        <v>5.5496619384501848E-3</v>
      </c>
      <c r="V11" s="87">
        <f>分析係数表!D14</f>
        <v>5.9367851944271161E-2</v>
      </c>
      <c r="W11" s="167">
        <f t="shared" si="8"/>
        <v>0</v>
      </c>
      <c r="X11" s="76">
        <f>分析係数表!E14</f>
        <v>5.1881888126429611E-2</v>
      </c>
      <c r="Y11" s="166">
        <f t="shared" si="9"/>
        <v>0</v>
      </c>
    </row>
    <row r="12" spans="1:25" x14ac:dyDescent="0.2">
      <c r="A12" s="6" t="s">
        <v>226</v>
      </c>
      <c r="B12" s="5" t="s">
        <v>29</v>
      </c>
      <c r="C12" s="90"/>
      <c r="D12" s="76">
        <f>投入係数表!N12</f>
        <v>3.8358171280371009E-3</v>
      </c>
      <c r="E12" s="77">
        <f t="shared" si="0"/>
        <v>0.38358171280371012</v>
      </c>
      <c r="F12" s="76">
        <f>分析係数表!C15</f>
        <v>0</v>
      </c>
      <c r="G12" s="77">
        <f t="shared" si="1"/>
        <v>0</v>
      </c>
      <c r="H12" s="77">
        <v>0</v>
      </c>
      <c r="I12" s="77">
        <f t="shared" si="2"/>
        <v>0</v>
      </c>
      <c r="J12" s="76">
        <f>分析係数表!G15</f>
        <v>9.5597535599167657E-2</v>
      </c>
      <c r="K12" s="78">
        <f t="shared" si="3"/>
        <v>0</v>
      </c>
      <c r="L12" s="79"/>
      <c r="M12" s="80"/>
      <c r="N12" s="81">
        <f>分析係数表!H15</f>
        <v>8.2508355176415162E-3</v>
      </c>
      <c r="O12" s="82">
        <f t="shared" si="4"/>
        <v>4.9033069328769281E-2</v>
      </c>
      <c r="P12" s="76">
        <f>分析係数表!C15</f>
        <v>0</v>
      </c>
      <c r="Q12" s="82">
        <f t="shared" si="5"/>
        <v>0</v>
      </c>
      <c r="R12" s="83">
        <v>0</v>
      </c>
      <c r="S12" s="84">
        <f t="shared" si="6"/>
        <v>0</v>
      </c>
      <c r="T12" s="85">
        <f>分析係数表!F15</f>
        <v>0.3037251621853197</v>
      </c>
      <c r="U12" s="86">
        <f t="shared" si="7"/>
        <v>0</v>
      </c>
      <c r="V12" s="87">
        <f>分析係数表!D15</f>
        <v>2.5215227059447551E-2</v>
      </c>
      <c r="W12" s="167">
        <f t="shared" si="8"/>
        <v>0</v>
      </c>
      <c r="X12" s="76">
        <f>分析係数表!E15</f>
        <v>2.1461503937329145E-2</v>
      </c>
      <c r="Y12" s="166">
        <f t="shared" si="9"/>
        <v>0</v>
      </c>
    </row>
    <row r="13" spans="1:25" x14ac:dyDescent="0.2">
      <c r="A13" s="6" t="s">
        <v>227</v>
      </c>
      <c r="B13" s="5" t="s">
        <v>30</v>
      </c>
      <c r="C13" s="90"/>
      <c r="D13" s="76">
        <f>投入係数表!N13</f>
        <v>2.2945610587845163E-2</v>
      </c>
      <c r="E13" s="77">
        <f t="shared" si="0"/>
        <v>2.2945610587845162</v>
      </c>
      <c r="F13" s="76">
        <f>分析係数表!C16</f>
        <v>0.41015070437916346</v>
      </c>
      <c r="G13" s="77">
        <f t="shared" si="1"/>
        <v>0.94111583450146841</v>
      </c>
      <c r="H13" s="77">
        <v>1.2902872544539077</v>
      </c>
      <c r="I13" s="77">
        <f t="shared" si="2"/>
        <v>1.2902872544539077</v>
      </c>
      <c r="J13" s="76">
        <f>分析係数表!G16</f>
        <v>3.3423831070889892E-2</v>
      </c>
      <c r="K13" s="78">
        <f t="shared" si="3"/>
        <v>4.3126343225789732E-2</v>
      </c>
      <c r="L13" s="79"/>
      <c r="M13" s="80"/>
      <c r="N13" s="81">
        <f>分析係数表!H16</f>
        <v>1.6727742979912797E-2</v>
      </c>
      <c r="O13" s="82">
        <f t="shared" si="4"/>
        <v>9.9409639120081966E-2</v>
      </c>
      <c r="P13" s="76">
        <f>分析係数表!C16</f>
        <v>0.41015070437916346</v>
      </c>
      <c r="Q13" s="82">
        <f t="shared" si="5"/>
        <v>4.0772933507180059E-2</v>
      </c>
      <c r="R13" s="83">
        <v>4.9297008302050103E-2</v>
      </c>
      <c r="S13" s="84">
        <f t="shared" si="6"/>
        <v>1.3395842627559578</v>
      </c>
      <c r="T13" s="85">
        <f>分析係数表!F16</f>
        <v>0.28886877828054297</v>
      </c>
      <c r="U13" s="86">
        <f t="shared" si="7"/>
        <v>0.38696406938615541</v>
      </c>
      <c r="V13" s="87">
        <f>分析係数表!D16</f>
        <v>1.1915535444947209E-2</v>
      </c>
      <c r="W13" s="167">
        <f t="shared" si="8"/>
        <v>0</v>
      </c>
      <c r="X13" s="76">
        <f>分析係数表!E16</f>
        <v>1.200603318250377E-2</v>
      </c>
      <c r="Y13" s="166">
        <f t="shared" si="9"/>
        <v>0</v>
      </c>
    </row>
    <row r="14" spans="1:25" x14ac:dyDescent="0.2">
      <c r="A14" s="6" t="s">
        <v>2</v>
      </c>
      <c r="B14" s="5" t="s">
        <v>365</v>
      </c>
      <c r="C14" s="90"/>
      <c r="D14" s="76">
        <f>投入係数表!N14</f>
        <v>7.1271956959657098E-4</v>
      </c>
      <c r="E14" s="77">
        <f t="shared" si="0"/>
        <v>7.1271956959657101E-2</v>
      </c>
      <c r="F14" s="76">
        <f>分析係数表!C17</f>
        <v>9.7010006591167874E-2</v>
      </c>
      <c r="G14" s="77">
        <f t="shared" si="1"/>
        <v>6.9140930144217681E-3</v>
      </c>
      <c r="H14" s="77">
        <v>1.3630781786671625E-2</v>
      </c>
      <c r="I14" s="77">
        <f t="shared" si="2"/>
        <v>1.3630781786671625E-2</v>
      </c>
      <c r="J14" s="76">
        <f>分析係数表!G17</f>
        <v>0.23047865738492257</v>
      </c>
      <c r="K14" s="78">
        <f t="shared" si="3"/>
        <v>3.1416042852989321E-3</v>
      </c>
      <c r="L14" s="79"/>
      <c r="M14" s="80"/>
      <c r="N14" s="81">
        <f>分析係数表!H17</f>
        <v>3.0021721877756735E-3</v>
      </c>
      <c r="O14" s="82">
        <f t="shared" si="4"/>
        <v>1.7841310338251173E-2</v>
      </c>
      <c r="P14" s="76">
        <f>分析係数表!C17</f>
        <v>9.7010006591167874E-2</v>
      </c>
      <c r="Q14" s="82">
        <f t="shared" si="5"/>
        <v>1.7307856335088178E-3</v>
      </c>
      <c r="R14" s="83">
        <v>3.2974064600969377E-3</v>
      </c>
      <c r="S14" s="84">
        <f t="shared" si="6"/>
        <v>1.6928188246768564E-2</v>
      </c>
      <c r="T14" s="85">
        <f>分析係数表!F17</f>
        <v>0.38098321731153201</v>
      </c>
      <c r="U14" s="86">
        <f t="shared" si="7"/>
        <v>6.4493556215091501E-3</v>
      </c>
      <c r="V14" s="87">
        <f>分析係数表!D17</f>
        <v>7.2149371323727812E-2</v>
      </c>
      <c r="W14" s="167">
        <f t="shared" si="8"/>
        <v>0</v>
      </c>
      <c r="X14" s="76">
        <f>分析係数表!E17</f>
        <v>7.3984134693216769E-2</v>
      </c>
      <c r="Y14" s="166">
        <f t="shared" si="9"/>
        <v>0</v>
      </c>
    </row>
    <row r="15" spans="1:25" x14ac:dyDescent="0.2">
      <c r="A15" s="6" t="s">
        <v>3</v>
      </c>
      <c r="B15" s="5" t="s">
        <v>31</v>
      </c>
      <c r="C15" s="90"/>
      <c r="D15" s="76">
        <f>投入係数表!N15</f>
        <v>5.0368815879128044E-3</v>
      </c>
      <c r="E15" s="77">
        <f t="shared" si="0"/>
        <v>0.50368815879128048</v>
      </c>
      <c r="F15" s="76">
        <f>分析係数表!C18</f>
        <v>9.5269756838905817E-2</v>
      </c>
      <c r="G15" s="77">
        <f t="shared" si="1"/>
        <v>4.798624841068147E-2</v>
      </c>
      <c r="H15" s="77">
        <v>6.5288860856077241E-2</v>
      </c>
      <c r="I15" s="77">
        <f t="shared" si="2"/>
        <v>6.5288860856077241E-2</v>
      </c>
      <c r="J15" s="76">
        <f>分析係数表!G18</f>
        <v>0.2156830511260891</v>
      </c>
      <c r="K15" s="78">
        <f t="shared" si="3"/>
        <v>1.4081700713985425E-2</v>
      </c>
      <c r="L15" s="79"/>
      <c r="M15" s="80"/>
      <c r="N15" s="81">
        <f>分析係数表!H18</f>
        <v>4.4107743043149704E-4</v>
      </c>
      <c r="O15" s="82">
        <f t="shared" si="4"/>
        <v>2.6212351681790822E-3</v>
      </c>
      <c r="P15" s="76">
        <f>分析係数表!C18</f>
        <v>9.5269756838905817E-2</v>
      </c>
      <c r="Q15" s="82">
        <f t="shared" si="5"/>
        <v>2.4972443709000953E-4</v>
      </c>
      <c r="R15" s="83">
        <v>5.764417789512553E-4</v>
      </c>
      <c r="S15" s="84">
        <f t="shared" si="6"/>
        <v>6.5865302635028503E-2</v>
      </c>
      <c r="T15" s="85">
        <f>分析係数表!F18</f>
        <v>0.45931283905967452</v>
      </c>
      <c r="U15" s="86">
        <f t="shared" si="7"/>
        <v>3.0252779148819603E-2</v>
      </c>
      <c r="V15" s="87">
        <f>分析係数表!D18</f>
        <v>2.4001315140555646E-2</v>
      </c>
      <c r="W15" s="167">
        <f t="shared" si="8"/>
        <v>0</v>
      </c>
      <c r="X15" s="76">
        <f>分析係数表!E18</f>
        <v>2.0549071181982573E-2</v>
      </c>
      <c r="Y15" s="166">
        <f t="shared" si="9"/>
        <v>0</v>
      </c>
    </row>
    <row r="16" spans="1:25" x14ac:dyDescent="0.2">
      <c r="A16" s="6" t="s">
        <v>4</v>
      </c>
      <c r="B16" s="5" t="s">
        <v>32</v>
      </c>
      <c r="C16" s="75">
        <f>最終需要_まとめ!C17</f>
        <v>100</v>
      </c>
      <c r="D16" s="76">
        <f>投入係数表!N16</f>
        <v>0.53726681943942622</v>
      </c>
      <c r="E16" s="77">
        <f t="shared" si="0"/>
        <v>53.726681943942623</v>
      </c>
      <c r="F16" s="76">
        <f>分析係数表!C19</f>
        <v>0.40536890089481681</v>
      </c>
      <c r="G16" s="77">
        <f t="shared" si="1"/>
        <v>21.779126008341422</v>
      </c>
      <c r="H16" s="77">
        <v>27.854746249800854</v>
      </c>
      <c r="I16" s="77">
        <f t="shared" si="2"/>
        <v>127.85474624980085</v>
      </c>
      <c r="J16" s="76">
        <f>分析係数表!G19</f>
        <v>5.7664292584581833E-2</v>
      </c>
      <c r="K16" s="78">
        <f t="shared" si="3"/>
        <v>7.3726534960759835</v>
      </c>
      <c r="L16" s="79"/>
      <c r="M16" s="80"/>
      <c r="N16" s="81">
        <f>分析係数表!H19</f>
        <v>-1.1224551097002254E-4</v>
      </c>
      <c r="O16" s="82">
        <f t="shared" si="4"/>
        <v>-6.6705267720686319E-4</v>
      </c>
      <c r="P16" s="76">
        <f>分析係数表!C19</f>
        <v>0.40536890089481681</v>
      </c>
      <c r="Q16" s="82">
        <f t="shared" si="5"/>
        <v>-2.7040241059829114E-4</v>
      </c>
      <c r="R16" s="83">
        <v>1.4635333483664502E-3</v>
      </c>
      <c r="S16" s="84">
        <f t="shared" si="6"/>
        <v>127.85620978314923</v>
      </c>
      <c r="T16" s="85">
        <f>分析係数表!F19</f>
        <v>0.24008915593875232</v>
      </c>
      <c r="U16" s="86">
        <f t="shared" si="7"/>
        <v>30.696889488364345</v>
      </c>
      <c r="V16" s="87">
        <f>分析係数表!D19</f>
        <v>8.3893032671263044E-3</v>
      </c>
      <c r="W16" s="167">
        <f t="shared" si="8"/>
        <v>1</v>
      </c>
      <c r="X16" s="76">
        <f>分析係数表!E19</f>
        <v>9.7042048804792374E-3</v>
      </c>
      <c r="Y16" s="166">
        <f t="shared" si="9"/>
        <v>1</v>
      </c>
    </row>
    <row r="17" spans="1:25" x14ac:dyDescent="0.2">
      <c r="A17" s="6" t="s">
        <v>5</v>
      </c>
      <c r="B17" s="5" t="s">
        <v>33</v>
      </c>
      <c r="C17" s="90"/>
      <c r="D17" s="76">
        <f>投入係数表!N17</f>
        <v>8.7027678926433153E-3</v>
      </c>
      <c r="E17" s="77">
        <f t="shared" si="0"/>
        <v>0.8702767892643315</v>
      </c>
      <c r="F17" s="76">
        <f>分析係数表!C20</f>
        <v>8.6705813891974848E-2</v>
      </c>
      <c r="G17" s="77">
        <f t="shared" si="1"/>
        <v>7.5458057324458538E-2</v>
      </c>
      <c r="H17" s="77">
        <v>0.10106796056165065</v>
      </c>
      <c r="I17" s="77">
        <f t="shared" si="2"/>
        <v>0.10106796056165065</v>
      </c>
      <c r="J17" s="76">
        <f>分析係数表!G20</f>
        <v>0.10015098137896326</v>
      </c>
      <c r="K17" s="78">
        <f t="shared" si="3"/>
        <v>1.0122055436219668E-2</v>
      </c>
      <c r="L17" s="79"/>
      <c r="M17" s="80"/>
      <c r="N17" s="81">
        <f>分析係数表!H20</f>
        <v>5.4858017333236366E-4</v>
      </c>
      <c r="O17" s="82">
        <f t="shared" si="4"/>
        <v>3.2601025209969227E-3</v>
      </c>
      <c r="P17" s="76">
        <f>分析係数表!C20</f>
        <v>8.6705813891974848E-2</v>
      </c>
      <c r="Q17" s="82">
        <f t="shared" si="5"/>
        <v>2.8266984245431718E-4</v>
      </c>
      <c r="R17" s="83">
        <v>6.8795875960634572E-4</v>
      </c>
      <c r="S17" s="84">
        <f t="shared" si="6"/>
        <v>0.10175591932125701</v>
      </c>
      <c r="T17" s="85">
        <f>分析係数表!F20</f>
        <v>0.22320080523402114</v>
      </c>
      <c r="U17" s="86">
        <f t="shared" si="7"/>
        <v>2.2712003129832653E-2</v>
      </c>
      <c r="V17" s="87">
        <f>分析係数表!D20</f>
        <v>3.6738802214393559E-2</v>
      </c>
      <c r="W17" s="167">
        <f t="shared" si="8"/>
        <v>0</v>
      </c>
      <c r="X17" s="76">
        <f>分析係数表!E20</f>
        <v>3.8877705083039761E-2</v>
      </c>
      <c r="Y17" s="166">
        <f t="shared" si="9"/>
        <v>0</v>
      </c>
    </row>
    <row r="18" spans="1:25" x14ac:dyDescent="0.2">
      <c r="A18" s="6" t="s">
        <v>6</v>
      </c>
      <c r="B18" s="5" t="s">
        <v>34</v>
      </c>
      <c r="C18" s="90"/>
      <c r="D18" s="76">
        <f>投入係数表!N18</f>
        <v>8.7605113762911858E-4</v>
      </c>
      <c r="E18" s="77">
        <f t="shared" si="0"/>
        <v>8.7605113762911857E-2</v>
      </c>
      <c r="F18" s="76">
        <f>分析係数表!C21</f>
        <v>0.12574712643678165</v>
      </c>
      <c r="G18" s="77">
        <f t="shared" si="1"/>
        <v>1.1016091316853518E-2</v>
      </c>
      <c r="H18" s="77">
        <v>2.3017874489484547E-2</v>
      </c>
      <c r="I18" s="77">
        <f t="shared" si="2"/>
        <v>2.3017874489484547E-2</v>
      </c>
      <c r="J18" s="76">
        <f>分析係数表!G21</f>
        <v>0.2851216642932326</v>
      </c>
      <c r="K18" s="78">
        <f t="shared" si="3"/>
        <v>6.5628946829345758E-3</v>
      </c>
      <c r="L18" s="79"/>
      <c r="M18" s="80"/>
      <c r="N18" s="81">
        <f>分析係数表!H21</f>
        <v>9.2325885079567842E-4</v>
      </c>
      <c r="O18" s="82">
        <f t="shared" si="4"/>
        <v>5.4867431477296918E-3</v>
      </c>
      <c r="P18" s="76">
        <f>分析係数表!C21</f>
        <v>0.12574712643678165</v>
      </c>
      <c r="Q18" s="82">
        <f t="shared" si="5"/>
        <v>6.8994218432371095E-4</v>
      </c>
      <c r="R18" s="83">
        <v>1.6030637675858014E-3</v>
      </c>
      <c r="S18" s="84">
        <f t="shared" si="6"/>
        <v>2.462093825707035E-2</v>
      </c>
      <c r="T18" s="85">
        <f>分析係数表!F21</f>
        <v>0.42585598414958825</v>
      </c>
      <c r="U18" s="86">
        <f t="shared" si="7"/>
        <v>1.0484973892150942E-2</v>
      </c>
      <c r="V18" s="87">
        <f>分析係数表!D21</f>
        <v>8.1109528821744784E-2</v>
      </c>
      <c r="W18" s="167">
        <f t="shared" si="8"/>
        <v>0</v>
      </c>
      <c r="X18" s="76">
        <f>分析係数表!E21</f>
        <v>6.7549996904216453E-2</v>
      </c>
      <c r="Y18" s="166">
        <f t="shared" si="9"/>
        <v>0</v>
      </c>
    </row>
    <row r="19" spans="1:25" x14ac:dyDescent="0.2">
      <c r="A19" s="6" t="s">
        <v>7</v>
      </c>
      <c r="B19" s="5" t="s">
        <v>269</v>
      </c>
      <c r="C19" s="90"/>
      <c r="D19" s="76">
        <f>投入係数表!N19</f>
        <v>1.2208622256978301E-4</v>
      </c>
      <c r="E19" s="77">
        <f t="shared" si="0"/>
        <v>1.22086222569783E-2</v>
      </c>
      <c r="F19" s="76">
        <f>分析係数表!C22</f>
        <v>0.11411587407903545</v>
      </c>
      <c r="G19" s="77">
        <f t="shared" si="1"/>
        <v>1.3931976001558453E-3</v>
      </c>
      <c r="H19" s="77">
        <v>3.6179104303520524E-3</v>
      </c>
      <c r="I19" s="77">
        <f t="shared" si="2"/>
        <v>3.6179104303520524E-3</v>
      </c>
      <c r="J19" s="76">
        <f>分析係数表!G22</f>
        <v>0.19462933210924949</v>
      </c>
      <c r="K19" s="78">
        <f t="shared" si="3"/>
        <v>7.041514906905073E-4</v>
      </c>
      <c r="L19" s="79"/>
      <c r="M19" s="80"/>
      <c r="N19" s="81">
        <f>分析係数表!H22</f>
        <v>4.2684912622402942E-5</v>
      </c>
      <c r="O19" s="82">
        <f t="shared" si="4"/>
        <v>2.5366791950120153E-4</v>
      </c>
      <c r="P19" s="76">
        <f>分析係数表!C22</f>
        <v>0.11411587407903545</v>
      </c>
      <c r="Q19" s="82">
        <f t="shared" si="5"/>
        <v>2.8947536359690016E-5</v>
      </c>
      <c r="R19" s="83">
        <v>4.1886708941497267E-4</v>
      </c>
      <c r="S19" s="84">
        <f t="shared" si="6"/>
        <v>4.0367775197670246E-3</v>
      </c>
      <c r="T19" s="85">
        <f>分析係数表!F22</f>
        <v>0.41301354142758778</v>
      </c>
      <c r="U19" s="86">
        <f t="shared" si="7"/>
        <v>1.667243779394253E-3</v>
      </c>
      <c r="V19" s="87">
        <f>分析係数表!D22</f>
        <v>3.7726646775304108E-2</v>
      </c>
      <c r="W19" s="167">
        <f t="shared" si="8"/>
        <v>0</v>
      </c>
      <c r="X19" s="76">
        <f>分析係数表!E22</f>
        <v>3.6923341748909801E-2</v>
      </c>
      <c r="Y19" s="166">
        <f t="shared" si="9"/>
        <v>0</v>
      </c>
    </row>
    <row r="20" spans="1:25" x14ac:dyDescent="0.2">
      <c r="A20" s="6" t="s">
        <v>8</v>
      </c>
      <c r="B20" s="5" t="s">
        <v>270</v>
      </c>
      <c r="C20" s="90"/>
      <c r="D20" s="76">
        <f>投入係数表!N20</f>
        <v>1.4353380221042057E-4</v>
      </c>
      <c r="E20" s="77">
        <f t="shared" si="0"/>
        <v>1.4353380221042057E-2</v>
      </c>
      <c r="F20" s="76">
        <f>分析係数表!C23</f>
        <v>0</v>
      </c>
      <c r="G20" s="77">
        <f t="shared" si="1"/>
        <v>0</v>
      </c>
      <c r="H20" s="77">
        <v>0</v>
      </c>
      <c r="I20" s="77">
        <f t="shared" si="2"/>
        <v>0</v>
      </c>
      <c r="J20" s="76">
        <f>分析係数表!G23</f>
        <v>0.21587101160701277</v>
      </c>
      <c r="K20" s="78">
        <f t="shared" si="3"/>
        <v>0</v>
      </c>
      <c r="L20" s="79"/>
      <c r="M20" s="80"/>
      <c r="N20" s="81">
        <f>分析係数表!H23</f>
        <v>2.5294763035498039E-5</v>
      </c>
      <c r="O20" s="82">
        <f t="shared" si="4"/>
        <v>1.5032173007478608E-4</v>
      </c>
      <c r="P20" s="76">
        <f>分析係数表!C23</f>
        <v>0</v>
      </c>
      <c r="Q20" s="82">
        <f t="shared" si="5"/>
        <v>0</v>
      </c>
      <c r="R20" s="83">
        <v>0</v>
      </c>
      <c r="S20" s="84">
        <f t="shared" si="6"/>
        <v>0</v>
      </c>
      <c r="T20" s="85">
        <f>分析係数表!F23</f>
        <v>0.44111505026467873</v>
      </c>
      <c r="U20" s="86">
        <f t="shared" si="7"/>
        <v>0</v>
      </c>
      <c r="V20" s="87">
        <f>分析係数表!D23</f>
        <v>7.4984216405225582E-2</v>
      </c>
      <c r="W20" s="167">
        <f t="shared" si="8"/>
        <v>0</v>
      </c>
      <c r="X20" s="76">
        <f>分析係数表!E23</f>
        <v>7.4984216405225582E-2</v>
      </c>
      <c r="Y20" s="166">
        <f t="shared" si="9"/>
        <v>0</v>
      </c>
    </row>
    <row r="21" spans="1:25" x14ac:dyDescent="0.2">
      <c r="A21" s="6" t="s">
        <v>9</v>
      </c>
      <c r="B21" s="5" t="s">
        <v>271</v>
      </c>
      <c r="C21" s="90"/>
      <c r="D21" s="76">
        <f>投入係数表!N21</f>
        <v>0</v>
      </c>
      <c r="E21" s="77">
        <f t="shared" si="0"/>
        <v>0</v>
      </c>
      <c r="F21" s="76">
        <f>分析係数表!C24</f>
        <v>0.22802579992411787</v>
      </c>
      <c r="G21" s="77">
        <f t="shared" si="1"/>
        <v>0</v>
      </c>
      <c r="H21" s="77">
        <v>1.8915190070811941E-3</v>
      </c>
      <c r="I21" s="77">
        <f t="shared" si="2"/>
        <v>1.8915190070811941E-3</v>
      </c>
      <c r="J21" s="76">
        <f>分析係数表!G24</f>
        <v>0.20837520938023452</v>
      </c>
      <c r="K21" s="78">
        <f t="shared" si="3"/>
        <v>3.9414566914723712E-4</v>
      </c>
      <c r="L21" s="79"/>
      <c r="M21" s="80"/>
      <c r="N21" s="81">
        <f>分析係数表!H24</f>
        <v>3.2883191946147448E-4</v>
      </c>
      <c r="O21" s="82">
        <f t="shared" si="4"/>
        <v>1.9541824909722191E-3</v>
      </c>
      <c r="P21" s="76">
        <f>分析係数表!C24</f>
        <v>0.22802579992411787</v>
      </c>
      <c r="Q21" s="82">
        <f t="shared" si="5"/>
        <v>4.4560402570164551E-4</v>
      </c>
      <c r="R21" s="83">
        <v>1.809255683604578E-3</v>
      </c>
      <c r="S21" s="84">
        <f t="shared" si="6"/>
        <v>3.700774690685772E-3</v>
      </c>
      <c r="T21" s="85">
        <f>分析係数表!F24</f>
        <v>0.39262981574539363</v>
      </c>
      <c r="U21" s="86">
        <f t="shared" si="7"/>
        <v>1.4530344849191708E-3</v>
      </c>
      <c r="V21" s="87">
        <f>分析係数表!D24</f>
        <v>9.313232830820771E-2</v>
      </c>
      <c r="W21" s="167">
        <f t="shared" si="8"/>
        <v>0</v>
      </c>
      <c r="X21" s="76">
        <f>分析係数表!E24</f>
        <v>9.0452261306532666E-2</v>
      </c>
      <c r="Y21" s="166">
        <f t="shared" si="9"/>
        <v>0</v>
      </c>
    </row>
    <row r="22" spans="1:25" x14ac:dyDescent="0.2">
      <c r="A22" s="6" t="s">
        <v>10</v>
      </c>
      <c r="B22" s="5" t="s">
        <v>272</v>
      </c>
      <c r="C22" s="90"/>
      <c r="D22" s="76">
        <f>投入係数表!N22</f>
        <v>0</v>
      </c>
      <c r="E22" s="77">
        <f t="shared" si="0"/>
        <v>0</v>
      </c>
      <c r="F22" s="76">
        <f>分析係数表!C25</f>
        <v>9.9149235591377005E-3</v>
      </c>
      <c r="G22" s="77">
        <f t="shared" si="1"/>
        <v>0</v>
      </c>
      <c r="H22" s="77">
        <v>1.8875038325809326E-4</v>
      </c>
      <c r="I22" s="77">
        <f t="shared" si="2"/>
        <v>1.8875038325809326E-4</v>
      </c>
      <c r="J22" s="76">
        <f>分析係数表!G25</f>
        <v>0.19677906391545041</v>
      </c>
      <c r="K22" s="78">
        <f t="shared" si="3"/>
        <v>3.7142123731210097E-5</v>
      </c>
      <c r="L22" s="79"/>
      <c r="M22" s="80"/>
      <c r="N22" s="81">
        <f>分析係数表!H25</f>
        <v>5.0905710608939805E-4</v>
      </c>
      <c r="O22" s="82">
        <f t="shared" si="4"/>
        <v>3.0252248177550702E-3</v>
      </c>
      <c r="P22" s="76">
        <f>分析係数表!C25</f>
        <v>9.9149235591377005E-3</v>
      </c>
      <c r="Q22" s="82">
        <f t="shared" si="5"/>
        <v>2.9994872817247803E-5</v>
      </c>
      <c r="R22" s="83">
        <v>1.4127440702021123E-4</v>
      </c>
      <c r="S22" s="84">
        <f t="shared" si="6"/>
        <v>3.3002479027830449E-4</v>
      </c>
      <c r="T22" s="85">
        <f>分析係数表!F25</f>
        <v>0.35078007045797682</v>
      </c>
      <c r="U22" s="86">
        <f t="shared" si="7"/>
        <v>1.1576611918670268E-4</v>
      </c>
      <c r="V22" s="87">
        <f>分析係数表!D25</f>
        <v>8.1529944640161042E-2</v>
      </c>
      <c r="W22" s="167">
        <f t="shared" si="8"/>
        <v>0</v>
      </c>
      <c r="X22" s="76">
        <f>分析係数表!E25</f>
        <v>6.8948163059889281E-2</v>
      </c>
      <c r="Y22" s="166">
        <f t="shared" si="9"/>
        <v>0</v>
      </c>
    </row>
    <row r="23" spans="1:25" x14ac:dyDescent="0.2">
      <c r="A23" s="6" t="s">
        <v>11</v>
      </c>
      <c r="B23" s="5" t="s">
        <v>35</v>
      </c>
      <c r="C23" s="90"/>
      <c r="D23" s="76">
        <f>投入係数表!N23</f>
        <v>0</v>
      </c>
      <c r="E23" s="77">
        <f t="shared" si="0"/>
        <v>0</v>
      </c>
      <c r="F23" s="76">
        <f>分析係数表!C26</f>
        <v>0.61283557046979864</v>
      </c>
      <c r="G23" s="77">
        <f t="shared" si="1"/>
        <v>0</v>
      </c>
      <c r="H23" s="77">
        <v>9.3011477016526206E-3</v>
      </c>
      <c r="I23" s="77">
        <f t="shared" si="2"/>
        <v>9.3011477016526206E-3</v>
      </c>
      <c r="J23" s="76">
        <f>分析係数表!G26</f>
        <v>0.19644335167242807</v>
      </c>
      <c r="K23" s="78">
        <f t="shared" si="3"/>
        <v>1.8271486289129419E-3</v>
      </c>
      <c r="L23" s="79"/>
      <c r="M23" s="80"/>
      <c r="N23" s="81">
        <f>分析係数表!H26</f>
        <v>1.0374014689933634E-2</v>
      </c>
      <c r="O23" s="82">
        <f t="shared" si="4"/>
        <v>6.1650699546921643E-2</v>
      </c>
      <c r="P23" s="76">
        <f>分析係数表!C26</f>
        <v>0.61283557046979864</v>
      </c>
      <c r="Q23" s="82">
        <f t="shared" si="5"/>
        <v>3.778174162669988E-2</v>
      </c>
      <c r="R23" s="83">
        <v>4.2501441562892484E-2</v>
      </c>
      <c r="S23" s="84">
        <f t="shared" si="6"/>
        <v>5.1802589264545104E-2</v>
      </c>
      <c r="T23" s="85">
        <f>分析係数表!F26</f>
        <v>0.33496031939237547</v>
      </c>
      <c r="U23" s="86">
        <f t="shared" si="7"/>
        <v>1.7351811845404068E-2</v>
      </c>
      <c r="V23" s="87">
        <f>分析係数表!D26</f>
        <v>1.4022104289400653E-2</v>
      </c>
      <c r="W23" s="167">
        <f t="shared" si="8"/>
        <v>0</v>
      </c>
      <c r="X23" s="76">
        <f>分析係数表!E26</f>
        <v>1.5044549393836117E-2</v>
      </c>
      <c r="Y23" s="166">
        <f t="shared" si="9"/>
        <v>0</v>
      </c>
    </row>
    <row r="24" spans="1:25" x14ac:dyDescent="0.2">
      <c r="A24" s="6" t="s">
        <v>12</v>
      </c>
      <c r="B24" s="5" t="s">
        <v>366</v>
      </c>
      <c r="C24" s="90"/>
      <c r="D24" s="76">
        <f>投入係数表!N24</f>
        <v>1.6498138185105811E-6</v>
      </c>
      <c r="E24" s="77">
        <f t="shared" si="0"/>
        <v>1.6498138185105812E-4</v>
      </c>
      <c r="F24" s="76">
        <f>分析係数表!C27</f>
        <v>1.5080990504561576E-2</v>
      </c>
      <c r="G24" s="77">
        <f t="shared" si="1"/>
        <v>2.488082653125255E-6</v>
      </c>
      <c r="H24" s="77">
        <v>5.1690553436990512E-5</v>
      </c>
      <c r="I24" s="77">
        <f t="shared" si="2"/>
        <v>5.1690553436990512E-5</v>
      </c>
      <c r="J24" s="76">
        <f>分析係数表!G27</f>
        <v>0.17011128775834658</v>
      </c>
      <c r="K24" s="78">
        <f t="shared" si="3"/>
        <v>8.793146610108084E-6</v>
      </c>
      <c r="L24" s="79"/>
      <c r="M24" s="80"/>
      <c r="N24" s="81">
        <f>分析係数表!H27</f>
        <v>1.1055392369202362E-2</v>
      </c>
      <c r="O24" s="82">
        <f t="shared" si="4"/>
        <v>6.5699991150811196E-2</v>
      </c>
      <c r="P24" s="76">
        <f>分析係数表!C27</f>
        <v>1.5080990504561576E-2</v>
      </c>
      <c r="Q24" s="82">
        <f t="shared" si="5"/>
        <v>9.9082094269516315E-4</v>
      </c>
      <c r="R24" s="83">
        <v>1.002957634307827E-3</v>
      </c>
      <c r="S24" s="84">
        <f t="shared" si="6"/>
        <v>1.0546481877448176E-3</v>
      </c>
      <c r="T24" s="85">
        <f>分析係数表!F27</f>
        <v>0.32114467408585057</v>
      </c>
      <c r="U24" s="86">
        <f t="shared" si="7"/>
        <v>3.386946485285424E-4</v>
      </c>
      <c r="V24" s="87">
        <f>分析係数表!D27</f>
        <v>6.518282988871224E-2</v>
      </c>
      <c r="W24" s="167">
        <f t="shared" si="8"/>
        <v>0</v>
      </c>
      <c r="X24" s="76">
        <f>分析係数表!E27</f>
        <v>7.7901430842607311E-2</v>
      </c>
      <c r="Y24" s="166">
        <f t="shared" si="9"/>
        <v>0</v>
      </c>
    </row>
    <row r="25" spans="1:25" x14ac:dyDescent="0.2">
      <c r="A25" s="6" t="s">
        <v>13</v>
      </c>
      <c r="B25" s="5" t="s">
        <v>192</v>
      </c>
      <c r="C25" s="90"/>
      <c r="D25" s="76">
        <f>投入係数表!N25</f>
        <v>0</v>
      </c>
      <c r="E25" s="77">
        <f t="shared" si="0"/>
        <v>0</v>
      </c>
      <c r="F25" s="76">
        <f>分析係数表!C28</f>
        <v>4.0038232795242101E-2</v>
      </c>
      <c r="G25" s="77">
        <f t="shared" si="1"/>
        <v>0</v>
      </c>
      <c r="H25" s="77">
        <v>1.8304625425240402E-3</v>
      </c>
      <c r="I25" s="77">
        <f t="shared" si="2"/>
        <v>1.8304625425240402E-3</v>
      </c>
      <c r="J25" s="76">
        <f>分析係数表!G28</f>
        <v>0.12474279835390946</v>
      </c>
      <c r="K25" s="78">
        <f t="shared" si="3"/>
        <v>2.2833701983646077E-4</v>
      </c>
      <c r="L25" s="79"/>
      <c r="M25" s="80"/>
      <c r="N25" s="81">
        <f>分析係数表!H28</f>
        <v>2.0869760426975598E-2</v>
      </c>
      <c r="O25" s="82">
        <f t="shared" si="4"/>
        <v>0.12402482241982818</v>
      </c>
      <c r="P25" s="76">
        <f>分析係数表!C28</f>
        <v>4.0038232795242101E-2</v>
      </c>
      <c r="Q25" s="82">
        <f t="shared" si="5"/>
        <v>4.9657347124336428E-3</v>
      </c>
      <c r="R25" s="83">
        <v>5.4361176668491825E-3</v>
      </c>
      <c r="S25" s="84">
        <f t="shared" si="6"/>
        <v>7.2665802093732227E-3</v>
      </c>
      <c r="T25" s="85">
        <f>分析係数表!F28</f>
        <v>0.21334876543209877</v>
      </c>
      <c r="U25" s="86">
        <f t="shared" si="7"/>
        <v>1.5503159165830989E-3</v>
      </c>
      <c r="V25" s="87">
        <f>分析係数表!D28</f>
        <v>5.5555555555555552E-2</v>
      </c>
      <c r="W25" s="167">
        <f t="shared" si="8"/>
        <v>0</v>
      </c>
      <c r="X25" s="76">
        <f>分析係数表!E28</f>
        <v>5.3497942386831275E-2</v>
      </c>
      <c r="Y25" s="166">
        <f t="shared" si="9"/>
        <v>0</v>
      </c>
    </row>
    <row r="26" spans="1:25" x14ac:dyDescent="0.2">
      <c r="A26" s="6" t="s">
        <v>14</v>
      </c>
      <c r="B26" s="5" t="s">
        <v>50</v>
      </c>
      <c r="C26" s="90"/>
      <c r="D26" s="76">
        <f>投入係数表!N26</f>
        <v>8.1335821252571643E-3</v>
      </c>
      <c r="E26" s="77">
        <f t="shared" si="0"/>
        <v>0.81335821252571638</v>
      </c>
      <c r="F26" s="76">
        <f>分析係数表!C29</f>
        <v>5.2257811734743864E-2</v>
      </c>
      <c r="G26" s="77">
        <f t="shared" si="1"/>
        <v>4.2504320343076676E-2</v>
      </c>
      <c r="H26" s="77">
        <v>5.7131974289577392E-2</v>
      </c>
      <c r="I26" s="77">
        <f t="shared" si="2"/>
        <v>5.7131974289577392E-2</v>
      </c>
      <c r="J26" s="76">
        <f>分析係数表!G29</f>
        <v>0.26071608673726676</v>
      </c>
      <c r="K26" s="78">
        <f t="shared" si="3"/>
        <v>1.4895224764352753E-2</v>
      </c>
      <c r="L26" s="79"/>
      <c r="M26" s="80"/>
      <c r="N26" s="81">
        <f>分析係数表!H29</f>
        <v>1.0140038131855275E-2</v>
      </c>
      <c r="O26" s="82">
        <f t="shared" si="4"/>
        <v>6.0260223543729868E-2</v>
      </c>
      <c r="P26" s="76">
        <f>分析係数表!C29</f>
        <v>5.2257811734743864E-2</v>
      </c>
      <c r="Q26" s="82">
        <f t="shared" si="5"/>
        <v>3.1490674170418153E-3</v>
      </c>
      <c r="R26" s="83">
        <v>4.2148123899458864E-3</v>
      </c>
      <c r="S26" s="84">
        <f t="shared" si="6"/>
        <v>6.1346786679523278E-2</v>
      </c>
      <c r="T26" s="85">
        <f>分析係数表!F29</f>
        <v>0.44730206757438223</v>
      </c>
      <c r="U26" s="86">
        <f t="shared" si="7"/>
        <v>2.7440544520795335E-2</v>
      </c>
      <c r="V26" s="87">
        <f>分析係数表!D29</f>
        <v>0.13842662632375188</v>
      </c>
      <c r="W26" s="167">
        <f t="shared" si="8"/>
        <v>0</v>
      </c>
      <c r="X26" s="76">
        <f>分析係数表!E29</f>
        <v>9.5057992939989913E-2</v>
      </c>
      <c r="Y26" s="166">
        <f t="shared" si="9"/>
        <v>0</v>
      </c>
    </row>
    <row r="27" spans="1:25" x14ac:dyDescent="0.2">
      <c r="A27" s="6" t="s">
        <v>15</v>
      </c>
      <c r="B27" s="5" t="s">
        <v>36</v>
      </c>
      <c r="C27" s="90"/>
      <c r="D27" s="76">
        <f>投入係数表!N27</f>
        <v>4.0007985098881593E-3</v>
      </c>
      <c r="E27" s="77">
        <f t="shared" si="0"/>
        <v>0.40007985098881593</v>
      </c>
      <c r="F27" s="76">
        <f>分析係数表!C30</f>
        <v>1</v>
      </c>
      <c r="G27" s="77">
        <f t="shared" si="1"/>
        <v>0.40007985098881593</v>
      </c>
      <c r="H27" s="77">
        <v>0.54145839866779721</v>
      </c>
      <c r="I27" s="77">
        <f t="shared" si="2"/>
        <v>0.54145839866779721</v>
      </c>
      <c r="J27" s="76">
        <f>分析係数表!G30</f>
        <v>0.34449214239092235</v>
      </c>
      <c r="K27" s="78">
        <f t="shared" si="3"/>
        <v>0.1865281637726276</v>
      </c>
      <c r="L27" s="79"/>
      <c r="M27" s="80"/>
      <c r="N27" s="81">
        <f>分析係数表!H30</f>
        <v>0</v>
      </c>
      <c r="O27" s="82">
        <f t="shared" si="4"/>
        <v>0</v>
      </c>
      <c r="P27" s="76">
        <f>分析係数表!C30</f>
        <v>1</v>
      </c>
      <c r="Q27" s="82">
        <f t="shared" si="5"/>
        <v>0</v>
      </c>
      <c r="R27" s="83">
        <v>1.6910058260270821E-2</v>
      </c>
      <c r="S27" s="84">
        <f t="shared" si="6"/>
        <v>0.55836845692806802</v>
      </c>
      <c r="T27" s="85">
        <f>分析係数表!F30</f>
        <v>0.44050308781442987</v>
      </c>
      <c r="U27" s="86">
        <f t="shared" si="7"/>
        <v>0.24596302941499246</v>
      </c>
      <c r="V27" s="87">
        <f>分析係数表!D30</f>
        <v>0.11032032936687253</v>
      </c>
      <c r="W27" s="167">
        <f t="shared" si="8"/>
        <v>0</v>
      </c>
      <c r="X27" s="76">
        <f>分析係数表!E30</f>
        <v>8.4249635989355823E-2</v>
      </c>
      <c r="Y27" s="166">
        <f t="shared" si="9"/>
        <v>0</v>
      </c>
    </row>
    <row r="28" spans="1:25" x14ac:dyDescent="0.2">
      <c r="A28" s="6" t="s">
        <v>16</v>
      </c>
      <c r="B28" s="5" t="s">
        <v>193</v>
      </c>
      <c r="C28" s="90"/>
      <c r="D28" s="76">
        <f>投入係数表!N28</f>
        <v>4.4155617038617194E-2</v>
      </c>
      <c r="E28" s="77">
        <f t="shared" si="0"/>
        <v>4.4155617038617194</v>
      </c>
      <c r="F28" s="76">
        <f>分析係数表!C31</f>
        <v>0.13612385518153858</v>
      </c>
      <c r="G28" s="77">
        <f t="shared" si="1"/>
        <v>0.6010632819216204</v>
      </c>
      <c r="H28" s="77">
        <v>0.79106396991440997</v>
      </c>
      <c r="I28" s="77">
        <f t="shared" si="2"/>
        <v>0.79106396991440997</v>
      </c>
      <c r="J28" s="76">
        <f>分析係数表!G31</f>
        <v>7.0908634538152604E-2</v>
      </c>
      <c r="K28" s="78">
        <f t="shared" si="3"/>
        <v>5.6093265938961044E-2</v>
      </c>
      <c r="L28" s="79"/>
      <c r="M28" s="80"/>
      <c r="N28" s="81">
        <f>分析係数表!H31</f>
        <v>2.211552750647388E-2</v>
      </c>
      <c r="O28" s="82">
        <f t="shared" si="4"/>
        <v>0.13142816762601142</v>
      </c>
      <c r="P28" s="76">
        <f>分析係数表!C31</f>
        <v>0.13612385518153858</v>
      </c>
      <c r="Q28" s="82">
        <f t="shared" si="5"/>
        <v>1.7890508856698156E-2</v>
      </c>
      <c r="R28" s="83">
        <v>2.3654590459676203E-2</v>
      </c>
      <c r="S28" s="84">
        <f t="shared" si="6"/>
        <v>0.81471856037408619</v>
      </c>
      <c r="T28" s="85">
        <f>分析係数表!F31</f>
        <v>0.34563253012048195</v>
      </c>
      <c r="U28" s="86">
        <f t="shared" si="7"/>
        <v>0.28159323735821201</v>
      </c>
      <c r="V28" s="87">
        <f>分析係数表!D31</f>
        <v>2.3594377510040159E-2</v>
      </c>
      <c r="W28" s="167">
        <f t="shared" si="8"/>
        <v>0</v>
      </c>
      <c r="X28" s="76">
        <f>分析係数表!E31</f>
        <v>2.0582329317269075E-2</v>
      </c>
      <c r="Y28" s="166">
        <f t="shared" si="9"/>
        <v>0</v>
      </c>
    </row>
    <row r="29" spans="1:25" x14ac:dyDescent="0.2">
      <c r="A29" s="6" t="s">
        <v>17</v>
      </c>
      <c r="B29" s="5" t="s">
        <v>273</v>
      </c>
      <c r="C29" s="90"/>
      <c r="D29" s="76">
        <f>投入係数表!N29</f>
        <v>9.5854182855464756E-4</v>
      </c>
      <c r="E29" s="77">
        <f t="shared" si="0"/>
        <v>9.5854182855464751E-2</v>
      </c>
      <c r="F29" s="76">
        <f>分析係数表!C32</f>
        <v>0.77653138391731791</v>
      </c>
      <c r="G29" s="77">
        <f t="shared" si="1"/>
        <v>7.443378126701769E-2</v>
      </c>
      <c r="H29" s="77">
        <v>0.11035824841370971</v>
      </c>
      <c r="I29" s="77">
        <f t="shared" si="2"/>
        <v>0.11035824841370971</v>
      </c>
      <c r="J29" s="76">
        <f>分析係数表!G32</f>
        <v>0.14009350314364016</v>
      </c>
      <c r="K29" s="78">
        <f t="shared" si="3"/>
        <v>1.5460473621072663E-2</v>
      </c>
      <c r="L29" s="79"/>
      <c r="M29" s="80"/>
      <c r="N29" s="81">
        <f>分析係数表!H32</f>
        <v>6.3300144496333836E-3</v>
      </c>
      <c r="O29" s="82">
        <f t="shared" si="4"/>
        <v>3.761801295121521E-2</v>
      </c>
      <c r="P29" s="76">
        <f>分析係数表!C32</f>
        <v>0.77653138391731791</v>
      </c>
      <c r="Q29" s="82">
        <f t="shared" si="5"/>
        <v>2.9211567657226736E-2</v>
      </c>
      <c r="R29" s="83">
        <v>3.8095507256523081E-2</v>
      </c>
      <c r="S29" s="84">
        <f t="shared" si="6"/>
        <v>0.14845375567023278</v>
      </c>
      <c r="T29" s="85">
        <f>分析係数表!F32</f>
        <v>0.48218603901338064</v>
      </c>
      <c r="U29" s="86">
        <f t="shared" si="7"/>
        <v>7.1582328423289737E-2</v>
      </c>
      <c r="V29" s="87">
        <f>分析係数表!D32</f>
        <v>2.111881347734967E-2</v>
      </c>
      <c r="W29" s="167">
        <f t="shared" si="8"/>
        <v>0</v>
      </c>
      <c r="X29" s="76">
        <f>分析係数表!E32</f>
        <v>3.1758826374334997E-2</v>
      </c>
      <c r="Y29" s="166">
        <f t="shared" si="9"/>
        <v>0</v>
      </c>
    </row>
    <row r="30" spans="1:25" x14ac:dyDescent="0.2">
      <c r="A30" s="6" t="s">
        <v>18</v>
      </c>
      <c r="B30" s="5" t="s">
        <v>274</v>
      </c>
      <c r="C30" s="90"/>
      <c r="D30" s="76">
        <f>投入係数表!N30</f>
        <v>1.385843607548888E-4</v>
      </c>
      <c r="E30" s="77">
        <f t="shared" si="0"/>
        <v>1.3858436075488879E-2</v>
      </c>
      <c r="F30" s="76">
        <f>分析係数表!C33</f>
        <v>0.72092624356775303</v>
      </c>
      <c r="G30" s="77">
        <f t="shared" si="1"/>
        <v>9.9909102616260303E-3</v>
      </c>
      <c r="H30" s="77">
        <v>3.0057699700782217E-2</v>
      </c>
      <c r="I30" s="77">
        <f t="shared" si="2"/>
        <v>3.0057699700782217E-2</v>
      </c>
      <c r="J30" s="76">
        <f>分析係数表!G33</f>
        <v>0.50771788173830446</v>
      </c>
      <c r="K30" s="78">
        <f t="shared" si="3"/>
        <v>1.5260831622007216E-2</v>
      </c>
      <c r="L30" s="79"/>
      <c r="M30" s="80"/>
      <c r="N30" s="81">
        <f>分析係数表!H33</f>
        <v>9.5171545921061366E-4</v>
      </c>
      <c r="O30" s="82">
        <f t="shared" si="4"/>
        <v>5.6558550940638257E-3</v>
      </c>
      <c r="P30" s="76">
        <f>分析係数表!C33</f>
        <v>0.72092624356775303</v>
      </c>
      <c r="Q30" s="82">
        <f t="shared" si="5"/>
        <v>4.0774543671269741E-3</v>
      </c>
      <c r="R30" s="83">
        <v>1.1831381826122376E-2</v>
      </c>
      <c r="S30" s="84">
        <f t="shared" si="6"/>
        <v>4.1889081526904591E-2</v>
      </c>
      <c r="T30" s="85">
        <f>分析係数表!F33</f>
        <v>0.64568985989076233</v>
      </c>
      <c r="U30" s="86">
        <f t="shared" si="7"/>
        <v>2.7047355182059744E-2</v>
      </c>
      <c r="V30" s="87">
        <f>分析係数表!D33</f>
        <v>8.5965328900498697E-2</v>
      </c>
      <c r="W30" s="167">
        <f t="shared" si="8"/>
        <v>0</v>
      </c>
      <c r="X30" s="76">
        <f>分析係数表!E33</f>
        <v>8.1928283068154834E-2</v>
      </c>
      <c r="Y30" s="166">
        <f t="shared" si="9"/>
        <v>0</v>
      </c>
    </row>
    <row r="31" spans="1:25" x14ac:dyDescent="0.2">
      <c r="A31" s="6" t="s">
        <v>19</v>
      </c>
      <c r="B31" s="5" t="s">
        <v>275</v>
      </c>
      <c r="C31" s="90"/>
      <c r="D31" s="76">
        <f>投入係数表!N31</f>
        <v>2.3191432846803237E-2</v>
      </c>
      <c r="E31" s="77">
        <f t="shared" si="0"/>
        <v>2.3191432846803237</v>
      </c>
      <c r="F31" s="76">
        <f>分析係数表!C34</f>
        <v>0.35819769846483229</v>
      </c>
      <c r="G31" s="77">
        <f t="shared" si="1"/>
        <v>0.83071178698266335</v>
      </c>
      <c r="H31" s="77">
        <v>1.1183010668145941</v>
      </c>
      <c r="I31" s="77">
        <f t="shared" si="2"/>
        <v>1.1183010668145941</v>
      </c>
      <c r="J31" s="76">
        <f>分析係数表!G34</f>
        <v>0.42481599404565001</v>
      </c>
      <c r="K31" s="78">
        <f t="shared" si="3"/>
        <v>0.47507217934115265</v>
      </c>
      <c r="L31" s="79"/>
      <c r="M31" s="80"/>
      <c r="N31" s="81">
        <f>分析係数表!H34</f>
        <v>0.15806065051806836</v>
      </c>
      <c r="O31" s="82">
        <f t="shared" si="4"/>
        <v>0.93932291080481944</v>
      </c>
      <c r="P31" s="76">
        <f>分析係数表!C34</f>
        <v>0.35819769846483229</v>
      </c>
      <c r="Q31" s="82">
        <f t="shared" si="5"/>
        <v>0.33646330476557329</v>
      </c>
      <c r="R31" s="83">
        <v>0.36377403010787562</v>
      </c>
      <c r="S31" s="84">
        <f t="shared" si="6"/>
        <v>1.4820750969224696</v>
      </c>
      <c r="T31" s="85">
        <f>分析係数表!F34</f>
        <v>0.69970848494872639</v>
      </c>
      <c r="U31" s="86">
        <f t="shared" si="7"/>
        <v>1.037020520647858</v>
      </c>
      <c r="V31" s="87">
        <f>分析係数表!D34</f>
        <v>0.20760626860734369</v>
      </c>
      <c r="W31" s="167">
        <f t="shared" si="8"/>
        <v>0</v>
      </c>
      <c r="X31" s="76">
        <f>分析係数表!E34</f>
        <v>0.15619831293417136</v>
      </c>
      <c r="Y31" s="166">
        <f t="shared" si="9"/>
        <v>0</v>
      </c>
    </row>
    <row r="32" spans="1:25" x14ac:dyDescent="0.2">
      <c r="A32" s="6" t="s">
        <v>20</v>
      </c>
      <c r="B32" s="5" t="s">
        <v>37</v>
      </c>
      <c r="C32" s="90"/>
      <c r="D32" s="76">
        <f>投入係数表!N32</f>
        <v>3.8308676865815693E-3</v>
      </c>
      <c r="E32" s="77">
        <f t="shared" si="0"/>
        <v>0.38308676865815694</v>
      </c>
      <c r="F32" s="76">
        <f>分析係数表!C35</f>
        <v>0.47446234387370934</v>
      </c>
      <c r="G32" s="77">
        <f t="shared" si="1"/>
        <v>0.18176024616455461</v>
      </c>
      <c r="H32" s="77">
        <v>0.28902953579954677</v>
      </c>
      <c r="I32" s="77">
        <f t="shared" si="2"/>
        <v>0.28902953579954677</v>
      </c>
      <c r="J32" s="76">
        <f>分析係数表!G35</f>
        <v>0.31377306685396844</v>
      </c>
      <c r="K32" s="78">
        <f t="shared" si="3"/>
        <v>9.0689683859202647E-2</v>
      </c>
      <c r="L32" s="79"/>
      <c r="M32" s="80"/>
      <c r="N32" s="81">
        <f>分析係数表!H35</f>
        <v>5.9483797123353076E-2</v>
      </c>
      <c r="O32" s="82">
        <f t="shared" si="4"/>
        <v>0.35350033848711881</v>
      </c>
      <c r="P32" s="76">
        <f>分析係数表!C35</f>
        <v>0.47446234387370934</v>
      </c>
      <c r="Q32" s="82">
        <f t="shared" si="5"/>
        <v>0.16772259915874801</v>
      </c>
      <c r="R32" s="83">
        <v>0.22264991152454999</v>
      </c>
      <c r="S32" s="84">
        <f t="shared" si="6"/>
        <v>0.51167944732409676</v>
      </c>
      <c r="T32" s="85">
        <f>分析係数表!F35</f>
        <v>0.64389247174509934</v>
      </c>
      <c r="U32" s="86">
        <f t="shared" si="7"/>
        <v>0.32946654407867904</v>
      </c>
      <c r="V32" s="87">
        <f>分析係数表!D35</f>
        <v>6.6375071834493329E-2</v>
      </c>
      <c r="W32" s="167">
        <f t="shared" si="8"/>
        <v>0</v>
      </c>
      <c r="X32" s="76">
        <f>分析係数表!E35</f>
        <v>5.9702445565417275E-2</v>
      </c>
      <c r="Y32" s="166">
        <f t="shared" si="9"/>
        <v>0</v>
      </c>
    </row>
    <row r="33" spans="1:25" x14ac:dyDescent="0.2">
      <c r="A33" s="6" t="s">
        <v>21</v>
      </c>
      <c r="B33" s="5" t="s">
        <v>38</v>
      </c>
      <c r="C33" s="90"/>
      <c r="D33" s="76">
        <f>投入係数表!N33</f>
        <v>9.799894081952852E-4</v>
      </c>
      <c r="E33" s="77">
        <f t="shared" si="0"/>
        <v>9.7998940819528521E-2</v>
      </c>
      <c r="F33" s="76">
        <f>分析係数表!C36</f>
        <v>0.91090674483303868</v>
      </c>
      <c r="G33" s="77">
        <f t="shared" si="1"/>
        <v>8.9267896179002326E-2</v>
      </c>
      <c r="H33" s="77">
        <v>0.19197698257280743</v>
      </c>
      <c r="I33" s="77">
        <f t="shared" si="2"/>
        <v>0.19197698257280743</v>
      </c>
      <c r="J33" s="76">
        <f>分析係数表!G36</f>
        <v>5.1762655005969514E-2</v>
      </c>
      <c r="K33" s="78">
        <f t="shared" si="3"/>
        <v>9.9372383180032532E-3</v>
      </c>
      <c r="L33" s="79"/>
      <c r="M33" s="80"/>
      <c r="N33" s="81">
        <f>分析係数表!H36</f>
        <v>0.19022926540846299</v>
      </c>
      <c r="O33" s="82">
        <f t="shared" si="4"/>
        <v>1.1304945710274288</v>
      </c>
      <c r="P33" s="76">
        <f>分析係数表!C36</f>
        <v>0.91090674483303868</v>
      </c>
      <c r="Q33" s="82">
        <f t="shared" si="5"/>
        <v>1.0297751297460176</v>
      </c>
      <c r="R33" s="83">
        <v>1.0811360338443634</v>
      </c>
      <c r="S33" s="84">
        <f t="shared" si="6"/>
        <v>1.2731130164171709</v>
      </c>
      <c r="T33" s="85">
        <f>分析係数表!F36</f>
        <v>0.84633076241329552</v>
      </c>
      <c r="U33" s="86">
        <f t="shared" si="7"/>
        <v>1.0774747098226347</v>
      </c>
      <c r="V33" s="87">
        <f>分析係数表!D36</f>
        <v>1.3696924417880712E-2</v>
      </c>
      <c r="W33" s="167">
        <f t="shared" si="8"/>
        <v>0</v>
      </c>
      <c r="X33" s="76">
        <f>分析係数表!E36</f>
        <v>6.1086817992045527E-3</v>
      </c>
      <c r="Y33" s="166">
        <f t="shared" si="9"/>
        <v>0</v>
      </c>
    </row>
    <row r="34" spans="1:25" x14ac:dyDescent="0.2">
      <c r="A34" s="6" t="s">
        <v>22</v>
      </c>
      <c r="B34" s="5" t="s">
        <v>378</v>
      </c>
      <c r="C34" s="90"/>
      <c r="D34" s="76">
        <f>投入係数表!N34</f>
        <v>1.6981533633929412E-2</v>
      </c>
      <c r="E34" s="77">
        <f t="shared" si="0"/>
        <v>1.6981533633929413</v>
      </c>
      <c r="F34" s="76">
        <f>分析係数表!C37</f>
        <v>0.57543127748336897</v>
      </c>
      <c r="G34" s="77">
        <f t="shared" si="1"/>
        <v>0.97717055925987995</v>
      </c>
      <c r="H34" s="77">
        <v>1.4268636870603941</v>
      </c>
      <c r="I34" s="77">
        <f t="shared" si="2"/>
        <v>1.4268636870603941</v>
      </c>
      <c r="J34" s="76">
        <f>分析係数表!G37</f>
        <v>0.39253606653449546</v>
      </c>
      <c r="K34" s="78">
        <f t="shared" si="3"/>
        <v>0.56009545919959436</v>
      </c>
      <c r="L34" s="79"/>
      <c r="M34" s="80"/>
      <c r="N34" s="81">
        <f>分析係数表!H37</f>
        <v>4.7922509493440749E-2</v>
      </c>
      <c r="O34" s="82">
        <f t="shared" si="4"/>
        <v>0.28479391273481186</v>
      </c>
      <c r="P34" s="76">
        <f>分析係数表!C37</f>
        <v>0.57543127748336897</v>
      </c>
      <c r="Q34" s="82">
        <f t="shared" si="5"/>
        <v>0.16387932502447988</v>
      </c>
      <c r="R34" s="83">
        <v>0.20175022703172302</v>
      </c>
      <c r="S34" s="84">
        <f t="shared" si="6"/>
        <v>1.6286139140921172</v>
      </c>
      <c r="T34" s="85">
        <f>分析係数表!F37</f>
        <v>0.63717752091671964</v>
      </c>
      <c r="U34" s="86">
        <f t="shared" si="7"/>
        <v>1.0377161763116907</v>
      </c>
      <c r="V34" s="87">
        <f>分析係数表!D37</f>
        <v>6.7955959550617839E-2</v>
      </c>
      <c r="W34" s="167">
        <f t="shared" si="8"/>
        <v>0</v>
      </c>
      <c r="X34" s="76">
        <f>分析係数表!E37</f>
        <v>6.4489582164366135E-2</v>
      </c>
      <c r="Y34" s="166">
        <f t="shared" si="9"/>
        <v>0</v>
      </c>
    </row>
    <row r="35" spans="1:25" x14ac:dyDescent="0.2">
      <c r="A35" s="6" t="s">
        <v>23</v>
      </c>
      <c r="B35" s="5" t="s">
        <v>194</v>
      </c>
      <c r="C35" s="90"/>
      <c r="D35" s="76">
        <f>投入係数表!N35</f>
        <v>1.7092071159769621E-3</v>
      </c>
      <c r="E35" s="77">
        <f t="shared" si="0"/>
        <v>0.1709207115976962</v>
      </c>
      <c r="F35" s="76">
        <f>分析係数表!C38</f>
        <v>0.12310923685624497</v>
      </c>
      <c r="G35" s="77">
        <f t="shared" si="1"/>
        <v>2.104191836771872E-2</v>
      </c>
      <c r="H35" s="77">
        <v>4.7222513359259387E-2</v>
      </c>
      <c r="I35" s="77">
        <f t="shared" si="2"/>
        <v>4.7222513359259387E-2</v>
      </c>
      <c r="J35" s="76">
        <f>分析係数表!G38</f>
        <v>0.19170637906529556</v>
      </c>
      <c r="K35" s="78">
        <f t="shared" si="3"/>
        <v>9.0528570464661635E-3</v>
      </c>
      <c r="L35" s="79"/>
      <c r="M35" s="80"/>
      <c r="N35" s="81">
        <f>分析係数表!H38</f>
        <v>4.3167094042767119E-2</v>
      </c>
      <c r="O35" s="82">
        <f t="shared" si="4"/>
        <v>0.25653342748075209</v>
      </c>
      <c r="P35" s="76">
        <f>分析係数表!C38</f>
        <v>0.12310923685624497</v>
      </c>
      <c r="Q35" s="82">
        <f t="shared" si="5"/>
        <v>3.158163448527225E-2</v>
      </c>
      <c r="R35" s="83">
        <v>4.0831513778925507E-2</v>
      </c>
      <c r="S35" s="84">
        <f t="shared" si="6"/>
        <v>8.8054027138184887E-2</v>
      </c>
      <c r="T35" s="85">
        <f>分析係数表!F38</f>
        <v>0.42705459409748348</v>
      </c>
      <c r="U35" s="86">
        <f t="shared" si="7"/>
        <v>3.7603876818146344E-2</v>
      </c>
      <c r="V35" s="87">
        <f>分析係数表!D38</f>
        <v>7.0562661984783878E-2</v>
      </c>
      <c r="W35" s="167">
        <f t="shared" si="8"/>
        <v>0</v>
      </c>
      <c r="X35" s="76">
        <f>分析係数表!E38</f>
        <v>7.7418276063874261E-2</v>
      </c>
      <c r="Y35" s="166">
        <f t="shared" si="9"/>
        <v>0</v>
      </c>
    </row>
    <row r="36" spans="1:25" x14ac:dyDescent="0.2">
      <c r="A36" s="6" t="s">
        <v>24</v>
      </c>
      <c r="B36" s="5" t="s">
        <v>39</v>
      </c>
      <c r="C36" s="90"/>
      <c r="D36" s="76">
        <f>投入係数表!N36</f>
        <v>0</v>
      </c>
      <c r="E36" s="77">
        <f t="shared" si="0"/>
        <v>0</v>
      </c>
      <c r="F36" s="76">
        <f>分析係数表!C39</f>
        <v>1</v>
      </c>
      <c r="G36" s="77">
        <f t="shared" si="1"/>
        <v>0</v>
      </c>
      <c r="H36" s="77">
        <v>3.405904931145453E-2</v>
      </c>
      <c r="I36" s="77">
        <f t="shared" si="2"/>
        <v>3.405904931145453E-2</v>
      </c>
      <c r="J36" s="76">
        <f>分析係数表!G39</f>
        <v>0.35304153549304357</v>
      </c>
      <c r="K36" s="78">
        <f t="shared" si="3"/>
        <v>1.2024259066349196E-2</v>
      </c>
      <c r="L36" s="79"/>
      <c r="M36" s="80"/>
      <c r="N36" s="81">
        <f>分析係数表!H39</f>
        <v>3.7957953780144243E-3</v>
      </c>
      <c r="O36" s="82">
        <f t="shared" si="4"/>
        <v>2.2557654619347587E-2</v>
      </c>
      <c r="P36" s="76">
        <f>分析係数表!C39</f>
        <v>1</v>
      </c>
      <c r="Q36" s="82">
        <f t="shared" si="5"/>
        <v>2.2557654619347587E-2</v>
      </c>
      <c r="R36" s="83">
        <v>3.2230868720156416E-2</v>
      </c>
      <c r="S36" s="84">
        <f t="shared" si="6"/>
        <v>6.6289918031610939E-2</v>
      </c>
      <c r="T36" s="85">
        <f>分析係数表!F39</f>
        <v>0.70376764496801059</v>
      </c>
      <c r="U36" s="86">
        <f t="shared" si="7"/>
        <v>4.665269949822929E-2</v>
      </c>
      <c r="V36" s="87">
        <f>分析係数表!D39</f>
        <v>5.7580989133746319E-2</v>
      </c>
      <c r="W36" s="167">
        <f t="shared" si="8"/>
        <v>0</v>
      </c>
      <c r="X36" s="76">
        <f>分析係数表!E39</f>
        <v>7.2915608814867472E-2</v>
      </c>
      <c r="Y36" s="166">
        <f t="shared" si="9"/>
        <v>0</v>
      </c>
    </row>
    <row r="37" spans="1:25" x14ac:dyDescent="0.2">
      <c r="A37" s="6" t="s">
        <v>25</v>
      </c>
      <c r="B37" s="5" t="s">
        <v>40</v>
      </c>
      <c r="C37" s="90"/>
      <c r="D37" s="76">
        <f>投入係数表!N37</f>
        <v>4.9494414555317433E-5</v>
      </c>
      <c r="E37" s="77">
        <f t="shared" si="0"/>
        <v>4.9494414555317431E-3</v>
      </c>
      <c r="F37" s="76">
        <f>分析係数表!C40</f>
        <v>0.78099387587215507</v>
      </c>
      <c r="G37" s="77">
        <f t="shared" si="1"/>
        <v>3.8654834657580565E-3</v>
      </c>
      <c r="H37" s="77">
        <v>6.2308706889446673E-3</v>
      </c>
      <c r="I37" s="77">
        <f t="shared" si="2"/>
        <v>6.2308706889446673E-3</v>
      </c>
      <c r="J37" s="76">
        <f>分析係数表!G40</f>
        <v>0.50417365280256732</v>
      </c>
      <c r="K37" s="78">
        <f t="shared" si="3"/>
        <v>3.1414408353856822E-3</v>
      </c>
      <c r="L37" s="79"/>
      <c r="M37" s="80"/>
      <c r="N37" s="81">
        <f>分析係数表!H40</f>
        <v>3.2832602420076455E-2</v>
      </c>
      <c r="O37" s="82">
        <f t="shared" si="4"/>
        <v>0.19511760563707234</v>
      </c>
      <c r="P37" s="76">
        <f>分析係数表!C40</f>
        <v>0.78099387587215507</v>
      </c>
      <c r="Q37" s="82">
        <f t="shared" si="5"/>
        <v>0.15238565507739177</v>
      </c>
      <c r="R37" s="83">
        <v>0.15275011704812827</v>
      </c>
      <c r="S37" s="84">
        <f t="shared" si="6"/>
        <v>0.15898098773707295</v>
      </c>
      <c r="T37" s="85">
        <f>分析係数表!F40</f>
        <v>0.70079506733733576</v>
      </c>
      <c r="U37" s="86">
        <f t="shared" si="7"/>
        <v>0.11141309200655819</v>
      </c>
      <c r="V37" s="87">
        <f>分析係数表!D40</f>
        <v>8.9079993509654384E-2</v>
      </c>
      <c r="W37" s="167">
        <f t="shared" si="8"/>
        <v>0</v>
      </c>
      <c r="X37" s="76">
        <f>分析係数表!E40</f>
        <v>5.5816972253772516E-2</v>
      </c>
      <c r="Y37" s="166">
        <f t="shared" si="9"/>
        <v>0</v>
      </c>
    </row>
    <row r="38" spans="1:25" x14ac:dyDescent="0.2">
      <c r="A38" s="6" t="s">
        <v>26</v>
      </c>
      <c r="B38" s="5" t="s">
        <v>277</v>
      </c>
      <c r="C38" s="90"/>
      <c r="D38" s="76">
        <f>投入係数表!N38</f>
        <v>1.6498138185105811E-6</v>
      </c>
      <c r="E38" s="77">
        <f t="shared" si="0"/>
        <v>1.6498138185105812E-4</v>
      </c>
      <c r="F38" s="76">
        <f>分析係数表!C41</f>
        <v>0.76071116627591595</v>
      </c>
      <c r="G38" s="77">
        <f t="shared" si="1"/>
        <v>1.2550317940173065E-4</v>
      </c>
      <c r="H38" s="77">
        <v>1.0926895251477037E-3</v>
      </c>
      <c r="I38" s="77">
        <f t="shared" si="2"/>
        <v>1.0926895251477037E-3</v>
      </c>
      <c r="J38" s="76">
        <f>分析係数表!G41</f>
        <v>0.44503393665158369</v>
      </c>
      <c r="K38" s="78">
        <f t="shared" si="3"/>
        <v>4.8628392091443223E-4</v>
      </c>
      <c r="L38" s="79"/>
      <c r="M38" s="80"/>
      <c r="N38" s="81">
        <f>分析係数表!H41</f>
        <v>5.40375184572724E-2</v>
      </c>
      <c r="O38" s="82">
        <f t="shared" si="4"/>
        <v>0.32113419098039142</v>
      </c>
      <c r="P38" s="76">
        <f>分析係数表!C41</f>
        <v>0.76071116627591595</v>
      </c>
      <c r="Q38" s="82">
        <f t="shared" si="5"/>
        <v>0.24429036495176629</v>
      </c>
      <c r="R38" s="83">
        <v>0.24851384125580478</v>
      </c>
      <c r="S38" s="84">
        <f t="shared" si="6"/>
        <v>0.24960653078095249</v>
      </c>
      <c r="T38" s="85">
        <f>分析係数表!F41</f>
        <v>0.54961538461538462</v>
      </c>
      <c r="U38" s="86">
        <f t="shared" si="7"/>
        <v>0.13718758941768505</v>
      </c>
      <c r="V38" s="87">
        <f>分析係数表!D41</f>
        <v>0.14765837104072399</v>
      </c>
      <c r="W38" s="167">
        <f t="shared" si="8"/>
        <v>0</v>
      </c>
      <c r="X38" s="76">
        <f>分析係数表!E41</f>
        <v>0.13881221719457013</v>
      </c>
      <c r="Y38" s="166">
        <f t="shared" si="9"/>
        <v>0</v>
      </c>
    </row>
    <row r="39" spans="1:25" x14ac:dyDescent="0.2">
      <c r="A39" s="6" t="s">
        <v>51</v>
      </c>
      <c r="B39" s="5" t="s">
        <v>368</v>
      </c>
      <c r="C39" s="90"/>
      <c r="D39" s="76">
        <f>投入係数表!N39</f>
        <v>5.0649284228274842E-4</v>
      </c>
      <c r="E39" s="77">
        <f>$C$16*D39</f>
        <v>5.0649284228274839E-2</v>
      </c>
      <c r="F39" s="76">
        <f>分析係数表!C42</f>
        <v>0.30107643796890293</v>
      </c>
      <c r="G39" s="77">
        <f>E39*F39</f>
        <v>1.5249306081123523E-2</v>
      </c>
      <c r="H39" s="77">
        <v>2.208813359949674E-2</v>
      </c>
      <c r="I39" s="77">
        <f>C39+H39</f>
        <v>2.208813359949674E-2</v>
      </c>
      <c r="J39" s="76">
        <f>分析係数表!G42</f>
        <v>0.48530465949820789</v>
      </c>
      <c r="K39" s="78">
        <f>I39*J39</f>
        <v>1.071947415545469E-2</v>
      </c>
      <c r="L39" s="79"/>
      <c r="M39" s="80"/>
      <c r="N39" s="81">
        <f>分析係数表!H42</f>
        <v>1.1991298601515789E-2</v>
      </c>
      <c r="O39" s="82">
        <f t="shared" si="4"/>
        <v>7.1261895163578282E-2</v>
      </c>
      <c r="P39" s="76">
        <f>分析係数表!C42</f>
        <v>0.30107643796890293</v>
      </c>
      <c r="Q39" s="82">
        <f>O39*P39</f>
        <v>2.1455277558763541E-2</v>
      </c>
      <c r="R39" s="83">
        <v>2.2668950010175243E-2</v>
      </c>
      <c r="S39" s="84">
        <f>I39+R39</f>
        <v>4.4757083609671983E-2</v>
      </c>
      <c r="T39" s="85">
        <f>分析係数表!F42</f>
        <v>0.55698924731182797</v>
      </c>
      <c r="U39" s="86">
        <f>S39*T39</f>
        <v>2.4929214311623749E-2</v>
      </c>
      <c r="V39" s="87">
        <f>分析係数表!D42</f>
        <v>0.33118279569892473</v>
      </c>
      <c r="W39" s="167">
        <f>ROUND(S39*V39,0)</f>
        <v>0</v>
      </c>
      <c r="X39" s="76">
        <f>分析係数表!E42</f>
        <v>0.28387096774193549</v>
      </c>
      <c r="Y39" s="166">
        <f>ROUND(S39*X39,0)</f>
        <v>0</v>
      </c>
    </row>
    <row r="40" spans="1:25" x14ac:dyDescent="0.2">
      <c r="A40" s="6" t="s">
        <v>195</v>
      </c>
      <c r="B40" s="5" t="s">
        <v>41</v>
      </c>
      <c r="C40" s="90"/>
      <c r="D40" s="76">
        <f>投入係数表!N40</f>
        <v>9.7998940819528525E-3</v>
      </c>
      <c r="E40" s="77">
        <f>$C$16*D40</f>
        <v>0.97998940819528524</v>
      </c>
      <c r="F40" s="76">
        <f>分析係数表!C43</f>
        <v>0.72981232219865499</v>
      </c>
      <c r="G40" s="77">
        <f>E40*F40</f>
        <v>0.71520834572508674</v>
      </c>
      <c r="H40" s="77">
        <v>1.3390081308911921</v>
      </c>
      <c r="I40" s="77">
        <f>C40+H40</f>
        <v>1.3390081308911921</v>
      </c>
      <c r="J40" s="76">
        <f>分析係数表!G43</f>
        <v>0.39095764137830125</v>
      </c>
      <c r="K40" s="78">
        <f>I40*J40</f>
        <v>0.52349546063958818</v>
      </c>
      <c r="L40" s="79"/>
      <c r="M40" s="80"/>
      <c r="N40" s="81">
        <f>分析係数表!H43</f>
        <v>3.3430191196790096E-2</v>
      </c>
      <c r="O40" s="82">
        <f t="shared" si="4"/>
        <v>0.19866895651008915</v>
      </c>
      <c r="P40" s="76">
        <f>分析係数表!C43</f>
        <v>0.72981232219865499</v>
      </c>
      <c r="Q40" s="82">
        <f>O40*P40</f>
        <v>0.14499105249941174</v>
      </c>
      <c r="R40" s="83">
        <v>0.28999732740726608</v>
      </c>
      <c r="S40" s="84">
        <f>I40+R40</f>
        <v>1.6290054582984581</v>
      </c>
      <c r="T40" s="85">
        <f>分析係数表!F43</f>
        <v>0.64680420416026529</v>
      </c>
      <c r="U40" s="86">
        <f>S40*T40</f>
        <v>1.0536475790274624</v>
      </c>
      <c r="V40" s="87">
        <f>分析係数表!D43</f>
        <v>0.10445777550174361</v>
      </c>
      <c r="W40" s="167">
        <f>ROUND(S40*V40,0)</f>
        <v>0</v>
      </c>
      <c r="X40" s="76">
        <f>分析係数表!E43</f>
        <v>8.2644426561318804E-2</v>
      </c>
      <c r="Y40" s="166">
        <f>ROUND(S40*X40,0)</f>
        <v>0</v>
      </c>
    </row>
    <row r="41" spans="1:25" x14ac:dyDescent="0.2">
      <c r="A41" s="6" t="s">
        <v>341</v>
      </c>
      <c r="B41" s="5" t="s">
        <v>42</v>
      </c>
      <c r="C41" s="90"/>
      <c r="D41" s="76">
        <f>投入係数表!N41</f>
        <v>4.6194786918296271E-5</v>
      </c>
      <c r="E41" s="77">
        <f>$C$16*D41</f>
        <v>4.6194786918296272E-3</v>
      </c>
      <c r="F41" s="76">
        <f>分析係数表!C44</f>
        <v>0.45252453325619169</v>
      </c>
      <c r="G41" s="77">
        <f>E41*F41</f>
        <v>2.0904274389071248E-3</v>
      </c>
      <c r="H41" s="77">
        <v>5.1899721334519476E-3</v>
      </c>
      <c r="I41" s="77">
        <f>C41+H41</f>
        <v>5.1899721334519476E-3</v>
      </c>
      <c r="J41" s="76">
        <f>分析係数表!G44</f>
        <v>0.2679406279539126</v>
      </c>
      <c r="K41" s="78">
        <f>I41*J41</f>
        <v>1.3906043925004223E-3</v>
      </c>
      <c r="L41" s="79"/>
      <c r="M41" s="80"/>
      <c r="N41" s="81">
        <f>分析係数表!H44</f>
        <v>0.11253165797686161</v>
      </c>
      <c r="O41" s="82">
        <f t="shared" si="4"/>
        <v>0.66875319177833425</v>
      </c>
      <c r="P41" s="76">
        <f>分析係数表!C44</f>
        <v>0.45252453325619169</v>
      </c>
      <c r="Q41" s="82">
        <f>O41*P41</f>
        <v>0.30262722597307917</v>
      </c>
      <c r="R41" s="83">
        <v>0.30773034878507988</v>
      </c>
      <c r="S41" s="84">
        <f>I41+R41</f>
        <v>0.31292032091853184</v>
      </c>
      <c r="T41" s="85">
        <f>分析係数表!F44</f>
        <v>0.51592877398257675</v>
      </c>
      <c r="U41" s="86">
        <f>S41*T41</f>
        <v>0.16144459752573259</v>
      </c>
      <c r="V41" s="87">
        <f>分析係数表!D44</f>
        <v>0.17695373374549728</v>
      </c>
      <c r="W41" s="167">
        <f>ROUND(S41*V41,0)</f>
        <v>0</v>
      </c>
      <c r="X41" s="76">
        <f>分析係数表!E44</f>
        <v>0.1325013412359809</v>
      </c>
      <c r="Y41" s="166">
        <f>ROUND(S41*X41,0)</f>
        <v>0</v>
      </c>
    </row>
    <row r="42" spans="1:25" x14ac:dyDescent="0.2">
      <c r="A42" s="6" t="s">
        <v>342</v>
      </c>
      <c r="B42" s="5" t="s">
        <v>279</v>
      </c>
      <c r="C42" s="90"/>
      <c r="D42" s="76">
        <f>投入係数表!N42</f>
        <v>1.7158063712510043E-4</v>
      </c>
      <c r="E42" s="77">
        <f>$C$16*D42</f>
        <v>1.7158063712510042E-2</v>
      </c>
      <c r="F42" s="76">
        <f>分析係数表!C45</f>
        <v>1</v>
      </c>
      <c r="G42" s="77">
        <f>E42*F42</f>
        <v>1.7158063712510042E-2</v>
      </c>
      <c r="H42" s="77">
        <v>3.2433034884844641E-2</v>
      </c>
      <c r="I42" s="77">
        <f>C42+H42</f>
        <v>3.2433034884844641E-2</v>
      </c>
      <c r="J42" s="76">
        <f>分析係数表!G45</f>
        <v>0</v>
      </c>
      <c r="K42" s="78">
        <f>I42*J42</f>
        <v>0</v>
      </c>
      <c r="L42" s="79"/>
      <c r="M42" s="80"/>
      <c r="N42" s="81">
        <f>分析係数表!H45</f>
        <v>0</v>
      </c>
      <c r="O42" s="82">
        <f t="shared" si="4"/>
        <v>0</v>
      </c>
      <c r="P42" s="76">
        <f>分析係数表!C45</f>
        <v>1</v>
      </c>
      <c r="Q42" s="82">
        <f>O42*P42</f>
        <v>0</v>
      </c>
      <c r="R42" s="83">
        <v>5.1034604682895519E-3</v>
      </c>
      <c r="S42" s="84">
        <f>I42+R42</f>
        <v>3.7536495353134192E-2</v>
      </c>
      <c r="T42" s="85">
        <f>分析係数表!F45</f>
        <v>0</v>
      </c>
      <c r="U42" s="86">
        <f>S42*T42</f>
        <v>0</v>
      </c>
      <c r="V42" s="87">
        <f>分析係数表!D45</f>
        <v>0</v>
      </c>
      <c r="W42" s="167">
        <f>ROUND(S42*V42,0)</f>
        <v>0</v>
      </c>
      <c r="X42" s="76">
        <f>分析係数表!E45</f>
        <v>0</v>
      </c>
      <c r="Y42" s="166">
        <f>ROUND(S42*X42,0)</f>
        <v>0</v>
      </c>
    </row>
    <row r="43" spans="1:25" x14ac:dyDescent="0.2">
      <c r="A43" s="6" t="s">
        <v>343</v>
      </c>
      <c r="B43" s="5" t="s">
        <v>280</v>
      </c>
      <c r="C43" s="90"/>
      <c r="D43" s="76">
        <f>投入係数表!N43</f>
        <v>3.6807346290971062E-3</v>
      </c>
      <c r="E43" s="77">
        <f>$C$16*D43</f>
        <v>0.3680734629097106</v>
      </c>
      <c r="F43" s="76">
        <f>分析係数表!C46</f>
        <v>0.34080923888028791</v>
      </c>
      <c r="G43" s="77">
        <f>E43*F43</f>
        <v>0.12544283674629036</v>
      </c>
      <c r="H43" s="77">
        <v>0.17960207979935619</v>
      </c>
      <c r="I43" s="77">
        <f>C43+H43</f>
        <v>0.17960207979935619</v>
      </c>
      <c r="J43" s="76">
        <f>分析係数表!G46</f>
        <v>9.3103025848340071E-3</v>
      </c>
      <c r="K43" s="78">
        <f>I43*J43</f>
        <v>1.6721497077975096E-3</v>
      </c>
      <c r="L43" s="79"/>
      <c r="M43" s="80"/>
      <c r="N43" s="81">
        <f>分析係数表!H46</f>
        <v>2.2019091222401043E-2</v>
      </c>
      <c r="O43" s="82">
        <f t="shared" si="4"/>
        <v>0.13085506603010127</v>
      </c>
      <c r="P43" s="76">
        <f>分析係数表!C46</f>
        <v>0.34080923888028791</v>
      </c>
      <c r="Q43" s="82">
        <f>O43*P43</f>
        <v>4.459661545734863E-2</v>
      </c>
      <c r="R43" s="83">
        <v>5.1009332496707055E-2</v>
      </c>
      <c r="S43" s="84">
        <f>I43+R43</f>
        <v>0.23061141229606325</v>
      </c>
      <c r="T43" s="85">
        <f>分析係数表!F46</f>
        <v>0.31361019233125076</v>
      </c>
      <c r="U43" s="86">
        <f>S43*T43</f>
        <v>7.2322089363949765E-2</v>
      </c>
      <c r="V43" s="87">
        <f>分析係数表!D46</f>
        <v>2.8175915717260809E-3</v>
      </c>
      <c r="W43" s="167">
        <f>ROUND(S43*V43,0)</f>
        <v>0</v>
      </c>
      <c r="X43" s="76">
        <f>分析係数表!E46</f>
        <v>8.2077667524194532E-3</v>
      </c>
      <c r="Y43" s="166">
        <f>ROUND(S43*X43,0)</f>
        <v>0</v>
      </c>
    </row>
    <row r="44" spans="1:25" x14ac:dyDescent="0.2">
      <c r="A44" s="192">
        <v>40</v>
      </c>
      <c r="B44" s="14" t="s">
        <v>151</v>
      </c>
      <c r="C44" s="197">
        <f>SUM(C5:C43)</f>
        <v>100</v>
      </c>
      <c r="D44" s="92">
        <f>投入係数表!N44</f>
        <v>0.75017364290439825</v>
      </c>
      <c r="E44" s="91">
        <f>SUM(E5:E43)</f>
        <v>75.017364290439829</v>
      </c>
      <c r="F44" s="92">
        <f>分析係数表!C47</f>
        <v>0.44730110240898746</v>
      </c>
      <c r="G44" s="91">
        <f>SUM(G5:G43)</f>
        <v>27.037411619018016</v>
      </c>
      <c r="H44" s="91">
        <f>SUM(H5:H43)</f>
        <v>35.697706572107236</v>
      </c>
      <c r="I44" s="91">
        <f>SUM(I5:I43)</f>
        <v>135.69770657210725</v>
      </c>
      <c r="J44" s="92">
        <f>分析係数表!G47</f>
        <v>0.20041488570582558</v>
      </c>
      <c r="K44" s="93">
        <f>SUM(K5:K43)</f>
        <v>9.4731144844213588</v>
      </c>
      <c r="L44" s="94">
        <f>最終需要_まとめ!$L$33</f>
        <v>0.62733333333333341</v>
      </c>
      <c r="M44" s="91">
        <f>K44*L44</f>
        <v>5.9428004865603334</v>
      </c>
      <c r="N44" s="95">
        <f>分析係数表!H47</f>
        <v>1</v>
      </c>
      <c r="O44" s="93">
        <f>SUM(O5:O43)</f>
        <v>5.9428004865603343</v>
      </c>
      <c r="P44" s="92">
        <f>分析係数表!C47</f>
        <v>0.44730110240898746</v>
      </c>
      <c r="Q44" s="96">
        <f>SUM(Q5:Q43)</f>
        <v>2.8612624049127233</v>
      </c>
      <c r="R44" s="91">
        <f>SUM(R5:R43)</f>
        <v>3.2900843457121622</v>
      </c>
      <c r="S44" s="97">
        <f>SUM(S5:S43)</f>
        <v>138.98779091781938</v>
      </c>
      <c r="T44" s="98">
        <f>分析係数表!F47</f>
        <v>0.4447131739491107</v>
      </c>
      <c r="U44" s="99">
        <f>SUM(U5:U43)</f>
        <v>37.035925617611362</v>
      </c>
      <c r="V44" s="100">
        <f>分析係数表!D47</f>
        <v>5.9741394314336671E-2</v>
      </c>
      <c r="W44" s="164">
        <f>SUM(W5:W43)</f>
        <v>1</v>
      </c>
      <c r="X44" s="92">
        <f>分析係数表!E47</f>
        <v>5.0958836918611881E-2</v>
      </c>
      <c r="Y44" s="165">
        <f>SUM(Y5:Y43)</f>
        <v>1</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8" t="str">
        <f>取引基本表!$E$1</f>
        <v>2015年加古川市産業連関表</v>
      </c>
      <c r="H1" s="401"/>
      <c r="I1" s="401"/>
    </row>
    <row r="2" spans="1:25" x14ac:dyDescent="0.2">
      <c r="B2" s="3" t="s">
        <v>301</v>
      </c>
      <c r="S2" s="3" t="s">
        <v>153</v>
      </c>
      <c r="U2" s="64" t="s">
        <v>210</v>
      </c>
      <c r="W2" s="3" t="s">
        <v>130</v>
      </c>
      <c r="Y2" s="3" t="s">
        <v>154</v>
      </c>
    </row>
    <row r="3" spans="1:25" ht="44" x14ac:dyDescent="0.2">
      <c r="B3" s="65"/>
      <c r="C3" s="66" t="s">
        <v>228</v>
      </c>
      <c r="D3" s="66" t="s">
        <v>240</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投入係数表!O5</f>
        <v>0</v>
      </c>
      <c r="E5" s="77">
        <f t="shared" ref="E5:E38" si="0">$C$17*D5</f>
        <v>0</v>
      </c>
      <c r="F5" s="76">
        <f>分析係数表!C8</f>
        <v>6.8521575100212173E-2</v>
      </c>
      <c r="G5" s="77">
        <f t="shared" ref="G5:G38" si="1">E5*F5</f>
        <v>0</v>
      </c>
      <c r="H5" s="77">
        <f t="array" ref="H5:H43">MMULT(逆行列係数!C5:AO43,'13'!G5:G43)</f>
        <v>1.9725737876188725E-4</v>
      </c>
      <c r="I5" s="77">
        <f t="shared" ref="I5:I38" si="2">C5+H5</f>
        <v>1.9725737876188725E-4</v>
      </c>
      <c r="J5" s="76">
        <f>分析係数表!G8</f>
        <v>0.11996034368803701</v>
      </c>
      <c r="K5" s="78">
        <f t="shared" ref="K5:K38" si="3">I5*J5</f>
        <v>2.3663062951277289E-5</v>
      </c>
      <c r="L5" s="79" t="s">
        <v>184</v>
      </c>
      <c r="M5" s="80" t="s">
        <v>184</v>
      </c>
      <c r="N5" s="81">
        <f>分析係数表!H8</f>
        <v>1.0951051471680932E-2</v>
      </c>
      <c r="O5" s="82">
        <f t="shared" ref="O5:O43" si="4">$M$44*N5</f>
        <v>8.8454725398321027E-2</v>
      </c>
      <c r="P5" s="76">
        <f>分析係数表!C8</f>
        <v>6.8521575100212173E-2</v>
      </c>
      <c r="Q5" s="82">
        <f t="shared" ref="Q5:Q38" si="5">O5*P5</f>
        <v>6.0610571093496993E-3</v>
      </c>
      <c r="R5" s="83">
        <f t="array" ref="R5:R43">MMULT(逆行列係数!C5:AO43,'13'!Q5:Q43)</f>
        <v>7.7964525809059897E-3</v>
      </c>
      <c r="S5" s="84">
        <f t="shared" ref="S5:S38" si="6">I5+R5</f>
        <v>7.9937099596678763E-3</v>
      </c>
      <c r="T5" s="85">
        <f>分析係数表!F8</f>
        <v>0.45208195637805682</v>
      </c>
      <c r="U5" s="86">
        <f t="shared" ref="U5:U38" si="7">S5*T5</f>
        <v>3.613812037285411E-3</v>
      </c>
      <c r="V5" s="87">
        <f>分析係数表!D8</f>
        <v>0.36021150033046928</v>
      </c>
      <c r="W5" s="167">
        <f t="shared" ref="W5:W38" si="8">ROUND(S5*V5,0)</f>
        <v>0</v>
      </c>
      <c r="X5" s="76">
        <f>分析係数表!E8</f>
        <v>0.22769332452081956</v>
      </c>
      <c r="Y5" s="166">
        <f t="shared" ref="Y5:Y38" si="9">ROUND(S5*X5,0)</f>
        <v>0</v>
      </c>
    </row>
    <row r="6" spans="1:25" x14ac:dyDescent="0.2">
      <c r="A6" s="6" t="s">
        <v>220</v>
      </c>
      <c r="B6" s="5" t="s">
        <v>266</v>
      </c>
      <c r="C6" s="90"/>
      <c r="D6" s="76">
        <f>投入係数表!O6</f>
        <v>0</v>
      </c>
      <c r="E6" s="77">
        <f t="shared" si="0"/>
        <v>0</v>
      </c>
      <c r="F6" s="76">
        <f>分析係数表!C9</f>
        <v>0.10166666666666668</v>
      </c>
      <c r="G6" s="77">
        <f t="shared" si="1"/>
        <v>0</v>
      </c>
      <c r="H6" s="77">
        <v>3.6408433104964362E-5</v>
      </c>
      <c r="I6" s="77">
        <f t="shared" si="2"/>
        <v>3.6408433104964362E-5</v>
      </c>
      <c r="J6" s="76">
        <f>分析係数表!G9</f>
        <v>0.25757575757575757</v>
      </c>
      <c r="K6" s="78">
        <f t="shared" si="3"/>
        <v>9.3779297391574872E-6</v>
      </c>
      <c r="L6" s="79"/>
      <c r="M6" s="80"/>
      <c r="N6" s="81">
        <f>分析係数表!H9</f>
        <v>5.8336047250617351E-4</v>
      </c>
      <c r="O6" s="82">
        <f t="shared" si="4"/>
        <v>4.7119667492392745E-3</v>
      </c>
      <c r="P6" s="76">
        <f>分析係数表!C9</f>
        <v>0.10166666666666668</v>
      </c>
      <c r="Q6" s="82">
        <f t="shared" si="5"/>
        <v>4.7904995283932632E-4</v>
      </c>
      <c r="R6" s="83">
        <v>5.4128001132092596E-4</v>
      </c>
      <c r="S6" s="84">
        <f t="shared" si="6"/>
        <v>5.7768844442589032E-4</v>
      </c>
      <c r="T6" s="85">
        <f>分析係数表!F9</f>
        <v>0.71212121212121215</v>
      </c>
      <c r="U6" s="86">
        <f t="shared" si="7"/>
        <v>4.1138419527298251E-4</v>
      </c>
      <c r="V6" s="87">
        <f>分析係数表!D9</f>
        <v>0</v>
      </c>
      <c r="W6" s="167">
        <f t="shared" si="8"/>
        <v>0</v>
      </c>
      <c r="X6" s="76">
        <f>分析係数表!E9</f>
        <v>0</v>
      </c>
      <c r="Y6" s="166">
        <f t="shared" si="9"/>
        <v>0</v>
      </c>
    </row>
    <row r="7" spans="1:25" x14ac:dyDescent="0.2">
      <c r="A7" s="6" t="s">
        <v>221</v>
      </c>
      <c r="B7" s="5" t="s">
        <v>267</v>
      </c>
      <c r="C7" s="90"/>
      <c r="D7" s="76">
        <f>投入係数表!O7</f>
        <v>0</v>
      </c>
      <c r="E7" s="77">
        <f t="shared" si="0"/>
        <v>0</v>
      </c>
      <c r="F7" s="76">
        <f>分析係数表!C10</f>
        <v>6.675102815564693E-2</v>
      </c>
      <c r="G7" s="77">
        <f t="shared" si="1"/>
        <v>0</v>
      </c>
      <c r="H7" s="77">
        <v>5.7524840125580459E-5</v>
      </c>
      <c r="I7" s="77">
        <f t="shared" si="2"/>
        <v>5.7524840125580459E-5</v>
      </c>
      <c r="J7" s="76">
        <f>分析係数表!G10</f>
        <v>0.17692307692307693</v>
      </c>
      <c r="K7" s="78">
        <f t="shared" si="3"/>
        <v>1.0177471714525774E-5</v>
      </c>
      <c r="L7" s="79"/>
      <c r="M7" s="80"/>
      <c r="N7" s="81">
        <f>分析係数表!H10</f>
        <v>1.0987412693544459E-3</v>
      </c>
      <c r="O7" s="82">
        <f t="shared" si="4"/>
        <v>8.8748425222799337E-3</v>
      </c>
      <c r="P7" s="76">
        <f>分析係数表!C10</f>
        <v>6.675102815564693E-2</v>
      </c>
      <c r="Q7" s="82">
        <f t="shared" si="5"/>
        <v>5.9240486308164049E-4</v>
      </c>
      <c r="R7" s="83">
        <v>8.9937380224861094E-4</v>
      </c>
      <c r="S7" s="84">
        <f t="shared" si="6"/>
        <v>9.5689864237419135E-4</v>
      </c>
      <c r="T7" s="85">
        <f>分析係数表!F10</f>
        <v>0.52307692307692311</v>
      </c>
      <c r="U7" s="86">
        <f t="shared" si="7"/>
        <v>5.0053159754957701E-4</v>
      </c>
      <c r="V7" s="87">
        <f>分析係数表!D10</f>
        <v>9.2307692307692313E-2</v>
      </c>
      <c r="W7" s="167">
        <f t="shared" si="8"/>
        <v>0</v>
      </c>
      <c r="X7" s="76">
        <f>分析係数表!E10</f>
        <v>0</v>
      </c>
      <c r="Y7" s="166">
        <f t="shared" si="9"/>
        <v>0</v>
      </c>
    </row>
    <row r="8" spans="1:25" x14ac:dyDescent="0.2">
      <c r="A8" s="6" t="s">
        <v>222</v>
      </c>
      <c r="B8" s="5" t="s">
        <v>27</v>
      </c>
      <c r="C8" s="90"/>
      <c r="D8" s="76">
        <f>投入係数表!O8</f>
        <v>0.14859084046300955</v>
      </c>
      <c r="E8" s="77">
        <f t="shared" si="0"/>
        <v>14.859084046300955</v>
      </c>
      <c r="F8" s="76">
        <f>分析係数表!C11</f>
        <v>1.2359489742525653E-2</v>
      </c>
      <c r="G8" s="77">
        <f t="shared" si="1"/>
        <v>0.18365069685358323</v>
      </c>
      <c r="H8" s="77">
        <v>0.19404748394325025</v>
      </c>
      <c r="I8" s="77">
        <f t="shared" si="2"/>
        <v>0.19404748394325025</v>
      </c>
      <c r="J8" s="76">
        <f>分析係数表!G11</f>
        <v>0.33667334669338678</v>
      </c>
      <c r="K8" s="78">
        <f t="shared" si="3"/>
        <v>6.5330615836605294E-2</v>
      </c>
      <c r="L8" s="79"/>
      <c r="M8" s="80"/>
      <c r="N8" s="81">
        <f>分析係数表!H11</f>
        <v>-2.0551994966342155E-5</v>
      </c>
      <c r="O8" s="82">
        <f t="shared" si="4"/>
        <v>-1.6600424861818583E-4</v>
      </c>
      <c r="P8" s="76">
        <f>分析係数表!C11</f>
        <v>1.2359489742525653E-2</v>
      </c>
      <c r="Q8" s="82">
        <f t="shared" si="5"/>
        <v>-2.0517278080121463E-6</v>
      </c>
      <c r="R8" s="83">
        <v>6.105591444695303E-4</v>
      </c>
      <c r="S8" s="84">
        <f t="shared" si="6"/>
        <v>0.19465804308771978</v>
      </c>
      <c r="T8" s="85">
        <f>分析係数表!F11</f>
        <v>0.55811623246492981</v>
      </c>
      <c r="U8" s="86">
        <f t="shared" si="7"/>
        <v>0.10864181362711413</v>
      </c>
      <c r="V8" s="87">
        <f>分析係数表!D11</f>
        <v>9.0180360721442889E-3</v>
      </c>
      <c r="W8" s="167">
        <f t="shared" si="8"/>
        <v>0</v>
      </c>
      <c r="X8" s="76">
        <f>分析係数表!E11</f>
        <v>0</v>
      </c>
      <c r="Y8" s="166">
        <f t="shared" si="9"/>
        <v>0</v>
      </c>
    </row>
    <row r="9" spans="1:25" x14ac:dyDescent="0.2">
      <c r="A9" s="6" t="s">
        <v>223</v>
      </c>
      <c r="B9" s="5" t="s">
        <v>191</v>
      </c>
      <c r="C9" s="90"/>
      <c r="D9" s="76">
        <f>投入係数表!O9</f>
        <v>0</v>
      </c>
      <c r="E9" s="77">
        <f t="shared" si="0"/>
        <v>0</v>
      </c>
      <c r="F9" s="76">
        <f>分析係数表!C12</f>
        <v>9.527433500036242E-2</v>
      </c>
      <c r="G9" s="77">
        <f t="shared" si="1"/>
        <v>0</v>
      </c>
      <c r="H9" s="77">
        <v>2.3967211224598588E-4</v>
      </c>
      <c r="I9" s="77">
        <f t="shared" si="2"/>
        <v>2.3967211224598588E-4</v>
      </c>
      <c r="J9" s="76">
        <f>分析係数表!G12</f>
        <v>0.14088657924107142</v>
      </c>
      <c r="K9" s="78">
        <f t="shared" si="3"/>
        <v>3.3766584033819057E-5</v>
      </c>
      <c r="L9" s="79"/>
      <c r="M9" s="80"/>
      <c r="N9" s="81">
        <f>分析係数表!H12</f>
        <v>8.9938691818092706E-2</v>
      </c>
      <c r="O9" s="82">
        <f t="shared" si="4"/>
        <v>0.72646013106835317</v>
      </c>
      <c r="P9" s="76">
        <f>分析係数表!C12</f>
        <v>9.527433500036242E-2</v>
      </c>
      <c r="Q9" s="82">
        <f t="shared" si="5"/>
        <v>6.9213005891813464E-2</v>
      </c>
      <c r="R9" s="83">
        <v>7.6831227238852898E-2</v>
      </c>
      <c r="S9" s="84">
        <f t="shared" si="6"/>
        <v>7.7070899351098884E-2</v>
      </c>
      <c r="T9" s="85">
        <f>分析係数表!F12</f>
        <v>0.31070382254464285</v>
      </c>
      <c r="U9" s="86">
        <f t="shared" si="7"/>
        <v>2.3946223035339859E-2</v>
      </c>
      <c r="V9" s="87">
        <f>分析係数表!D12</f>
        <v>6.9248744419642863E-2</v>
      </c>
      <c r="W9" s="167">
        <f t="shared" si="8"/>
        <v>0</v>
      </c>
      <c r="X9" s="76">
        <f>分析係数表!E12</f>
        <v>7.6468331473214288E-2</v>
      </c>
      <c r="Y9" s="166">
        <f t="shared" si="9"/>
        <v>0</v>
      </c>
    </row>
    <row r="10" spans="1:25" x14ac:dyDescent="0.2">
      <c r="A10" s="6" t="s">
        <v>224</v>
      </c>
      <c r="B10" s="5" t="s">
        <v>28</v>
      </c>
      <c r="C10" s="90"/>
      <c r="D10" s="76">
        <f>投入係数表!O10</f>
        <v>8.8072471061902363E-4</v>
      </c>
      <c r="E10" s="77">
        <f t="shared" si="0"/>
        <v>8.8072471061902358E-2</v>
      </c>
      <c r="F10" s="76">
        <f>分析係数表!C13</f>
        <v>0</v>
      </c>
      <c r="G10" s="77">
        <f t="shared" si="1"/>
        <v>0</v>
      </c>
      <c r="H10" s="77">
        <v>0</v>
      </c>
      <c r="I10" s="77">
        <f t="shared" si="2"/>
        <v>0</v>
      </c>
      <c r="J10" s="76">
        <f>分析係数表!G13</f>
        <v>0.24501568667138954</v>
      </c>
      <c r="K10" s="78">
        <f t="shared" si="3"/>
        <v>0</v>
      </c>
      <c r="L10" s="79"/>
      <c r="M10" s="80"/>
      <c r="N10" s="81">
        <f>分析係数表!H13</f>
        <v>1.4256760815882582E-2</v>
      </c>
      <c r="O10" s="82">
        <f t="shared" si="4"/>
        <v>0.11515587031067692</v>
      </c>
      <c r="P10" s="76">
        <f>分析係数表!C13</f>
        <v>0</v>
      </c>
      <c r="Q10" s="82">
        <f t="shared" si="5"/>
        <v>0</v>
      </c>
      <c r="R10" s="83">
        <v>0</v>
      </c>
      <c r="S10" s="84">
        <f t="shared" si="6"/>
        <v>0</v>
      </c>
      <c r="T10" s="85">
        <f>分析係数表!F13</f>
        <v>0.38356441655702866</v>
      </c>
      <c r="U10" s="86">
        <f t="shared" si="7"/>
        <v>0</v>
      </c>
      <c r="V10" s="87">
        <f>分析係数表!D13</f>
        <v>0.14249569881590932</v>
      </c>
      <c r="W10" s="167">
        <f t="shared" si="8"/>
        <v>0</v>
      </c>
      <c r="X10" s="76">
        <f>分析係数表!E13</f>
        <v>0.13065479202509866</v>
      </c>
      <c r="Y10" s="166">
        <f t="shared" si="9"/>
        <v>0</v>
      </c>
    </row>
    <row r="11" spans="1:25" x14ac:dyDescent="0.2">
      <c r="A11" s="6" t="s">
        <v>225</v>
      </c>
      <c r="B11" s="5" t="s">
        <v>268</v>
      </c>
      <c r="C11" s="90"/>
      <c r="D11" s="76">
        <f>投入係数表!O11</f>
        <v>2.3905385002516355E-3</v>
      </c>
      <c r="E11" s="77">
        <f t="shared" si="0"/>
        <v>0.23905385002516355</v>
      </c>
      <c r="F11" s="76">
        <f>分析係数表!C14</f>
        <v>0.10677389421589856</v>
      </c>
      <c r="G11" s="77">
        <f t="shared" si="1"/>
        <v>2.552471049449009E-2</v>
      </c>
      <c r="H11" s="77">
        <v>3.9814068702185186E-2</v>
      </c>
      <c r="I11" s="77">
        <f t="shared" si="2"/>
        <v>3.9814068702185186E-2</v>
      </c>
      <c r="J11" s="76">
        <f>分析係数表!G14</f>
        <v>0.16458723227282179</v>
      </c>
      <c r="K11" s="78">
        <f t="shared" si="3"/>
        <v>6.5528873732126373E-3</v>
      </c>
      <c r="L11" s="79"/>
      <c r="M11" s="80"/>
      <c r="N11" s="81">
        <f>分析係数表!H14</f>
        <v>1.166720945012347E-3</v>
      </c>
      <c r="O11" s="82">
        <f t="shared" si="4"/>
        <v>9.423933498478549E-3</v>
      </c>
      <c r="P11" s="76">
        <f>分析係数表!C14</f>
        <v>0.10677389421589856</v>
      </c>
      <c r="Q11" s="82">
        <f t="shared" si="5"/>
        <v>1.0062300784642114E-3</v>
      </c>
      <c r="R11" s="83">
        <v>4.3810812998130114E-3</v>
      </c>
      <c r="S11" s="84">
        <f t="shared" si="6"/>
        <v>4.4195150001998196E-2</v>
      </c>
      <c r="T11" s="85">
        <f>分析係数表!F14</f>
        <v>0.30037429819089206</v>
      </c>
      <c r="U11" s="86">
        <f t="shared" si="7"/>
        <v>1.327508716529141E-2</v>
      </c>
      <c r="V11" s="87">
        <f>分析係数表!D14</f>
        <v>5.9367851944271161E-2</v>
      </c>
      <c r="W11" s="167">
        <f t="shared" si="8"/>
        <v>0</v>
      </c>
      <c r="X11" s="76">
        <f>分析係数表!E14</f>
        <v>5.1881888126429611E-2</v>
      </c>
      <c r="Y11" s="166">
        <f t="shared" si="9"/>
        <v>0</v>
      </c>
    </row>
    <row r="12" spans="1:25" x14ac:dyDescent="0.2">
      <c r="A12" s="6" t="s">
        <v>226</v>
      </c>
      <c r="B12" s="5" t="s">
        <v>29</v>
      </c>
      <c r="C12" s="90"/>
      <c r="D12" s="76">
        <f>投入係数表!O12</f>
        <v>8.6814292903875188E-3</v>
      </c>
      <c r="E12" s="77">
        <f t="shared" si="0"/>
        <v>0.8681429290387519</v>
      </c>
      <c r="F12" s="76">
        <f>分析係数表!C15</f>
        <v>0</v>
      </c>
      <c r="G12" s="77">
        <f t="shared" si="1"/>
        <v>0</v>
      </c>
      <c r="H12" s="77">
        <v>0</v>
      </c>
      <c r="I12" s="77">
        <f t="shared" si="2"/>
        <v>0</v>
      </c>
      <c r="J12" s="76">
        <f>分析係数表!G15</f>
        <v>9.5597535599167657E-2</v>
      </c>
      <c r="K12" s="78">
        <f t="shared" si="3"/>
        <v>0</v>
      </c>
      <c r="L12" s="79"/>
      <c r="M12" s="80"/>
      <c r="N12" s="81">
        <f>分析係数表!H15</f>
        <v>8.2508355176415162E-3</v>
      </c>
      <c r="O12" s="82">
        <f t="shared" si="4"/>
        <v>6.6644321041408605E-2</v>
      </c>
      <c r="P12" s="76">
        <f>分析係数表!C15</f>
        <v>0</v>
      </c>
      <c r="Q12" s="82">
        <f t="shared" si="5"/>
        <v>0</v>
      </c>
      <c r="R12" s="83">
        <v>0</v>
      </c>
      <c r="S12" s="84">
        <f t="shared" si="6"/>
        <v>0</v>
      </c>
      <c r="T12" s="85">
        <f>分析係数表!F15</f>
        <v>0.3037251621853197</v>
      </c>
      <c r="U12" s="86">
        <f t="shared" si="7"/>
        <v>0</v>
      </c>
      <c r="V12" s="87">
        <f>分析係数表!D15</f>
        <v>2.5215227059447551E-2</v>
      </c>
      <c r="W12" s="167">
        <f t="shared" si="8"/>
        <v>0</v>
      </c>
      <c r="X12" s="76">
        <f>分析係数表!E15</f>
        <v>2.1461503937329145E-2</v>
      </c>
      <c r="Y12" s="166">
        <f t="shared" si="9"/>
        <v>0</v>
      </c>
    </row>
    <row r="13" spans="1:25" x14ac:dyDescent="0.2">
      <c r="A13" s="6" t="s">
        <v>227</v>
      </c>
      <c r="B13" s="5" t="s">
        <v>30</v>
      </c>
      <c r="C13" s="90"/>
      <c r="D13" s="76">
        <f>投入係数表!O13</f>
        <v>2.7679919476597888E-3</v>
      </c>
      <c r="E13" s="77">
        <f t="shared" si="0"/>
        <v>0.27679919476597886</v>
      </c>
      <c r="F13" s="76">
        <f>分析係数表!C16</f>
        <v>0.41015070437916346</v>
      </c>
      <c r="G13" s="77">
        <f t="shared" si="1"/>
        <v>0.11352938470485148</v>
      </c>
      <c r="H13" s="77">
        <v>0.18040216719422536</v>
      </c>
      <c r="I13" s="77">
        <f t="shared" si="2"/>
        <v>0.18040216719422536</v>
      </c>
      <c r="J13" s="76">
        <f>分析係数表!G16</f>
        <v>3.3423831070889892E-2</v>
      </c>
      <c r="K13" s="78">
        <f t="shared" si="3"/>
        <v>6.0297315611222225E-3</v>
      </c>
      <c r="L13" s="79"/>
      <c r="M13" s="80"/>
      <c r="N13" s="81">
        <f>分析係数表!H16</f>
        <v>1.6727742979912797E-2</v>
      </c>
      <c r="O13" s="82">
        <f t="shared" si="4"/>
        <v>0.13511468881761726</v>
      </c>
      <c r="P13" s="76">
        <f>分析係数表!C16</f>
        <v>0.41015070437916346</v>
      </c>
      <c r="Q13" s="82">
        <f t="shared" si="5"/>
        <v>5.54173847905172E-2</v>
      </c>
      <c r="R13" s="83">
        <v>6.7003059213655708E-2</v>
      </c>
      <c r="S13" s="84">
        <f t="shared" si="6"/>
        <v>0.24740522640788107</v>
      </c>
      <c r="T13" s="85">
        <f>分析係数表!F16</f>
        <v>0.28886877828054297</v>
      </c>
      <c r="U13" s="86">
        <f t="shared" si="7"/>
        <v>7.1467645492665724E-2</v>
      </c>
      <c r="V13" s="87">
        <f>分析係数表!D16</f>
        <v>1.1915535444947209E-2</v>
      </c>
      <c r="W13" s="167">
        <f t="shared" si="8"/>
        <v>0</v>
      </c>
      <c r="X13" s="76">
        <f>分析係数表!E16</f>
        <v>1.200603318250377E-2</v>
      </c>
      <c r="Y13" s="166">
        <f t="shared" si="9"/>
        <v>0</v>
      </c>
    </row>
    <row r="14" spans="1:25" x14ac:dyDescent="0.2">
      <c r="A14" s="6" t="s">
        <v>2</v>
      </c>
      <c r="B14" s="5" t="s">
        <v>365</v>
      </c>
      <c r="C14" s="90"/>
      <c r="D14" s="76">
        <f>投入係数表!O14</f>
        <v>5.5359838953195776E-3</v>
      </c>
      <c r="E14" s="77">
        <f t="shared" si="0"/>
        <v>0.55359838953195772</v>
      </c>
      <c r="F14" s="76">
        <f>分析係数表!C17</f>
        <v>9.7010006591167874E-2</v>
      </c>
      <c r="G14" s="77">
        <f t="shared" si="1"/>
        <v>5.3704583417355137E-2</v>
      </c>
      <c r="H14" s="77">
        <v>6.2287860293414307E-2</v>
      </c>
      <c r="I14" s="77">
        <f t="shared" si="2"/>
        <v>6.2287860293414307E-2</v>
      </c>
      <c r="J14" s="76">
        <f>分析係数表!G17</f>
        <v>0.23047865738492257</v>
      </c>
      <c r="K14" s="78">
        <f t="shared" si="3"/>
        <v>1.4356022411805759E-2</v>
      </c>
      <c r="L14" s="79"/>
      <c r="M14" s="80"/>
      <c r="N14" s="81">
        <f>分析係数表!H17</f>
        <v>3.0021721877756735E-3</v>
      </c>
      <c r="O14" s="82">
        <f t="shared" si="4"/>
        <v>2.4249389855841148E-2</v>
      </c>
      <c r="P14" s="76">
        <f>分析係数表!C17</f>
        <v>9.7010006591167874E-2</v>
      </c>
      <c r="Q14" s="82">
        <f t="shared" si="5"/>
        <v>2.3524334697469489E-3</v>
      </c>
      <c r="R14" s="83">
        <v>4.4817389108818976E-3</v>
      </c>
      <c r="S14" s="84">
        <f t="shared" si="6"/>
        <v>6.6769599204296204E-2</v>
      </c>
      <c r="T14" s="85">
        <f>分析係数表!F17</f>
        <v>0.38098321731153201</v>
      </c>
      <c r="U14" s="86">
        <f t="shared" si="7"/>
        <v>2.5438096723454276E-2</v>
      </c>
      <c r="V14" s="87">
        <f>分析係数表!D17</f>
        <v>7.2149371323727812E-2</v>
      </c>
      <c r="W14" s="167">
        <f t="shared" si="8"/>
        <v>0</v>
      </c>
      <c r="X14" s="76">
        <f>分析係数表!E17</f>
        <v>7.3984134693216769E-2</v>
      </c>
      <c r="Y14" s="166">
        <f t="shared" si="9"/>
        <v>0</v>
      </c>
    </row>
    <row r="15" spans="1:25" x14ac:dyDescent="0.2">
      <c r="A15" s="6" t="s">
        <v>3</v>
      </c>
      <c r="B15" s="5" t="s">
        <v>31</v>
      </c>
      <c r="C15" s="90"/>
      <c r="D15" s="76">
        <f>投入係数表!O15</f>
        <v>9.1847005535983899E-3</v>
      </c>
      <c r="E15" s="77">
        <f t="shared" si="0"/>
        <v>0.91847005535983894</v>
      </c>
      <c r="F15" s="76">
        <f>分析係数表!C18</f>
        <v>9.5269756838905817E-2</v>
      </c>
      <c r="G15" s="77">
        <f t="shared" si="1"/>
        <v>8.7502418837948223E-2</v>
      </c>
      <c r="H15" s="77">
        <v>9.3971713747742935E-2</v>
      </c>
      <c r="I15" s="77">
        <f t="shared" si="2"/>
        <v>9.3971713747742935E-2</v>
      </c>
      <c r="J15" s="76">
        <f>分析係数表!G18</f>
        <v>0.2156830511260891</v>
      </c>
      <c r="K15" s="78">
        <f t="shared" si="3"/>
        <v>2.0268105940660648E-2</v>
      </c>
      <c r="L15" s="79"/>
      <c r="M15" s="80"/>
      <c r="N15" s="81">
        <f>分析係数表!H18</f>
        <v>4.4107743043149704E-4</v>
      </c>
      <c r="O15" s="82">
        <f t="shared" si="4"/>
        <v>3.5627065664979884E-3</v>
      </c>
      <c r="P15" s="76">
        <f>分析係数表!C18</f>
        <v>9.5269756838905817E-2</v>
      </c>
      <c r="Q15" s="82">
        <f t="shared" si="5"/>
        <v>3.3941818827863641E-4</v>
      </c>
      <c r="R15" s="83">
        <v>7.8348289234196308E-4</v>
      </c>
      <c r="S15" s="84">
        <f t="shared" si="6"/>
        <v>9.4755196640084902E-2</v>
      </c>
      <c r="T15" s="85">
        <f>分析係数表!F18</f>
        <v>0.45931283905967452</v>
      </c>
      <c r="U15" s="86">
        <f t="shared" si="7"/>
        <v>4.3522278384415129E-2</v>
      </c>
      <c r="V15" s="87">
        <f>分析係数表!D18</f>
        <v>2.4001315140555646E-2</v>
      </c>
      <c r="W15" s="167">
        <f t="shared" si="8"/>
        <v>0</v>
      </c>
      <c r="X15" s="76">
        <f>分析係数表!E18</f>
        <v>2.0549071181982573E-2</v>
      </c>
      <c r="Y15" s="166">
        <f t="shared" si="9"/>
        <v>0</v>
      </c>
    </row>
    <row r="16" spans="1:25" x14ac:dyDescent="0.2">
      <c r="A16" s="6" t="s">
        <v>4</v>
      </c>
      <c r="B16" s="5" t="s">
        <v>32</v>
      </c>
      <c r="C16" s="90"/>
      <c r="D16" s="76">
        <f>投入係数表!O16</f>
        <v>1.1323603422244591E-3</v>
      </c>
      <c r="E16" s="77">
        <f t="shared" si="0"/>
        <v>0.11323603422244591</v>
      </c>
      <c r="F16" s="76">
        <f>分析係数表!C19</f>
        <v>0.40536890089481681</v>
      </c>
      <c r="G16" s="77">
        <f t="shared" si="1"/>
        <v>4.5902366734440758E-2</v>
      </c>
      <c r="H16" s="77">
        <v>7.1465235781306563E-2</v>
      </c>
      <c r="I16" s="77">
        <f t="shared" si="2"/>
        <v>7.1465235781306563E-2</v>
      </c>
      <c r="J16" s="76">
        <f>分析係数表!G19</f>
        <v>5.7664292584581833E-2</v>
      </c>
      <c r="K16" s="78">
        <f t="shared" si="3"/>
        <v>4.1209922657193887E-3</v>
      </c>
      <c r="L16" s="79"/>
      <c r="M16" s="80"/>
      <c r="N16" s="81">
        <f>分析係数表!H19</f>
        <v>-1.1224551097002254E-4</v>
      </c>
      <c r="O16" s="82">
        <f t="shared" si="4"/>
        <v>-9.0663858860701488E-4</v>
      </c>
      <c r="P16" s="76">
        <f>分析係数表!C19</f>
        <v>0.40536890089481681</v>
      </c>
      <c r="Q16" s="82">
        <f t="shared" si="5"/>
        <v>-3.6752308817245363E-4</v>
      </c>
      <c r="R16" s="83">
        <v>1.989191940430166E-3</v>
      </c>
      <c r="S16" s="84">
        <f t="shared" si="6"/>
        <v>7.3454427721736729E-2</v>
      </c>
      <c r="T16" s="85">
        <f>分析係数表!F19</f>
        <v>0.24008915593875232</v>
      </c>
      <c r="U16" s="86">
        <f t="shared" si="7"/>
        <v>1.763561155167586E-2</v>
      </c>
      <c r="V16" s="87">
        <f>分析係数表!D19</f>
        <v>8.3893032671263044E-3</v>
      </c>
      <c r="W16" s="167">
        <f t="shared" si="8"/>
        <v>0</v>
      </c>
      <c r="X16" s="76">
        <f>分析係数表!E19</f>
        <v>9.7042048804792374E-3</v>
      </c>
      <c r="Y16" s="166">
        <f t="shared" si="9"/>
        <v>0</v>
      </c>
    </row>
    <row r="17" spans="1:25" x14ac:dyDescent="0.2">
      <c r="A17" s="6" t="s">
        <v>5</v>
      </c>
      <c r="B17" s="5" t="s">
        <v>33</v>
      </c>
      <c r="C17" s="75">
        <f>最終需要_まとめ!C18</f>
        <v>100</v>
      </c>
      <c r="D17" s="76">
        <f>投入係数表!O17</f>
        <v>0.41834423754403621</v>
      </c>
      <c r="E17" s="77">
        <f t="shared" si="0"/>
        <v>41.834423754403623</v>
      </c>
      <c r="F17" s="76">
        <f>分析係数表!C20</f>
        <v>8.6705813891974848E-2</v>
      </c>
      <c r="G17" s="77">
        <f t="shared" si="1"/>
        <v>3.6272877603273321</v>
      </c>
      <c r="H17" s="77">
        <v>3.764880768715325</v>
      </c>
      <c r="I17" s="77">
        <f t="shared" si="2"/>
        <v>103.76488076871533</v>
      </c>
      <c r="J17" s="76">
        <f>分析係数表!G20</f>
        <v>0.10015098137896326</v>
      </c>
      <c r="K17" s="78">
        <f t="shared" si="3"/>
        <v>10.392154641657951</v>
      </c>
      <c r="L17" s="79"/>
      <c r="M17" s="80"/>
      <c r="N17" s="81">
        <f>分析係数表!H20</f>
        <v>5.4858017333236366E-4</v>
      </c>
      <c r="O17" s="82">
        <f t="shared" si="4"/>
        <v>4.4310364823469603E-3</v>
      </c>
      <c r="P17" s="76">
        <f>分析係数表!C20</f>
        <v>8.6705813891974848E-2</v>
      </c>
      <c r="Q17" s="82">
        <f t="shared" si="5"/>
        <v>3.8419662458692646E-4</v>
      </c>
      <c r="R17" s="83">
        <v>9.350535274681188E-4</v>
      </c>
      <c r="S17" s="84">
        <f t="shared" si="6"/>
        <v>103.7658158222428</v>
      </c>
      <c r="T17" s="85">
        <f>分析係数表!F20</f>
        <v>0.22320080523402114</v>
      </c>
      <c r="U17" s="86">
        <f t="shared" si="7"/>
        <v>23.160613647289725</v>
      </c>
      <c r="V17" s="87">
        <f>分析係数表!D20</f>
        <v>3.6738802214393559E-2</v>
      </c>
      <c r="W17" s="167">
        <f t="shared" si="8"/>
        <v>4</v>
      </c>
      <c r="X17" s="76">
        <f>分析係数表!E20</f>
        <v>3.8877705083039761E-2</v>
      </c>
      <c r="Y17" s="166">
        <f t="shared" si="9"/>
        <v>4</v>
      </c>
    </row>
    <row r="18" spans="1:25" x14ac:dyDescent="0.2">
      <c r="A18" s="6" t="s">
        <v>6</v>
      </c>
      <c r="B18" s="5" t="s">
        <v>34</v>
      </c>
      <c r="C18" s="90"/>
      <c r="D18" s="76">
        <f>投入係数表!O18</f>
        <v>1.6356316054353297E-3</v>
      </c>
      <c r="E18" s="77">
        <f t="shared" si="0"/>
        <v>0.16356316054353298</v>
      </c>
      <c r="F18" s="76">
        <f>分析係数表!C21</f>
        <v>0.12574712643678165</v>
      </c>
      <c r="G18" s="77">
        <f t="shared" si="1"/>
        <v>2.0567597429267257E-2</v>
      </c>
      <c r="H18" s="77">
        <v>2.8765725195251817E-2</v>
      </c>
      <c r="I18" s="77">
        <f t="shared" si="2"/>
        <v>2.8765725195251817E-2</v>
      </c>
      <c r="J18" s="76">
        <f>分析係数表!G21</f>
        <v>0.2851216642932326</v>
      </c>
      <c r="K18" s="78">
        <f t="shared" si="3"/>
        <v>8.2017314422719711E-3</v>
      </c>
      <c r="L18" s="79"/>
      <c r="M18" s="80"/>
      <c r="N18" s="81">
        <f>分析係数表!H21</f>
        <v>9.2325885079567842E-4</v>
      </c>
      <c r="O18" s="82">
        <f t="shared" si="4"/>
        <v>7.4574216302323486E-3</v>
      </c>
      <c r="P18" s="76">
        <f>分析係数表!C21</f>
        <v>0.12574712643678165</v>
      </c>
      <c r="Q18" s="82">
        <f t="shared" si="5"/>
        <v>9.3774934062921752E-4</v>
      </c>
      <c r="R18" s="83">
        <v>2.1788376261029732E-3</v>
      </c>
      <c r="S18" s="84">
        <f t="shared" si="6"/>
        <v>3.0944562821354792E-2</v>
      </c>
      <c r="T18" s="85">
        <f>分析係数表!F21</f>
        <v>0.42585598414958825</v>
      </c>
      <c r="U18" s="86">
        <f t="shared" si="7"/>
        <v>1.3177927254366804E-2</v>
      </c>
      <c r="V18" s="87">
        <f>分析係数表!D21</f>
        <v>8.1109528821744784E-2</v>
      </c>
      <c r="W18" s="167">
        <f t="shared" si="8"/>
        <v>0</v>
      </c>
      <c r="X18" s="76">
        <f>分析係数表!E21</f>
        <v>6.7549996904216453E-2</v>
      </c>
      <c r="Y18" s="166">
        <f t="shared" si="9"/>
        <v>0</v>
      </c>
    </row>
    <row r="19" spans="1:25" x14ac:dyDescent="0.2">
      <c r="A19" s="6" t="s">
        <v>7</v>
      </c>
      <c r="B19" s="5" t="s">
        <v>269</v>
      </c>
      <c r="C19" s="90"/>
      <c r="D19" s="76">
        <f>投入係数表!O19</f>
        <v>0</v>
      </c>
      <c r="E19" s="77">
        <f t="shared" si="0"/>
        <v>0</v>
      </c>
      <c r="F19" s="76">
        <f>分析係数表!C22</f>
        <v>0.11411587407903545</v>
      </c>
      <c r="G19" s="77">
        <f t="shared" si="1"/>
        <v>0</v>
      </c>
      <c r="H19" s="77">
        <v>1.7641099640284836E-3</v>
      </c>
      <c r="I19" s="77">
        <f t="shared" si="2"/>
        <v>1.7641099640284836E-3</v>
      </c>
      <c r="J19" s="76">
        <f>分析係数表!G22</f>
        <v>0.19462933210924949</v>
      </c>
      <c r="K19" s="78">
        <f t="shared" si="3"/>
        <v>3.4334754406613593E-4</v>
      </c>
      <c r="L19" s="79"/>
      <c r="M19" s="80"/>
      <c r="N19" s="81">
        <f>分析係数表!H22</f>
        <v>4.2684912622402942E-5</v>
      </c>
      <c r="O19" s="82">
        <f t="shared" si="4"/>
        <v>3.4477805482238595E-4</v>
      </c>
      <c r="P19" s="76">
        <f>分析係数表!C22</f>
        <v>0.11411587407903545</v>
      </c>
      <c r="Q19" s="82">
        <f t="shared" si="5"/>
        <v>3.9344649089326174E-5</v>
      </c>
      <c r="R19" s="83">
        <v>5.6931195951612907E-4</v>
      </c>
      <c r="S19" s="84">
        <f t="shared" si="6"/>
        <v>2.3334219235446128E-3</v>
      </c>
      <c r="T19" s="85">
        <f>分析係数表!F22</f>
        <v>0.41301354142758778</v>
      </c>
      <c r="U19" s="86">
        <f t="shared" si="7"/>
        <v>9.6373485228793451E-4</v>
      </c>
      <c r="V19" s="87">
        <f>分析係数表!D22</f>
        <v>3.7726646775304108E-2</v>
      </c>
      <c r="W19" s="167">
        <f t="shared" si="8"/>
        <v>0</v>
      </c>
      <c r="X19" s="76">
        <f>分析係数表!E22</f>
        <v>3.6923341748909801E-2</v>
      </c>
      <c r="Y19" s="166">
        <f t="shared" si="9"/>
        <v>0</v>
      </c>
    </row>
    <row r="20" spans="1:25" x14ac:dyDescent="0.2">
      <c r="A20" s="6" t="s">
        <v>8</v>
      </c>
      <c r="B20" s="5" t="s">
        <v>270</v>
      </c>
      <c r="C20" s="90"/>
      <c r="D20" s="76">
        <f>投入係数表!O20</f>
        <v>1.2581781580271766E-4</v>
      </c>
      <c r="E20" s="77">
        <f t="shared" si="0"/>
        <v>1.2581781580271767E-2</v>
      </c>
      <c r="F20" s="76">
        <f>分析係数表!C23</f>
        <v>0</v>
      </c>
      <c r="G20" s="77">
        <f t="shared" si="1"/>
        <v>0</v>
      </c>
      <c r="H20" s="77">
        <v>0</v>
      </c>
      <c r="I20" s="77">
        <f t="shared" si="2"/>
        <v>0</v>
      </c>
      <c r="J20" s="76">
        <f>分析係数表!G23</f>
        <v>0.21587101160701277</v>
      </c>
      <c r="K20" s="78">
        <f t="shared" si="3"/>
        <v>0</v>
      </c>
      <c r="L20" s="79"/>
      <c r="M20" s="80"/>
      <c r="N20" s="81">
        <f>分析係数表!H23</f>
        <v>2.5294763035498039E-5</v>
      </c>
      <c r="O20" s="82">
        <f t="shared" si="4"/>
        <v>2.0431292137622874E-4</v>
      </c>
      <c r="P20" s="76">
        <f>分析係数表!C23</f>
        <v>0</v>
      </c>
      <c r="Q20" s="82">
        <f t="shared" si="5"/>
        <v>0</v>
      </c>
      <c r="R20" s="83">
        <v>0</v>
      </c>
      <c r="S20" s="84">
        <f t="shared" si="6"/>
        <v>0</v>
      </c>
      <c r="T20" s="85">
        <f>分析係数表!F23</f>
        <v>0.44111505026467873</v>
      </c>
      <c r="U20" s="86">
        <f t="shared" si="7"/>
        <v>0</v>
      </c>
      <c r="V20" s="87">
        <f>分析係数表!D23</f>
        <v>7.4984216405225582E-2</v>
      </c>
      <c r="W20" s="167">
        <f t="shared" si="8"/>
        <v>0</v>
      </c>
      <c r="X20" s="76">
        <f>分析係数表!E23</f>
        <v>7.4984216405225582E-2</v>
      </c>
      <c r="Y20" s="166">
        <f t="shared" si="9"/>
        <v>0</v>
      </c>
    </row>
    <row r="21" spans="1:25" x14ac:dyDescent="0.2">
      <c r="A21" s="6" t="s">
        <v>9</v>
      </c>
      <c r="B21" s="5" t="s">
        <v>271</v>
      </c>
      <c r="C21" s="90"/>
      <c r="D21" s="76">
        <f>投入係数表!O21</f>
        <v>0</v>
      </c>
      <c r="E21" s="77">
        <f t="shared" si="0"/>
        <v>0</v>
      </c>
      <c r="F21" s="76">
        <f>分析係数表!C24</f>
        <v>0.22802579992411787</v>
      </c>
      <c r="G21" s="77">
        <f t="shared" si="1"/>
        <v>0</v>
      </c>
      <c r="H21" s="77">
        <v>2.1531991700626928E-3</v>
      </c>
      <c r="I21" s="77">
        <f t="shared" si="2"/>
        <v>2.1531991700626928E-3</v>
      </c>
      <c r="J21" s="76">
        <f>分析係数表!G24</f>
        <v>0.20837520938023452</v>
      </c>
      <c r="K21" s="78">
        <f t="shared" si="3"/>
        <v>4.486733278991608E-4</v>
      </c>
      <c r="L21" s="79"/>
      <c r="M21" s="80"/>
      <c r="N21" s="81">
        <f>分析係数表!H24</f>
        <v>3.2883191946147448E-4</v>
      </c>
      <c r="O21" s="82">
        <f t="shared" si="4"/>
        <v>2.6560679778909733E-3</v>
      </c>
      <c r="P21" s="76">
        <f>分析係数表!C24</f>
        <v>0.22802579992411787</v>
      </c>
      <c r="Q21" s="82">
        <f t="shared" si="5"/>
        <v>6.0565202531142335E-4</v>
      </c>
      <c r="R21" s="83">
        <v>2.459087678473974E-3</v>
      </c>
      <c r="S21" s="84">
        <f t="shared" si="6"/>
        <v>4.6122868485366664E-3</v>
      </c>
      <c r="T21" s="85">
        <f>分析係数表!F24</f>
        <v>0.39262981574539363</v>
      </c>
      <c r="U21" s="86">
        <f t="shared" si="7"/>
        <v>1.8109213355058536E-3</v>
      </c>
      <c r="V21" s="87">
        <f>分析係数表!D24</f>
        <v>9.313232830820771E-2</v>
      </c>
      <c r="W21" s="167">
        <f t="shared" si="8"/>
        <v>0</v>
      </c>
      <c r="X21" s="76">
        <f>分析係数表!E24</f>
        <v>9.0452261306532666E-2</v>
      </c>
      <c r="Y21" s="166">
        <f t="shared" si="9"/>
        <v>0</v>
      </c>
    </row>
    <row r="22" spans="1:25" x14ac:dyDescent="0.2">
      <c r="A22" s="6" t="s">
        <v>10</v>
      </c>
      <c r="B22" s="5" t="s">
        <v>272</v>
      </c>
      <c r="C22" s="90"/>
      <c r="D22" s="76">
        <f>投入係数表!O22</f>
        <v>1.2581781580271766E-4</v>
      </c>
      <c r="E22" s="77">
        <f t="shared" si="0"/>
        <v>1.2581781580271767E-2</v>
      </c>
      <c r="F22" s="76">
        <f>分析係数表!C25</f>
        <v>9.9149235591377005E-3</v>
      </c>
      <c r="G22" s="77">
        <f t="shared" si="1"/>
        <v>1.247474026061613E-4</v>
      </c>
      <c r="H22" s="77">
        <v>3.4163187435671741E-4</v>
      </c>
      <c r="I22" s="77">
        <f t="shared" si="2"/>
        <v>3.4163187435671741E-4</v>
      </c>
      <c r="J22" s="76">
        <f>分析係数表!G25</f>
        <v>0.19677906391545041</v>
      </c>
      <c r="K22" s="78">
        <f t="shared" si="3"/>
        <v>6.7226000439595622E-5</v>
      </c>
      <c r="L22" s="79"/>
      <c r="M22" s="80"/>
      <c r="N22" s="81">
        <f>分析係数表!H25</f>
        <v>5.0905710608939805E-4</v>
      </c>
      <c r="O22" s="82">
        <f t="shared" si="4"/>
        <v>4.1117975426966033E-3</v>
      </c>
      <c r="P22" s="76">
        <f>分析係数表!C25</f>
        <v>9.9149235591377005E-3</v>
      </c>
      <c r="Q22" s="82">
        <f t="shared" si="5"/>
        <v>4.0768158326487059E-5</v>
      </c>
      <c r="R22" s="83">
        <v>1.9201606314425481E-4</v>
      </c>
      <c r="S22" s="84">
        <f t="shared" si="6"/>
        <v>5.3364793750097219E-4</v>
      </c>
      <c r="T22" s="85">
        <f>分析係数表!F25</f>
        <v>0.35078007045797682</v>
      </c>
      <c r="U22" s="86">
        <f t="shared" si="7"/>
        <v>1.8719306111634503E-4</v>
      </c>
      <c r="V22" s="87">
        <f>分析係数表!D25</f>
        <v>8.1529944640161042E-2</v>
      </c>
      <c r="W22" s="167">
        <f t="shared" si="8"/>
        <v>0</v>
      </c>
      <c r="X22" s="76">
        <f>分析係数表!E25</f>
        <v>6.8948163059889281E-2</v>
      </c>
      <c r="Y22" s="166">
        <f t="shared" si="9"/>
        <v>0</v>
      </c>
    </row>
    <row r="23" spans="1:25" x14ac:dyDescent="0.2">
      <c r="A23" s="6" t="s">
        <v>11</v>
      </c>
      <c r="B23" s="5" t="s">
        <v>35</v>
      </c>
      <c r="C23" s="90"/>
      <c r="D23" s="76">
        <f>投入係数表!O23</f>
        <v>0</v>
      </c>
      <c r="E23" s="77">
        <f t="shared" si="0"/>
        <v>0</v>
      </c>
      <c r="F23" s="76">
        <f>分析係数表!C26</f>
        <v>0.61283557046979864</v>
      </c>
      <c r="G23" s="77">
        <f t="shared" si="1"/>
        <v>0</v>
      </c>
      <c r="H23" s="77">
        <v>8.9463041450154046E-3</v>
      </c>
      <c r="I23" s="77">
        <f t="shared" si="2"/>
        <v>8.9463041450154046E-3</v>
      </c>
      <c r="J23" s="76">
        <f>分析係数表!G26</f>
        <v>0.19644335167242807</v>
      </c>
      <c r="K23" s="78">
        <f t="shared" si="3"/>
        <v>1.7574419713277621E-3</v>
      </c>
      <c r="L23" s="79"/>
      <c r="M23" s="80"/>
      <c r="N23" s="81">
        <f>分析係数表!H26</f>
        <v>1.0374014689933634E-2</v>
      </c>
      <c r="O23" s="82">
        <f t="shared" si="4"/>
        <v>8.3793836879425806E-2</v>
      </c>
      <c r="P23" s="76">
        <f>分析係数表!C26</f>
        <v>0.61283557046979864</v>
      </c>
      <c r="Q23" s="82">
        <f t="shared" si="5"/>
        <v>5.1351843825856169E-2</v>
      </c>
      <c r="R23" s="83">
        <v>5.776672264279744E-2</v>
      </c>
      <c r="S23" s="84">
        <f t="shared" si="6"/>
        <v>6.6713026787812851E-2</v>
      </c>
      <c r="T23" s="85">
        <f>分析係数表!F26</f>
        <v>0.33496031939237547</v>
      </c>
      <c r="U23" s="86">
        <f t="shared" si="7"/>
        <v>2.2346216760477895E-2</v>
      </c>
      <c r="V23" s="87">
        <f>分析係数表!D26</f>
        <v>1.4022104289400653E-2</v>
      </c>
      <c r="W23" s="167">
        <f t="shared" si="8"/>
        <v>0</v>
      </c>
      <c r="X23" s="76">
        <f>分析係数表!E26</f>
        <v>1.5044549393836117E-2</v>
      </c>
      <c r="Y23" s="166">
        <f t="shared" si="9"/>
        <v>0</v>
      </c>
    </row>
    <row r="24" spans="1:25" x14ac:dyDescent="0.2">
      <c r="A24" s="6" t="s">
        <v>12</v>
      </c>
      <c r="B24" s="5" t="s">
        <v>366</v>
      </c>
      <c r="C24" s="90"/>
      <c r="D24" s="76">
        <f>投入係数表!O24</f>
        <v>0</v>
      </c>
      <c r="E24" s="77">
        <f t="shared" si="0"/>
        <v>0</v>
      </c>
      <c r="F24" s="76">
        <f>分析係数表!C27</f>
        <v>1.5080990504561576E-2</v>
      </c>
      <c r="G24" s="77">
        <f t="shared" si="1"/>
        <v>0</v>
      </c>
      <c r="H24" s="77">
        <v>4.8863058778964073E-5</v>
      </c>
      <c r="I24" s="77">
        <f t="shared" si="2"/>
        <v>4.8863058778964073E-5</v>
      </c>
      <c r="J24" s="76">
        <f>分析係数表!G27</f>
        <v>0.17011128775834658</v>
      </c>
      <c r="K24" s="78">
        <f t="shared" si="3"/>
        <v>8.31215785270136E-6</v>
      </c>
      <c r="L24" s="79"/>
      <c r="M24" s="80"/>
      <c r="N24" s="81">
        <f>分析係数表!H27</f>
        <v>1.1055392369202362E-2</v>
      </c>
      <c r="O24" s="82">
        <f t="shared" si="4"/>
        <v>8.9297516198997964E-2</v>
      </c>
      <c r="P24" s="76">
        <f>分析係数表!C27</f>
        <v>1.5080990504561576E-2</v>
      </c>
      <c r="Q24" s="82">
        <f t="shared" si="5"/>
        <v>1.3466949938780218E-3</v>
      </c>
      <c r="R24" s="83">
        <v>1.3631908319580658E-3</v>
      </c>
      <c r="S24" s="84">
        <f t="shared" si="6"/>
        <v>1.4120538907370298E-3</v>
      </c>
      <c r="T24" s="85">
        <f>分析係数表!F27</f>
        <v>0.32114467408585057</v>
      </c>
      <c r="U24" s="86">
        <f t="shared" si="7"/>
        <v>4.5347358653240069E-4</v>
      </c>
      <c r="V24" s="87">
        <f>分析係数表!D27</f>
        <v>6.518282988871224E-2</v>
      </c>
      <c r="W24" s="167">
        <f t="shared" si="8"/>
        <v>0</v>
      </c>
      <c r="X24" s="76">
        <f>分析係数表!E27</f>
        <v>7.7901430842607311E-2</v>
      </c>
      <c r="Y24" s="166">
        <f t="shared" si="9"/>
        <v>0</v>
      </c>
    </row>
    <row r="25" spans="1:25" x14ac:dyDescent="0.2">
      <c r="A25" s="6" t="s">
        <v>13</v>
      </c>
      <c r="B25" s="5" t="s">
        <v>192</v>
      </c>
      <c r="C25" s="90"/>
      <c r="D25" s="76">
        <f>投入係数表!O25</f>
        <v>0</v>
      </c>
      <c r="E25" s="77">
        <f t="shared" si="0"/>
        <v>0</v>
      </c>
      <c r="F25" s="76">
        <f>分析係数表!C28</f>
        <v>4.0038232795242101E-2</v>
      </c>
      <c r="G25" s="77">
        <f t="shared" si="1"/>
        <v>0</v>
      </c>
      <c r="H25" s="77">
        <v>2.0666868730343977E-3</v>
      </c>
      <c r="I25" s="77">
        <f t="shared" si="2"/>
        <v>2.0666868730343977E-3</v>
      </c>
      <c r="J25" s="76">
        <f>分析係数表!G28</f>
        <v>0.12474279835390946</v>
      </c>
      <c r="K25" s="78">
        <f t="shared" si="3"/>
        <v>2.5780430386360153E-4</v>
      </c>
      <c r="L25" s="79"/>
      <c r="M25" s="80"/>
      <c r="N25" s="81">
        <f>分析係数表!H28</f>
        <v>2.0869760426975598E-2</v>
      </c>
      <c r="O25" s="82">
        <f t="shared" si="4"/>
        <v>0.16857092969297469</v>
      </c>
      <c r="P25" s="76">
        <f>分析係数表!C28</f>
        <v>4.0038232795242101E-2</v>
      </c>
      <c r="Q25" s="82">
        <f t="shared" si="5"/>
        <v>6.7492821255577097E-3</v>
      </c>
      <c r="R25" s="83">
        <v>7.3886129497466512E-3</v>
      </c>
      <c r="S25" s="84">
        <f t="shared" si="6"/>
        <v>9.4552998227810485E-3</v>
      </c>
      <c r="T25" s="85">
        <f>分析係数表!F28</f>
        <v>0.21334876543209877</v>
      </c>
      <c r="U25" s="86">
        <f t="shared" si="7"/>
        <v>2.0172765439806788E-3</v>
      </c>
      <c r="V25" s="87">
        <f>分析係数表!D28</f>
        <v>5.5555555555555552E-2</v>
      </c>
      <c r="W25" s="167">
        <f t="shared" si="8"/>
        <v>0</v>
      </c>
      <c r="X25" s="76">
        <f>分析係数表!E28</f>
        <v>5.3497942386831275E-2</v>
      </c>
      <c r="Y25" s="166">
        <f t="shared" si="9"/>
        <v>0</v>
      </c>
    </row>
    <row r="26" spans="1:25" x14ac:dyDescent="0.2">
      <c r="A26" s="6" t="s">
        <v>14</v>
      </c>
      <c r="B26" s="5" t="s">
        <v>50</v>
      </c>
      <c r="C26" s="90"/>
      <c r="D26" s="76">
        <f>投入係数表!O26</f>
        <v>3.3467539003522902E-2</v>
      </c>
      <c r="E26" s="77">
        <f t="shared" si="0"/>
        <v>3.3467539003522901</v>
      </c>
      <c r="F26" s="76">
        <f>分析係数表!C29</f>
        <v>5.2257811734743864E-2</v>
      </c>
      <c r="G26" s="77">
        <f t="shared" si="1"/>
        <v>0.17489403524712971</v>
      </c>
      <c r="H26" s="77">
        <v>0.18475655925163173</v>
      </c>
      <c r="I26" s="77">
        <f t="shared" si="2"/>
        <v>0.18475655925163173</v>
      </c>
      <c r="J26" s="76">
        <f>分析係数表!G29</f>
        <v>0.26071608673726676</v>
      </c>
      <c r="K26" s="78">
        <f t="shared" si="3"/>
        <v>4.8169007127127385E-2</v>
      </c>
      <c r="L26" s="79"/>
      <c r="M26" s="80"/>
      <c r="N26" s="81">
        <f>分析係数表!H29</f>
        <v>1.0140038131855275E-2</v>
      </c>
      <c r="O26" s="82">
        <f t="shared" si="4"/>
        <v>8.190394235669568E-2</v>
      </c>
      <c r="P26" s="76">
        <f>分析係数表!C29</f>
        <v>5.2257811734743864E-2</v>
      </c>
      <c r="Q26" s="82">
        <f t="shared" si="5"/>
        <v>4.2801208000095162E-3</v>
      </c>
      <c r="R26" s="83">
        <v>5.7286503555683205E-3</v>
      </c>
      <c r="S26" s="84">
        <f t="shared" si="6"/>
        <v>0.19048520960720006</v>
      </c>
      <c r="T26" s="85">
        <f>分析係数表!F29</f>
        <v>0.44730206757438223</v>
      </c>
      <c r="U26" s="86">
        <f t="shared" si="7"/>
        <v>8.520442809964017E-2</v>
      </c>
      <c r="V26" s="87">
        <f>分析係数表!D29</f>
        <v>0.13842662632375188</v>
      </c>
      <c r="W26" s="167">
        <f t="shared" si="8"/>
        <v>0</v>
      </c>
      <c r="X26" s="76">
        <f>分析係数表!E29</f>
        <v>9.5057992939989913E-2</v>
      </c>
      <c r="Y26" s="166">
        <f t="shared" si="9"/>
        <v>0</v>
      </c>
    </row>
    <row r="27" spans="1:25" x14ac:dyDescent="0.2">
      <c r="A27" s="6" t="s">
        <v>15</v>
      </c>
      <c r="B27" s="5" t="s">
        <v>36</v>
      </c>
      <c r="C27" s="90"/>
      <c r="D27" s="76">
        <f>投入係数表!O27</f>
        <v>3.1454453950679417E-3</v>
      </c>
      <c r="E27" s="77">
        <f t="shared" si="0"/>
        <v>0.31454453950679417</v>
      </c>
      <c r="F27" s="76">
        <f>分析係数表!C30</f>
        <v>1</v>
      </c>
      <c r="G27" s="77">
        <f t="shared" si="1"/>
        <v>0.31454453950679417</v>
      </c>
      <c r="H27" s="77">
        <v>0.35593722770786068</v>
      </c>
      <c r="I27" s="77">
        <f t="shared" si="2"/>
        <v>0.35593722770786068</v>
      </c>
      <c r="J27" s="76">
        <f>分析係数表!G30</f>
        <v>0.34449214239092235</v>
      </c>
      <c r="K27" s="78">
        <f t="shared" si="3"/>
        <v>0.12261757812976649</v>
      </c>
      <c r="L27" s="79"/>
      <c r="M27" s="80"/>
      <c r="N27" s="81">
        <f>分析係数表!H30</f>
        <v>0</v>
      </c>
      <c r="O27" s="82">
        <f t="shared" si="4"/>
        <v>0</v>
      </c>
      <c r="P27" s="76">
        <f>分析係数表!C30</f>
        <v>1</v>
      </c>
      <c r="Q27" s="82">
        <f t="shared" si="5"/>
        <v>0</v>
      </c>
      <c r="R27" s="83">
        <v>2.2983659129517071E-2</v>
      </c>
      <c r="S27" s="84">
        <f t="shared" si="6"/>
        <v>0.37892088683737774</v>
      </c>
      <c r="T27" s="85">
        <f>分析係数表!F30</f>
        <v>0.44050308781442987</v>
      </c>
      <c r="U27" s="86">
        <f t="shared" si="7"/>
        <v>0.16691582068924704</v>
      </c>
      <c r="V27" s="87">
        <f>分析係数表!D30</f>
        <v>0.11032032936687253</v>
      </c>
      <c r="W27" s="167">
        <f t="shared" si="8"/>
        <v>0</v>
      </c>
      <c r="X27" s="76">
        <f>分析係数表!E30</f>
        <v>8.4249635989355823E-2</v>
      </c>
      <c r="Y27" s="166">
        <f t="shared" si="9"/>
        <v>0</v>
      </c>
    </row>
    <row r="28" spans="1:25" x14ac:dyDescent="0.2">
      <c r="A28" s="6" t="s">
        <v>16</v>
      </c>
      <c r="B28" s="5" t="s">
        <v>193</v>
      </c>
      <c r="C28" s="90"/>
      <c r="D28" s="76">
        <f>投入係数表!O28</f>
        <v>3.6864620030196277E-2</v>
      </c>
      <c r="E28" s="77">
        <f t="shared" si="0"/>
        <v>3.6864620030196278</v>
      </c>
      <c r="F28" s="76">
        <f>分析係数表!C31</f>
        <v>0.13612385518153858</v>
      </c>
      <c r="G28" s="77">
        <f t="shared" si="1"/>
        <v>0.50181541983128841</v>
      </c>
      <c r="H28" s="77">
        <v>0.54189036871029539</v>
      </c>
      <c r="I28" s="77">
        <f t="shared" si="2"/>
        <v>0.54189036871029539</v>
      </c>
      <c r="J28" s="76">
        <f>分析係数表!G31</f>
        <v>7.0908634538152604E-2</v>
      </c>
      <c r="K28" s="78">
        <f t="shared" si="3"/>
        <v>3.8424706114623099E-2</v>
      </c>
      <c r="L28" s="79"/>
      <c r="M28" s="80"/>
      <c r="N28" s="81">
        <f>分析係数表!H31</f>
        <v>2.211552750647388E-2</v>
      </c>
      <c r="O28" s="82">
        <f t="shared" si="4"/>
        <v>0.17863334107075399</v>
      </c>
      <c r="P28" s="76">
        <f>分析係数表!C31</f>
        <v>0.13612385518153858</v>
      </c>
      <c r="Q28" s="82">
        <f t="shared" si="5"/>
        <v>2.4316259050509704E-2</v>
      </c>
      <c r="R28" s="83">
        <v>3.2150631038974163E-2</v>
      </c>
      <c r="S28" s="84">
        <f t="shared" si="6"/>
        <v>0.57404099974926959</v>
      </c>
      <c r="T28" s="85">
        <f>分析係数表!F31</f>
        <v>0.34563253012048195</v>
      </c>
      <c r="U28" s="86">
        <f t="shared" si="7"/>
        <v>0.19840724313623098</v>
      </c>
      <c r="V28" s="87">
        <f>分析係数表!D31</f>
        <v>2.3594377510040159E-2</v>
      </c>
      <c r="W28" s="167">
        <f t="shared" si="8"/>
        <v>0</v>
      </c>
      <c r="X28" s="76">
        <f>分析係数表!E31</f>
        <v>2.0582329317269075E-2</v>
      </c>
      <c r="Y28" s="166">
        <f t="shared" si="9"/>
        <v>0</v>
      </c>
    </row>
    <row r="29" spans="1:25" x14ac:dyDescent="0.2">
      <c r="A29" s="6" t="s">
        <v>17</v>
      </c>
      <c r="B29" s="5" t="s">
        <v>273</v>
      </c>
      <c r="C29" s="90"/>
      <c r="D29" s="76">
        <f>投入係数表!O29</f>
        <v>7.5490689481630597E-4</v>
      </c>
      <c r="E29" s="77">
        <f t="shared" si="0"/>
        <v>7.5490689481630596E-2</v>
      </c>
      <c r="F29" s="76">
        <f>分析係数表!C32</f>
        <v>0.77653138391731791</v>
      </c>
      <c r="G29" s="77">
        <f t="shared" si="1"/>
        <v>5.8620889576043118E-2</v>
      </c>
      <c r="H29" s="77">
        <v>7.4743846034651076E-2</v>
      </c>
      <c r="I29" s="77">
        <f t="shared" si="2"/>
        <v>7.4743846034651076E-2</v>
      </c>
      <c r="J29" s="76">
        <f>分析係数表!G32</f>
        <v>0.14009350314364016</v>
      </c>
      <c r="K29" s="78">
        <f t="shared" si="3"/>
        <v>1.0471127229423147E-2</v>
      </c>
      <c r="L29" s="79"/>
      <c r="M29" s="80"/>
      <c r="N29" s="81">
        <f>分析係数表!H32</f>
        <v>6.3300144496333836E-3</v>
      </c>
      <c r="O29" s="82">
        <f t="shared" si="4"/>
        <v>5.1129308574401233E-2</v>
      </c>
      <c r="P29" s="76">
        <f>分析係数表!C32</f>
        <v>0.77653138391731791</v>
      </c>
      <c r="Q29" s="82">
        <f t="shared" si="5"/>
        <v>3.9703512746015378E-2</v>
      </c>
      <c r="R29" s="83">
        <v>5.1778304939793192E-2</v>
      </c>
      <c r="S29" s="84">
        <f t="shared" si="6"/>
        <v>0.12652215097444428</v>
      </c>
      <c r="T29" s="85">
        <f>分析係数表!F32</f>
        <v>0.48218603901338064</v>
      </c>
      <c r="U29" s="86">
        <f t="shared" si="7"/>
        <v>6.1007214825820222E-2</v>
      </c>
      <c r="V29" s="87">
        <f>分析係数表!D32</f>
        <v>2.111881347734967E-2</v>
      </c>
      <c r="W29" s="167">
        <f t="shared" si="8"/>
        <v>0</v>
      </c>
      <c r="X29" s="76">
        <f>分析係数表!E32</f>
        <v>3.1758826374334997E-2</v>
      </c>
      <c r="Y29" s="166">
        <f t="shared" si="9"/>
        <v>0</v>
      </c>
    </row>
    <row r="30" spans="1:25" x14ac:dyDescent="0.2">
      <c r="A30" s="6" t="s">
        <v>18</v>
      </c>
      <c r="B30" s="5" t="s">
        <v>274</v>
      </c>
      <c r="C30" s="90"/>
      <c r="D30" s="76">
        <f>投入係数表!O30</f>
        <v>1.2581781580271766E-4</v>
      </c>
      <c r="E30" s="77">
        <f t="shared" si="0"/>
        <v>1.2581781580271767E-2</v>
      </c>
      <c r="F30" s="76">
        <f>分析係数表!C33</f>
        <v>0.72092624356775303</v>
      </c>
      <c r="G30" s="77">
        <f t="shared" si="1"/>
        <v>9.0705365320552719E-3</v>
      </c>
      <c r="H30" s="77">
        <v>2.6875451749204506E-2</v>
      </c>
      <c r="I30" s="77">
        <f t="shared" si="2"/>
        <v>2.6875451749204506E-2</v>
      </c>
      <c r="J30" s="76">
        <f>分析係数表!G33</f>
        <v>0.50771788173830446</v>
      </c>
      <c r="K30" s="78">
        <f t="shared" si="3"/>
        <v>1.3645147432866121E-2</v>
      </c>
      <c r="L30" s="79"/>
      <c r="M30" s="80"/>
      <c r="N30" s="81">
        <f>分析係数表!H33</f>
        <v>9.5171545921061366E-4</v>
      </c>
      <c r="O30" s="82">
        <f t="shared" si="4"/>
        <v>7.6872736667806052E-3</v>
      </c>
      <c r="P30" s="76">
        <f>分析係数表!C33</f>
        <v>0.72092624356775303</v>
      </c>
      <c r="Q30" s="82">
        <f t="shared" si="5"/>
        <v>5.5419573278694487E-3</v>
      </c>
      <c r="R30" s="83">
        <v>1.6080869902242726E-2</v>
      </c>
      <c r="S30" s="84">
        <f t="shared" si="6"/>
        <v>4.2956321651447235E-2</v>
      </c>
      <c r="T30" s="85">
        <f>分析係数表!F33</f>
        <v>0.64568985989076233</v>
      </c>
      <c r="U30" s="86">
        <f t="shared" si="7"/>
        <v>2.7736461308545485E-2</v>
      </c>
      <c r="V30" s="87">
        <f>分析係数表!D33</f>
        <v>8.5965328900498697E-2</v>
      </c>
      <c r="W30" s="167">
        <f t="shared" si="8"/>
        <v>0</v>
      </c>
      <c r="X30" s="76">
        <f>分析係数表!E33</f>
        <v>8.1928283068154834E-2</v>
      </c>
      <c r="Y30" s="166">
        <f t="shared" si="9"/>
        <v>0</v>
      </c>
    </row>
    <row r="31" spans="1:25" x14ac:dyDescent="0.2">
      <c r="A31" s="6" t="s">
        <v>19</v>
      </c>
      <c r="B31" s="5" t="s">
        <v>275</v>
      </c>
      <c r="C31" s="90"/>
      <c r="D31" s="76">
        <f>投入係数表!O31</f>
        <v>3.938097634625063E-2</v>
      </c>
      <c r="E31" s="77">
        <f t="shared" si="0"/>
        <v>3.9380976346250631</v>
      </c>
      <c r="F31" s="76">
        <f>分析係数表!C34</f>
        <v>0.35819769846483229</v>
      </c>
      <c r="G31" s="77">
        <f t="shared" si="1"/>
        <v>1.4106175090524977</v>
      </c>
      <c r="H31" s="77">
        <v>1.5212108771365405</v>
      </c>
      <c r="I31" s="77">
        <f t="shared" si="2"/>
        <v>1.5212108771365405</v>
      </c>
      <c r="J31" s="76">
        <f>分析係数表!G34</f>
        <v>0.42481599404565001</v>
      </c>
      <c r="K31" s="78">
        <f t="shared" si="3"/>
        <v>0.64623471092381457</v>
      </c>
      <c r="L31" s="79"/>
      <c r="M31" s="80"/>
      <c r="N31" s="81">
        <f>分析係数表!H34</f>
        <v>0.15806065051806836</v>
      </c>
      <c r="O31" s="82">
        <f t="shared" si="4"/>
        <v>1.2767003674497093</v>
      </c>
      <c r="P31" s="76">
        <f>分析係数表!C34</f>
        <v>0.35819769846483229</v>
      </c>
      <c r="Q31" s="82">
        <f t="shared" si="5"/>
        <v>0.45731113324969153</v>
      </c>
      <c r="R31" s="83">
        <v>0.49443107643297929</v>
      </c>
      <c r="S31" s="84">
        <f t="shared" si="6"/>
        <v>2.0156419535695198</v>
      </c>
      <c r="T31" s="85">
        <f>分析係数表!F34</f>
        <v>0.69970848494872639</v>
      </c>
      <c r="U31" s="86">
        <f t="shared" si="7"/>
        <v>1.4103617775312198</v>
      </c>
      <c r="V31" s="87">
        <f>分析係数表!D34</f>
        <v>0.20760626860734369</v>
      </c>
      <c r="W31" s="167">
        <f t="shared" si="8"/>
        <v>0</v>
      </c>
      <c r="X31" s="76">
        <f>分析係数表!E34</f>
        <v>0.15619831293417136</v>
      </c>
      <c r="Y31" s="166">
        <f t="shared" si="9"/>
        <v>0</v>
      </c>
    </row>
    <row r="32" spans="1:25" x14ac:dyDescent="0.2">
      <c r="A32" s="6" t="s">
        <v>20</v>
      </c>
      <c r="B32" s="5" t="s">
        <v>37</v>
      </c>
      <c r="C32" s="90"/>
      <c r="D32" s="76">
        <f>投入係数表!O32</f>
        <v>7.6748867639657775E-3</v>
      </c>
      <c r="E32" s="77">
        <f t="shared" si="0"/>
        <v>0.7674886763965777</v>
      </c>
      <c r="F32" s="76">
        <f>分析係数表!C35</f>
        <v>0.47446234387370934</v>
      </c>
      <c r="G32" s="77">
        <f t="shared" si="1"/>
        <v>0.36414447629965108</v>
      </c>
      <c r="H32" s="77">
        <v>0.44234278204113642</v>
      </c>
      <c r="I32" s="77">
        <f t="shared" si="2"/>
        <v>0.44234278204113642</v>
      </c>
      <c r="J32" s="76">
        <f>分析係数表!G35</f>
        <v>0.31377306685396844</v>
      </c>
      <c r="K32" s="78">
        <f t="shared" si="3"/>
        <v>0.13879525132176387</v>
      </c>
      <c r="L32" s="79"/>
      <c r="M32" s="80"/>
      <c r="N32" s="81">
        <f>分析係数表!H35</f>
        <v>5.9483797123353076E-2</v>
      </c>
      <c r="O32" s="82">
        <f t="shared" si="4"/>
        <v>0.48046737373137388</v>
      </c>
      <c r="P32" s="76">
        <f>分析係数表!C35</f>
        <v>0.47446234387370934</v>
      </c>
      <c r="Q32" s="82">
        <f t="shared" si="5"/>
        <v>0.22796367629543313</v>
      </c>
      <c r="R32" s="83">
        <v>0.30261928095896679</v>
      </c>
      <c r="S32" s="84">
        <f t="shared" si="6"/>
        <v>0.74496206300010326</v>
      </c>
      <c r="T32" s="85">
        <f>分析係数表!F35</f>
        <v>0.64389247174509934</v>
      </c>
      <c r="U32" s="86">
        <f t="shared" si="7"/>
        <v>0.47967546410146489</v>
      </c>
      <c r="V32" s="87">
        <f>分析係数表!D35</f>
        <v>6.6375071834493329E-2</v>
      </c>
      <c r="W32" s="167">
        <f t="shared" si="8"/>
        <v>0</v>
      </c>
      <c r="X32" s="76">
        <f>分析係数表!E35</f>
        <v>5.9702445565417275E-2</v>
      </c>
      <c r="Y32" s="166">
        <f t="shared" si="9"/>
        <v>0</v>
      </c>
    </row>
    <row r="33" spans="1:25" x14ac:dyDescent="0.2">
      <c r="A33" s="6" t="s">
        <v>21</v>
      </c>
      <c r="B33" s="5" t="s">
        <v>38</v>
      </c>
      <c r="C33" s="90"/>
      <c r="D33" s="76">
        <f>投入係数表!O33</f>
        <v>8.8072471061902363E-4</v>
      </c>
      <c r="E33" s="77">
        <f t="shared" si="0"/>
        <v>8.8072471061902358E-2</v>
      </c>
      <c r="F33" s="76">
        <f>分析係数表!C36</f>
        <v>0.91090674483303868</v>
      </c>
      <c r="G33" s="77">
        <f t="shared" si="1"/>
        <v>8.022580792439947E-2</v>
      </c>
      <c r="H33" s="77">
        <v>0.18115607895198613</v>
      </c>
      <c r="I33" s="77">
        <f t="shared" si="2"/>
        <v>0.18115607895198613</v>
      </c>
      <c r="J33" s="76">
        <f>分析係数表!G36</f>
        <v>5.1762655005969514E-2</v>
      </c>
      <c r="K33" s="78">
        <f t="shared" si="3"/>
        <v>9.3771196170258329E-3</v>
      </c>
      <c r="L33" s="79"/>
      <c r="M33" s="80"/>
      <c r="N33" s="81">
        <f>分析係数表!H36</f>
        <v>0.19022926540846299</v>
      </c>
      <c r="O33" s="82">
        <f t="shared" si="4"/>
        <v>1.5365353252099281</v>
      </c>
      <c r="P33" s="76">
        <f>分析係数表!C36</f>
        <v>0.91090674483303868</v>
      </c>
      <c r="Q33" s="82">
        <f t="shared" si="5"/>
        <v>1.39964039140795</v>
      </c>
      <c r="R33" s="83">
        <v>1.4694486377315965</v>
      </c>
      <c r="S33" s="84">
        <f t="shared" si="6"/>
        <v>1.6506047166835827</v>
      </c>
      <c r="T33" s="85">
        <f>分析係数表!F36</f>
        <v>0.84633076241329552</v>
      </c>
      <c r="U33" s="86">
        <f t="shared" si="7"/>
        <v>1.3969575483137981</v>
      </c>
      <c r="V33" s="87">
        <f>分析係数表!D36</f>
        <v>1.3696924417880712E-2</v>
      </c>
      <c r="W33" s="167">
        <f t="shared" si="8"/>
        <v>0</v>
      </c>
      <c r="X33" s="76">
        <f>分析係数表!E36</f>
        <v>6.1086817992045527E-3</v>
      </c>
      <c r="Y33" s="166">
        <f t="shared" si="9"/>
        <v>0</v>
      </c>
    </row>
    <row r="34" spans="1:25" x14ac:dyDescent="0.2">
      <c r="A34" s="6" t="s">
        <v>22</v>
      </c>
      <c r="B34" s="5" t="s">
        <v>378</v>
      </c>
      <c r="C34" s="90"/>
      <c r="D34" s="76">
        <f>投入係数表!O34</f>
        <v>2.755410166079517E-2</v>
      </c>
      <c r="E34" s="77">
        <f t="shared" si="0"/>
        <v>2.7554101660795172</v>
      </c>
      <c r="F34" s="76">
        <f>分析係数表!C37</f>
        <v>0.57543127748336897</v>
      </c>
      <c r="G34" s="77">
        <f t="shared" si="1"/>
        <v>1.5855491918577984</v>
      </c>
      <c r="H34" s="77">
        <v>1.8475496092078014</v>
      </c>
      <c r="I34" s="77">
        <f t="shared" si="2"/>
        <v>1.8475496092078014</v>
      </c>
      <c r="J34" s="76">
        <f>分析係数表!G37</f>
        <v>0.39253606653449546</v>
      </c>
      <c r="K34" s="78">
        <f t="shared" si="3"/>
        <v>0.72522985632577464</v>
      </c>
      <c r="L34" s="79"/>
      <c r="M34" s="80"/>
      <c r="N34" s="81">
        <f>分析係数表!H37</f>
        <v>4.7922509493440749E-2</v>
      </c>
      <c r="O34" s="82">
        <f t="shared" si="4"/>
        <v>0.38708359910485129</v>
      </c>
      <c r="P34" s="76">
        <f>分析係数表!C37</f>
        <v>0.57543127748336897</v>
      </c>
      <c r="Q34" s="82">
        <f t="shared" si="5"/>
        <v>0.22274000992576484</v>
      </c>
      <c r="R34" s="83">
        <v>0.27421303794641938</v>
      </c>
      <c r="S34" s="84">
        <f t="shared" si="6"/>
        <v>2.1217626471542208</v>
      </c>
      <c r="T34" s="85">
        <f>分析係数表!F37</f>
        <v>0.63717752091671964</v>
      </c>
      <c r="U34" s="86">
        <f t="shared" si="7"/>
        <v>1.3519394634874229</v>
      </c>
      <c r="V34" s="87">
        <f>分析係数表!D37</f>
        <v>6.7955959550617839E-2</v>
      </c>
      <c r="W34" s="167">
        <f t="shared" si="8"/>
        <v>0</v>
      </c>
      <c r="X34" s="76">
        <f>分析係数表!E37</f>
        <v>6.4489582164366135E-2</v>
      </c>
      <c r="Y34" s="166">
        <f t="shared" si="9"/>
        <v>0</v>
      </c>
    </row>
    <row r="35" spans="1:25" x14ac:dyDescent="0.2">
      <c r="A35" s="6" t="s">
        <v>23</v>
      </c>
      <c r="B35" s="5" t="s">
        <v>194</v>
      </c>
      <c r="C35" s="90"/>
      <c r="D35" s="76">
        <f>投入係数表!O35</f>
        <v>2.5163563160543532E-3</v>
      </c>
      <c r="E35" s="77">
        <f t="shared" si="0"/>
        <v>0.25163563160543534</v>
      </c>
      <c r="F35" s="76">
        <f>分析係数表!C38</f>
        <v>0.12310923685624497</v>
      </c>
      <c r="G35" s="77">
        <f t="shared" si="1"/>
        <v>3.0978670572784344E-2</v>
      </c>
      <c r="H35" s="77">
        <v>5.6594472769910566E-2</v>
      </c>
      <c r="I35" s="77">
        <f t="shared" si="2"/>
        <v>5.6594472769910566E-2</v>
      </c>
      <c r="J35" s="76">
        <f>分析係数表!G38</f>
        <v>0.19170637906529556</v>
      </c>
      <c r="K35" s="78">
        <f t="shared" si="3"/>
        <v>1.0849521449829022E-2</v>
      </c>
      <c r="L35" s="79"/>
      <c r="M35" s="80"/>
      <c r="N35" s="81">
        <f>分析係数表!H38</f>
        <v>4.3167094042767119E-2</v>
      </c>
      <c r="O35" s="82">
        <f t="shared" si="4"/>
        <v>0.34867276988612034</v>
      </c>
      <c r="P35" s="76">
        <f>分析係数表!C38</f>
        <v>0.12310923685624497</v>
      </c>
      <c r="Q35" s="82">
        <f t="shared" si="5"/>
        <v>4.2924838613233388E-2</v>
      </c>
      <c r="R35" s="83">
        <v>5.5497005391273814E-2</v>
      </c>
      <c r="S35" s="84">
        <f t="shared" si="6"/>
        <v>0.11209147816118438</v>
      </c>
      <c r="T35" s="85">
        <f>分析係数表!F38</f>
        <v>0.42705459409748348</v>
      </c>
      <c r="U35" s="86">
        <f t="shared" si="7"/>
        <v>4.7869180707911525E-2</v>
      </c>
      <c r="V35" s="87">
        <f>分析係数表!D38</f>
        <v>7.0562661984783878E-2</v>
      </c>
      <c r="W35" s="167">
        <f t="shared" si="8"/>
        <v>0</v>
      </c>
      <c r="X35" s="76">
        <f>分析係数表!E38</f>
        <v>7.7418276063874261E-2</v>
      </c>
      <c r="Y35" s="166">
        <f t="shared" si="9"/>
        <v>0</v>
      </c>
    </row>
    <row r="36" spans="1:25" x14ac:dyDescent="0.2">
      <c r="A36" s="6" t="s">
        <v>24</v>
      </c>
      <c r="B36" s="5" t="s">
        <v>39</v>
      </c>
      <c r="C36" s="90"/>
      <c r="D36" s="76">
        <f>投入係数表!O36</f>
        <v>0</v>
      </c>
      <c r="E36" s="77">
        <f t="shared" si="0"/>
        <v>0</v>
      </c>
      <c r="F36" s="76">
        <f>分析係数表!C39</f>
        <v>1</v>
      </c>
      <c r="G36" s="77">
        <f t="shared" si="1"/>
        <v>0</v>
      </c>
      <c r="H36" s="77">
        <v>3.9667728409450702E-2</v>
      </c>
      <c r="I36" s="77">
        <f t="shared" si="2"/>
        <v>3.9667728409450702E-2</v>
      </c>
      <c r="J36" s="76">
        <f>分析係数表!G39</f>
        <v>0.35304153549304357</v>
      </c>
      <c r="K36" s="78">
        <f t="shared" si="3"/>
        <v>1.4004355747193503E-2</v>
      </c>
      <c r="L36" s="79"/>
      <c r="M36" s="80"/>
      <c r="N36" s="81">
        <f>分析係数表!H39</f>
        <v>3.7957953780144243E-3</v>
      </c>
      <c r="O36" s="82">
        <f t="shared" si="4"/>
        <v>3.0659707764020321E-2</v>
      </c>
      <c r="P36" s="76">
        <f>分析係数表!C39</f>
        <v>1</v>
      </c>
      <c r="Q36" s="82">
        <f t="shared" si="5"/>
        <v>3.0659707764020321E-2</v>
      </c>
      <c r="R36" s="83">
        <v>4.3807258893525866E-2</v>
      </c>
      <c r="S36" s="84">
        <f t="shared" si="6"/>
        <v>8.3474987302976561E-2</v>
      </c>
      <c r="T36" s="85">
        <f>分析係数表!F39</f>
        <v>0.70376764496801059</v>
      </c>
      <c r="U36" s="86">
        <f t="shared" si="7"/>
        <v>5.8746995227950398E-2</v>
      </c>
      <c r="V36" s="87">
        <f>分析係数表!D39</f>
        <v>5.7580989133746319E-2</v>
      </c>
      <c r="W36" s="167">
        <f t="shared" si="8"/>
        <v>0</v>
      </c>
      <c r="X36" s="76">
        <f>分析係数表!E39</f>
        <v>7.2915608814867472E-2</v>
      </c>
      <c r="Y36" s="166">
        <f t="shared" si="9"/>
        <v>0</v>
      </c>
    </row>
    <row r="37" spans="1:25" x14ac:dyDescent="0.2">
      <c r="A37" s="6" t="s">
        <v>25</v>
      </c>
      <c r="B37" s="5" t="s">
        <v>40</v>
      </c>
      <c r="C37" s="90"/>
      <c r="D37" s="76">
        <f>投入係数表!O37</f>
        <v>0</v>
      </c>
      <c r="E37" s="77">
        <f t="shared" si="0"/>
        <v>0</v>
      </c>
      <c r="F37" s="76">
        <f>分析係数表!C40</f>
        <v>0.78099387587215507</v>
      </c>
      <c r="G37" s="77">
        <f t="shared" si="1"/>
        <v>0</v>
      </c>
      <c r="H37" s="77">
        <v>1.582556839555156E-3</v>
      </c>
      <c r="I37" s="77">
        <f t="shared" si="2"/>
        <v>1.582556839555156E-3</v>
      </c>
      <c r="J37" s="76">
        <f>分析係数表!G40</f>
        <v>0.50417365280256732</v>
      </c>
      <c r="K37" s="78">
        <f t="shared" si="3"/>
        <v>7.978834625662095E-4</v>
      </c>
      <c r="L37" s="79"/>
      <c r="M37" s="80"/>
      <c r="N37" s="81">
        <f>分析係数表!H40</f>
        <v>3.2832602420076455E-2</v>
      </c>
      <c r="O37" s="82">
        <f t="shared" si="4"/>
        <v>0.26519817194634487</v>
      </c>
      <c r="P37" s="76">
        <f>分析係数表!C40</f>
        <v>0.78099387587215507</v>
      </c>
      <c r="Q37" s="82">
        <f t="shared" si="5"/>
        <v>0.20711814818258611</v>
      </c>
      <c r="R37" s="83">
        <v>0.20761351428790342</v>
      </c>
      <c r="S37" s="84">
        <f t="shared" si="6"/>
        <v>0.20919607112745858</v>
      </c>
      <c r="T37" s="85">
        <f>分析係数表!F40</f>
        <v>0.70079506733733576</v>
      </c>
      <c r="U37" s="86">
        <f t="shared" si="7"/>
        <v>0.14660357475247343</v>
      </c>
      <c r="V37" s="87">
        <f>分析係数表!D40</f>
        <v>8.9079993509654384E-2</v>
      </c>
      <c r="W37" s="167">
        <f t="shared" si="8"/>
        <v>0</v>
      </c>
      <c r="X37" s="76">
        <f>分析係数表!E40</f>
        <v>5.5816972253772516E-2</v>
      </c>
      <c r="Y37" s="166">
        <f t="shared" si="9"/>
        <v>0</v>
      </c>
    </row>
    <row r="38" spans="1:25" x14ac:dyDescent="0.2">
      <c r="A38" s="6" t="s">
        <v>26</v>
      </c>
      <c r="B38" s="5" t="s">
        <v>277</v>
      </c>
      <c r="C38" s="90"/>
      <c r="D38" s="76">
        <f>投入係数表!O38</f>
        <v>0</v>
      </c>
      <c r="E38" s="77">
        <f t="shared" si="0"/>
        <v>0</v>
      </c>
      <c r="F38" s="76">
        <f>分析係数表!C41</f>
        <v>0.76071116627591595</v>
      </c>
      <c r="G38" s="77">
        <f t="shared" si="1"/>
        <v>0</v>
      </c>
      <c r="H38" s="77">
        <v>1.1528153662384707E-3</v>
      </c>
      <c r="I38" s="77">
        <f t="shared" si="2"/>
        <v>1.1528153662384707E-3</v>
      </c>
      <c r="J38" s="76">
        <f>分析係数表!G41</f>
        <v>0.44503393665158369</v>
      </c>
      <c r="K38" s="78">
        <f t="shared" si="3"/>
        <v>5.130419606695438E-4</v>
      </c>
      <c r="L38" s="79"/>
      <c r="M38" s="80"/>
      <c r="N38" s="81">
        <f>分析係数表!H41</f>
        <v>5.40375184572724E-2</v>
      </c>
      <c r="O38" s="82">
        <f t="shared" si="4"/>
        <v>0.43647624784755462</v>
      </c>
      <c r="P38" s="76">
        <f>分析係数表!C41</f>
        <v>0.76071116627591595</v>
      </c>
      <c r="Q38" s="82">
        <f t="shared" si="5"/>
        <v>0.33203235555184901</v>
      </c>
      <c r="R38" s="83">
        <v>0.33777278164734481</v>
      </c>
      <c r="S38" s="84">
        <f t="shared" si="6"/>
        <v>0.33892559701358327</v>
      </c>
      <c r="T38" s="85">
        <f>分析係数表!F41</f>
        <v>0.54961538461538462</v>
      </c>
      <c r="U38" s="86">
        <f t="shared" si="7"/>
        <v>0.18627872235861942</v>
      </c>
      <c r="V38" s="87">
        <f>分析係数表!D41</f>
        <v>0.14765837104072399</v>
      </c>
      <c r="W38" s="167">
        <f t="shared" si="8"/>
        <v>0</v>
      </c>
      <c r="X38" s="76">
        <f>分析係数表!E41</f>
        <v>0.13881221719457013</v>
      </c>
      <c r="Y38" s="166">
        <f t="shared" si="9"/>
        <v>0</v>
      </c>
    </row>
    <row r="39" spans="1:25" x14ac:dyDescent="0.2">
      <c r="A39" s="6" t="s">
        <v>51</v>
      </c>
      <c r="B39" s="5" t="s">
        <v>368</v>
      </c>
      <c r="C39" s="90"/>
      <c r="D39" s="76">
        <f>投入係数表!O39</f>
        <v>2.5163563160543532E-4</v>
      </c>
      <c r="E39" s="77">
        <f>$C$17*D39</f>
        <v>2.5163563160543533E-2</v>
      </c>
      <c r="F39" s="76">
        <f>分析係数表!C42</f>
        <v>0.30107643796890293</v>
      </c>
      <c r="G39" s="77">
        <f>E39*F39</f>
        <v>7.5761559629819557E-3</v>
      </c>
      <c r="H39" s="77">
        <v>1.0821446730790135E-2</v>
      </c>
      <c r="I39" s="77">
        <f>C39+H39</f>
        <v>1.0821446730790135E-2</v>
      </c>
      <c r="J39" s="76">
        <f>分析係数表!G42</f>
        <v>0.48530465949820789</v>
      </c>
      <c r="K39" s="78">
        <f>I39*J39</f>
        <v>5.2516985209641017E-3</v>
      </c>
      <c r="L39" s="79"/>
      <c r="M39" s="80"/>
      <c r="N39" s="81">
        <f>分析係数表!H42</f>
        <v>1.1991298601515789E-2</v>
      </c>
      <c r="O39" s="82">
        <f t="shared" si="4"/>
        <v>9.6857094289918427E-2</v>
      </c>
      <c r="P39" s="76">
        <f>分析係数表!C42</f>
        <v>0.30107643796890293</v>
      </c>
      <c r="Q39" s="82">
        <f>O39*P39</f>
        <v>2.9161388940826809E-2</v>
      </c>
      <c r="R39" s="83">
        <v>3.0810977220700961E-2</v>
      </c>
      <c r="S39" s="84">
        <f>I39+R39</f>
        <v>4.1632423951491096E-2</v>
      </c>
      <c r="T39" s="85">
        <f>分析係数表!F42</f>
        <v>0.55698924731182797</v>
      </c>
      <c r="U39" s="86">
        <f>S39*T39</f>
        <v>2.3188812480507946E-2</v>
      </c>
      <c r="V39" s="87">
        <f>分析係数表!D42</f>
        <v>0.33118279569892473</v>
      </c>
      <c r="W39" s="167">
        <f>ROUND(S39*V39,0)</f>
        <v>0</v>
      </c>
      <c r="X39" s="76">
        <f>分析係数表!E42</f>
        <v>0.28387096774193549</v>
      </c>
      <c r="Y39" s="166">
        <f>ROUND(S39*X39,0)</f>
        <v>0</v>
      </c>
    </row>
    <row r="40" spans="1:25" x14ac:dyDescent="0.2">
      <c r="A40" s="6" t="s">
        <v>195</v>
      </c>
      <c r="B40" s="5" t="s">
        <v>41</v>
      </c>
      <c r="C40" s="90"/>
      <c r="D40" s="76">
        <f>投入係数表!O40</f>
        <v>1.2959235027679919E-2</v>
      </c>
      <c r="E40" s="77">
        <f>$C$17*D40</f>
        <v>1.2959235027679918</v>
      </c>
      <c r="F40" s="76">
        <f>分析係数表!C43</f>
        <v>0.72981232219865499</v>
      </c>
      <c r="G40" s="77">
        <f>E40*F40</f>
        <v>0.94578094094692322</v>
      </c>
      <c r="H40" s="77">
        <v>1.4540911749270626</v>
      </c>
      <c r="I40" s="77">
        <f>C40+H40</f>
        <v>1.4540911749270626</v>
      </c>
      <c r="J40" s="76">
        <f>分析係数表!G43</f>
        <v>0.39095764137830125</v>
      </c>
      <c r="K40" s="78">
        <f>I40*J40</f>
        <v>0.56848805609848729</v>
      </c>
      <c r="L40" s="79"/>
      <c r="M40" s="80"/>
      <c r="N40" s="81">
        <f>分析係数表!H43</f>
        <v>3.3430191196790096E-2</v>
      </c>
      <c r="O40" s="82">
        <f t="shared" si="4"/>
        <v>0.27002506471385829</v>
      </c>
      <c r="P40" s="76">
        <f>分析係数表!C43</f>
        <v>0.72981232219865499</v>
      </c>
      <c r="Q40" s="82">
        <f>O40*P40</f>
        <v>0.19706761953066301</v>
      </c>
      <c r="R40" s="83">
        <v>0.39415592891593143</v>
      </c>
      <c r="S40" s="84">
        <f>I40+R40</f>
        <v>1.848247103842994</v>
      </c>
      <c r="T40" s="85">
        <f>分析係数表!F43</f>
        <v>0.64680420416026529</v>
      </c>
      <c r="U40" s="86">
        <f>S40*T40</f>
        <v>1.195453997092683</v>
      </c>
      <c r="V40" s="87">
        <f>分析係数表!D43</f>
        <v>0.10445777550174361</v>
      </c>
      <c r="W40" s="167">
        <f>ROUND(S40*V40,0)</f>
        <v>0</v>
      </c>
      <c r="X40" s="76">
        <f>分析係数表!E43</f>
        <v>8.2644426561318804E-2</v>
      </c>
      <c r="Y40" s="166">
        <f>ROUND(S40*X40,0)</f>
        <v>0</v>
      </c>
    </row>
    <row r="41" spans="1:25" x14ac:dyDescent="0.2">
      <c r="A41" s="6" t="s">
        <v>341</v>
      </c>
      <c r="B41" s="5" t="s">
        <v>42</v>
      </c>
      <c r="C41" s="90"/>
      <c r="D41" s="76">
        <f>投入係数表!O41</f>
        <v>0</v>
      </c>
      <c r="E41" s="77">
        <f>$C$17*D41</f>
        <v>0</v>
      </c>
      <c r="F41" s="76">
        <f>分析係数表!C44</f>
        <v>0.45252453325619169</v>
      </c>
      <c r="G41" s="77">
        <f>E41*F41</f>
        <v>0</v>
      </c>
      <c r="H41" s="77">
        <v>2.9501386312901262E-3</v>
      </c>
      <c r="I41" s="77">
        <f>C41+H41</f>
        <v>2.9501386312901262E-3</v>
      </c>
      <c r="J41" s="76">
        <f>分析係数表!G44</f>
        <v>0.2679406279539126</v>
      </c>
      <c r="K41" s="78">
        <f>I41*J41</f>
        <v>7.9046199741897262E-4</v>
      </c>
      <c r="L41" s="79"/>
      <c r="M41" s="80"/>
      <c r="N41" s="81">
        <f>分析係数表!H44</f>
        <v>0.11253165797686161</v>
      </c>
      <c r="O41" s="82">
        <f t="shared" si="4"/>
        <v>0.90894987853008347</v>
      </c>
      <c r="P41" s="76">
        <f>分析係数表!C44</f>
        <v>0.45252453325619169</v>
      </c>
      <c r="Q41" s="82">
        <f>O41*P41</f>
        <v>0.41132211953509817</v>
      </c>
      <c r="R41" s="83">
        <v>0.41825813556779562</v>
      </c>
      <c r="S41" s="84">
        <f>I41+R41</f>
        <v>0.42120827419908574</v>
      </c>
      <c r="T41" s="85">
        <f>分析係数表!F44</f>
        <v>0.51592877398257675</v>
      </c>
      <c r="U41" s="86">
        <f>S41*T41</f>
        <v>0.21731346849885133</v>
      </c>
      <c r="V41" s="87">
        <f>分析係数表!D44</f>
        <v>0.17695373374549728</v>
      </c>
      <c r="W41" s="167">
        <f>ROUND(S41*V41,0)</f>
        <v>0</v>
      </c>
      <c r="X41" s="76">
        <f>分析係数表!E44</f>
        <v>0.1325013412359809</v>
      </c>
      <c r="Y41" s="166">
        <f>ROUND(S41*X41,0)</f>
        <v>0</v>
      </c>
    </row>
    <row r="42" spans="1:25" x14ac:dyDescent="0.2">
      <c r="A42" s="6" t="s">
        <v>342</v>
      </c>
      <c r="B42" s="5" t="s">
        <v>279</v>
      </c>
      <c r="C42" s="90"/>
      <c r="D42" s="76">
        <f>投入係数表!O42</f>
        <v>2.5163563160543532E-4</v>
      </c>
      <c r="E42" s="77">
        <f>$C$17*D42</f>
        <v>2.5163563160543533E-2</v>
      </c>
      <c r="F42" s="76">
        <f>分析係数表!C45</f>
        <v>1</v>
      </c>
      <c r="G42" s="77">
        <f>E42*F42</f>
        <v>2.5163563160543533E-2</v>
      </c>
      <c r="H42" s="77">
        <v>3.9155415692365698E-2</v>
      </c>
      <c r="I42" s="77">
        <f>C42+H42</f>
        <v>3.9155415692365698E-2</v>
      </c>
      <c r="J42" s="76">
        <f>分析係数表!G45</f>
        <v>0</v>
      </c>
      <c r="K42" s="78">
        <f>I42*J42</f>
        <v>0</v>
      </c>
      <c r="L42" s="79"/>
      <c r="M42" s="80"/>
      <c r="N42" s="81">
        <f>分析係数表!H45</f>
        <v>0</v>
      </c>
      <c r="O42" s="82">
        <f t="shared" si="4"/>
        <v>0</v>
      </c>
      <c r="P42" s="76">
        <f>分析係数表!C45</f>
        <v>1</v>
      </c>
      <c r="Q42" s="82">
        <f>O42*P42</f>
        <v>0</v>
      </c>
      <c r="R42" s="83">
        <v>6.9364749652999803E-3</v>
      </c>
      <c r="S42" s="84">
        <f>I42+R42</f>
        <v>4.6091890657665682E-2</v>
      </c>
      <c r="T42" s="85">
        <f>分析係数表!F45</f>
        <v>0</v>
      </c>
      <c r="U42" s="86">
        <f>S42*T42</f>
        <v>0</v>
      </c>
      <c r="V42" s="87">
        <f>分析係数表!D45</f>
        <v>0</v>
      </c>
      <c r="W42" s="167">
        <f>ROUND(S42*V42,0)</f>
        <v>0</v>
      </c>
      <c r="X42" s="76">
        <f>分析係数表!E45</f>
        <v>0</v>
      </c>
      <c r="Y42" s="166">
        <f>ROUND(S42*X42,0)</f>
        <v>0</v>
      </c>
    </row>
    <row r="43" spans="1:25" x14ac:dyDescent="0.2">
      <c r="A43" s="6" t="s">
        <v>343</v>
      </c>
      <c r="B43" s="5" t="s">
        <v>280</v>
      </c>
      <c r="C43" s="90"/>
      <c r="D43" s="76">
        <f>投入係数表!O43</f>
        <v>5.284348263714142E-3</v>
      </c>
      <c r="E43" s="77">
        <f>$C$17*D43</f>
        <v>0.52843482637141426</v>
      </c>
      <c r="F43" s="76">
        <f>分析係数表!C46</f>
        <v>0.34080923888028791</v>
      </c>
      <c r="G43" s="77">
        <f>E43*F43</f>
        <v>0.18009547097347878</v>
      </c>
      <c r="H43" s="77">
        <v>0.20917807946146391</v>
      </c>
      <c r="I43" s="77">
        <f>C43+H43</f>
        <v>0.20917807946146391</v>
      </c>
      <c r="J43" s="76">
        <f>分析係数表!G46</f>
        <v>9.3103025848340071E-3</v>
      </c>
      <c r="K43" s="78">
        <f>I43*J43</f>
        <v>1.9475112139006809E-3</v>
      </c>
      <c r="L43" s="79"/>
      <c r="M43" s="80"/>
      <c r="N43" s="81">
        <f>分析係数表!H46</f>
        <v>2.2019091222401043E-2</v>
      </c>
      <c r="O43" s="82">
        <f t="shared" si="4"/>
        <v>0.1778543980580071</v>
      </c>
      <c r="P43" s="76">
        <f>分析係数表!C46</f>
        <v>0.34080923888028791</v>
      </c>
      <c r="Q43" s="82">
        <f>O43*P43</f>
        <v>6.0614422033661158E-2</v>
      </c>
      <c r="R43" s="83">
        <v>6.9330400432915912E-2</v>
      </c>
      <c r="S43" s="84">
        <f>I43+R43</f>
        <v>0.27850847989437982</v>
      </c>
      <c r="T43" s="85">
        <f>分析係数表!F46</f>
        <v>0.31361019233125076</v>
      </c>
      <c r="U43" s="86">
        <f>S43*T43</f>
        <v>8.7343097945560735E-2</v>
      </c>
      <c r="V43" s="87">
        <f>分析係数表!D46</f>
        <v>2.8175915717260809E-3</v>
      </c>
      <c r="W43" s="167">
        <f>ROUND(S43*V43,0)</f>
        <v>0</v>
      </c>
      <c r="X43" s="76">
        <f>分析係数表!E46</f>
        <v>8.2077667524194532E-3</v>
      </c>
      <c r="Y43" s="166">
        <f>ROUND(S43*X43,0)</f>
        <v>0</v>
      </c>
    </row>
    <row r="44" spans="1:25" x14ac:dyDescent="0.2">
      <c r="A44" s="192">
        <v>40</v>
      </c>
      <c r="B44" s="14" t="s">
        <v>151</v>
      </c>
      <c r="C44" s="197">
        <f>SUM(C5:C43)</f>
        <v>100</v>
      </c>
      <c r="D44" s="92">
        <f>投入係数表!O44</f>
        <v>0.77050830397584302</v>
      </c>
      <c r="E44" s="91">
        <f>SUM(E5:E43)</f>
        <v>77.050830397584292</v>
      </c>
      <c r="F44" s="92">
        <f>分析係数表!C47</f>
        <v>0.44730110240898746</v>
      </c>
      <c r="G44" s="91">
        <f>SUM(G5:G43)</f>
        <v>9.8468714736462442</v>
      </c>
      <c r="H44" s="91">
        <f>SUM(H5:H43)</f>
        <v>11.443143311041453</v>
      </c>
      <c r="I44" s="91">
        <f>SUM(I5:I43)</f>
        <v>111.44314331104147</v>
      </c>
      <c r="J44" s="92">
        <f>分析係数表!G47</f>
        <v>0.20041488570582558</v>
      </c>
      <c r="K44" s="93">
        <f>SUM(K5:K43)</f>
        <v>12.875581553516451</v>
      </c>
      <c r="L44" s="94">
        <f>最終需要_まとめ!$L$33</f>
        <v>0.62733333333333341</v>
      </c>
      <c r="M44" s="91">
        <f>K44*L44</f>
        <v>8.0772814945726541</v>
      </c>
      <c r="N44" s="95">
        <f>分析係数表!H47</f>
        <v>1</v>
      </c>
      <c r="O44" s="96">
        <f>SUM(O5:O43)</f>
        <v>8.0772814945726559</v>
      </c>
      <c r="P44" s="92">
        <f>分析係数表!C47</f>
        <v>0.44730110240898746</v>
      </c>
      <c r="Q44" s="96">
        <f>SUM(Q5:Q43)</f>
        <v>3.8889446022265273</v>
      </c>
      <c r="R44" s="91">
        <f>SUM(R5:R43)</f>
        <v>4.4717869060728779</v>
      </c>
      <c r="S44" s="97">
        <f>SUM(S5:S43)</f>
        <v>115.91493021711436</v>
      </c>
      <c r="T44" s="98">
        <f>分析係数表!F47</f>
        <v>0.4447131739491107</v>
      </c>
      <c r="U44" s="99">
        <f>SUM(U5:U43)</f>
        <v>30.651026145052004</v>
      </c>
      <c r="V44" s="100">
        <f>分析係数表!D47</f>
        <v>5.9741394314336671E-2</v>
      </c>
      <c r="W44" s="164">
        <f>SUM(W5:W43)</f>
        <v>4</v>
      </c>
      <c r="X44" s="92">
        <f>分析係数表!E47</f>
        <v>5.0958836918611881E-2</v>
      </c>
      <c r="Y44" s="165">
        <f>SUM(Y5:Y43)</f>
        <v>4</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8" t="str">
        <f>取引基本表!$E$1</f>
        <v>2015年加古川市産業連関表</v>
      </c>
      <c r="H1" s="401"/>
      <c r="I1" s="401"/>
    </row>
    <row r="2" spans="1:25" x14ac:dyDescent="0.2">
      <c r="B2" s="3" t="s">
        <v>300</v>
      </c>
      <c r="S2" s="3" t="s">
        <v>153</v>
      </c>
      <c r="U2" s="64" t="s">
        <v>210</v>
      </c>
      <c r="W2" s="3" t="s">
        <v>130</v>
      </c>
      <c r="Y2" s="3" t="s">
        <v>154</v>
      </c>
    </row>
    <row r="3" spans="1:25" ht="44" x14ac:dyDescent="0.2">
      <c r="B3" s="65"/>
      <c r="C3" s="66" t="s">
        <v>228</v>
      </c>
      <c r="D3" s="66" t="s">
        <v>239</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投入係数表!P5</f>
        <v>0</v>
      </c>
      <c r="E5" s="77">
        <f t="shared" ref="E5:E38" si="0">$C$18*D5</f>
        <v>0</v>
      </c>
      <c r="F5" s="76">
        <f>分析係数表!C8</f>
        <v>6.8521575100212173E-2</v>
      </c>
      <c r="G5" s="77">
        <f t="shared" ref="G5:G38" si="1">E5*F5</f>
        <v>0</v>
      </c>
      <c r="H5" s="77">
        <f t="array" ref="H5:H43">MMULT(逆行列係数!C5:AO43,'14'!G5:G43)</f>
        <v>1.8953076868788473E-4</v>
      </c>
      <c r="I5" s="77">
        <f t="shared" ref="I5:I38" si="2">C5+H5</f>
        <v>1.8953076868788473E-4</v>
      </c>
      <c r="J5" s="76">
        <f>分析係数表!G8</f>
        <v>0.11996034368803701</v>
      </c>
      <c r="K5" s="78">
        <f t="shared" ref="K5:K38" si="3">I5*J5</f>
        <v>2.2736176151256495E-5</v>
      </c>
      <c r="L5" s="79" t="s">
        <v>184</v>
      </c>
      <c r="M5" s="80" t="s">
        <v>184</v>
      </c>
      <c r="N5" s="81">
        <f>分析係数表!H8</f>
        <v>1.0951051471680932E-2</v>
      </c>
      <c r="O5" s="82">
        <f t="shared" ref="O5:O43" si="4">$M$44*N5</f>
        <v>0.22342981661289502</v>
      </c>
      <c r="P5" s="76">
        <f>分析係数表!C8</f>
        <v>6.8521575100212173E-2</v>
      </c>
      <c r="Q5" s="82">
        <f t="shared" ref="Q5:Q38" si="5">O5*P5</f>
        <v>1.5309762958667119E-2</v>
      </c>
      <c r="R5" s="83">
        <f t="array" ref="R5:R43">MMULT(逆行列係数!C5:AO43,'14'!Q5:Q43)</f>
        <v>1.9693238123104521E-2</v>
      </c>
      <c r="S5" s="84">
        <f t="shared" ref="S5:S38" si="6">I5+R5</f>
        <v>1.9882768891792406E-2</v>
      </c>
      <c r="T5" s="85">
        <f>分析係数表!F8</f>
        <v>0.45208195637805682</v>
      </c>
      <c r="U5" s="86">
        <f t="shared" ref="U5:U38" si="7">S5*T5</f>
        <v>8.9886410588142802E-3</v>
      </c>
      <c r="V5" s="87">
        <f>分析係数表!D8</f>
        <v>0.36021150033046928</v>
      </c>
      <c r="W5" s="88">
        <f t="shared" ref="W5:W38" si="8">ROUND(S5*V5,0)</f>
        <v>0</v>
      </c>
      <c r="X5" s="76">
        <f>分析係数表!E8</f>
        <v>0.22769332452081956</v>
      </c>
      <c r="Y5" s="89">
        <f t="shared" ref="Y5:Y38" si="9">ROUND(S5*X5,0)</f>
        <v>0</v>
      </c>
    </row>
    <row r="6" spans="1:25" x14ac:dyDescent="0.2">
      <c r="A6" s="6" t="s">
        <v>220</v>
      </c>
      <c r="B6" s="5" t="s">
        <v>266</v>
      </c>
      <c r="C6" s="90"/>
      <c r="D6" s="76">
        <f>投入係数表!P6</f>
        <v>0</v>
      </c>
      <c r="E6" s="77">
        <f t="shared" si="0"/>
        <v>0</v>
      </c>
      <c r="F6" s="76">
        <f>分析係数表!C9</f>
        <v>0.10166666666666668</v>
      </c>
      <c r="G6" s="77">
        <f t="shared" si="1"/>
        <v>0</v>
      </c>
      <c r="H6" s="77">
        <v>4.441014623092114E-5</v>
      </c>
      <c r="I6" s="77">
        <f t="shared" si="2"/>
        <v>4.441014623092114E-5</v>
      </c>
      <c r="J6" s="76">
        <f>分析係数表!G9</f>
        <v>0.25757575757575757</v>
      </c>
      <c r="K6" s="78">
        <f t="shared" si="3"/>
        <v>1.1438977059479687E-5</v>
      </c>
      <c r="L6" s="79"/>
      <c r="M6" s="80"/>
      <c r="N6" s="81">
        <f>分析係数表!H9</f>
        <v>5.8336047250617351E-4</v>
      </c>
      <c r="O6" s="82">
        <f t="shared" si="4"/>
        <v>1.1902064722124767E-2</v>
      </c>
      <c r="P6" s="76">
        <f>分析係数表!C9</f>
        <v>0.10166666666666668</v>
      </c>
      <c r="Q6" s="82">
        <f t="shared" si="5"/>
        <v>1.2100432467493515E-3</v>
      </c>
      <c r="R6" s="83">
        <v>1.3672315766180185E-3</v>
      </c>
      <c r="S6" s="84">
        <f t="shared" si="6"/>
        <v>1.4116417228489397E-3</v>
      </c>
      <c r="T6" s="85">
        <f>分析係数表!F9</f>
        <v>0.71212121212121215</v>
      </c>
      <c r="U6" s="86">
        <f t="shared" si="7"/>
        <v>1.0052600147560631E-3</v>
      </c>
      <c r="V6" s="87">
        <f>分析係数表!D9</f>
        <v>0</v>
      </c>
      <c r="W6" s="88">
        <f t="shared" si="8"/>
        <v>0</v>
      </c>
      <c r="X6" s="76">
        <f>分析係数表!E9</f>
        <v>0</v>
      </c>
      <c r="Y6" s="89">
        <f t="shared" si="9"/>
        <v>0</v>
      </c>
    </row>
    <row r="7" spans="1:25" x14ac:dyDescent="0.2">
      <c r="A7" s="6" t="s">
        <v>221</v>
      </c>
      <c r="B7" s="5" t="s">
        <v>267</v>
      </c>
      <c r="C7" s="90"/>
      <c r="D7" s="76">
        <f>投入係数表!P7</f>
        <v>0</v>
      </c>
      <c r="E7" s="77">
        <f t="shared" si="0"/>
        <v>0</v>
      </c>
      <c r="F7" s="76">
        <f>分析係数表!C10</f>
        <v>6.675102815564693E-2</v>
      </c>
      <c r="G7" s="77">
        <f t="shared" si="1"/>
        <v>0</v>
      </c>
      <c r="H7" s="77">
        <v>1.1310683957856465E-5</v>
      </c>
      <c r="I7" s="77">
        <f t="shared" si="2"/>
        <v>1.1310683957856465E-5</v>
      </c>
      <c r="J7" s="76">
        <f>分析係数表!G10</f>
        <v>0.17692307692307693</v>
      </c>
      <c r="K7" s="78">
        <f t="shared" si="3"/>
        <v>2.0011210079284517E-6</v>
      </c>
      <c r="L7" s="79"/>
      <c r="M7" s="80"/>
      <c r="N7" s="81">
        <f>分析係数表!H10</f>
        <v>1.0987412693544459E-3</v>
      </c>
      <c r="O7" s="82">
        <f t="shared" si="4"/>
        <v>2.2417167972565617E-2</v>
      </c>
      <c r="P7" s="76">
        <f>分析係数表!C10</f>
        <v>6.675102815564693E-2</v>
      </c>
      <c r="Q7" s="82">
        <f t="shared" si="5"/>
        <v>1.4963690105065941E-3</v>
      </c>
      <c r="R7" s="83">
        <v>2.2717488839399361E-3</v>
      </c>
      <c r="S7" s="84">
        <f t="shared" si="6"/>
        <v>2.2830595678977926E-3</v>
      </c>
      <c r="T7" s="85">
        <f>分析係数表!F10</f>
        <v>0.52307692307692311</v>
      </c>
      <c r="U7" s="86">
        <f t="shared" si="7"/>
        <v>1.1942157739773069E-3</v>
      </c>
      <c r="V7" s="87">
        <f>分析係数表!D10</f>
        <v>9.2307692307692313E-2</v>
      </c>
      <c r="W7" s="88">
        <f t="shared" si="8"/>
        <v>0</v>
      </c>
      <c r="X7" s="76">
        <f>分析係数表!E10</f>
        <v>0</v>
      </c>
      <c r="Y7" s="89">
        <f t="shared" si="9"/>
        <v>0</v>
      </c>
    </row>
    <row r="8" spans="1:25" x14ac:dyDescent="0.2">
      <c r="A8" s="6" t="s">
        <v>222</v>
      </c>
      <c r="B8" s="5" t="s">
        <v>27</v>
      </c>
      <c r="C8" s="90"/>
      <c r="D8" s="76">
        <f>投入係数表!P8</f>
        <v>3.0957835428146866E-4</v>
      </c>
      <c r="E8" s="77">
        <f t="shared" si="0"/>
        <v>3.0957835428146865E-2</v>
      </c>
      <c r="F8" s="76">
        <f>分析係数表!C11</f>
        <v>1.2359489742525653E-2</v>
      </c>
      <c r="G8" s="77">
        <f t="shared" si="1"/>
        <v>3.8262304942497845E-4</v>
      </c>
      <c r="H8" s="77">
        <v>1.3237332521385895E-2</v>
      </c>
      <c r="I8" s="77">
        <f t="shared" si="2"/>
        <v>1.3237332521385895E-2</v>
      </c>
      <c r="J8" s="76">
        <f>分析係数表!G11</f>
        <v>0.33667334669338678</v>
      </c>
      <c r="K8" s="78">
        <f t="shared" si="3"/>
        <v>4.4566570412681973E-3</v>
      </c>
      <c r="L8" s="79"/>
      <c r="M8" s="80"/>
      <c r="N8" s="81">
        <f>分析係数表!H11</f>
        <v>-2.0551994966342155E-5</v>
      </c>
      <c r="O8" s="82">
        <f t="shared" si="4"/>
        <v>-4.1931393329978851E-4</v>
      </c>
      <c r="P8" s="76">
        <f>分析係数表!C11</f>
        <v>1.2359489742525653E-2</v>
      </c>
      <c r="Q8" s="82">
        <f t="shared" si="5"/>
        <v>-5.1825062575168223E-6</v>
      </c>
      <c r="R8" s="83">
        <v>1.5422253256211296E-3</v>
      </c>
      <c r="S8" s="84">
        <f t="shared" si="6"/>
        <v>1.4779557847007026E-2</v>
      </c>
      <c r="T8" s="85">
        <f>分析係数表!F11</f>
        <v>0.55811623246492981</v>
      </c>
      <c r="U8" s="86">
        <f t="shared" si="7"/>
        <v>8.2487111430690502E-3</v>
      </c>
      <c r="V8" s="87">
        <f>分析係数表!D11</f>
        <v>9.0180360721442889E-3</v>
      </c>
      <c r="W8" s="88">
        <f t="shared" si="8"/>
        <v>0</v>
      </c>
      <c r="X8" s="76">
        <f>分析係数表!E11</f>
        <v>0</v>
      </c>
      <c r="Y8" s="89">
        <f t="shared" si="9"/>
        <v>0</v>
      </c>
    </row>
    <row r="9" spans="1:25" x14ac:dyDescent="0.2">
      <c r="A9" s="6" t="s">
        <v>223</v>
      </c>
      <c r="B9" s="5" t="s">
        <v>191</v>
      </c>
      <c r="C9" s="90"/>
      <c r="D9" s="76">
        <f>投入係数表!P9</f>
        <v>0</v>
      </c>
      <c r="E9" s="77">
        <f t="shared" si="0"/>
        <v>0</v>
      </c>
      <c r="F9" s="76">
        <f>分析係数表!C12</f>
        <v>9.527433500036242E-2</v>
      </c>
      <c r="G9" s="77">
        <f t="shared" si="1"/>
        <v>0</v>
      </c>
      <c r="H9" s="77">
        <v>2.8996707153427408E-4</v>
      </c>
      <c r="I9" s="77">
        <f t="shared" si="2"/>
        <v>2.8996707153427408E-4</v>
      </c>
      <c r="J9" s="76">
        <f>分析係数表!G12</f>
        <v>0.14088657924107142</v>
      </c>
      <c r="K9" s="78">
        <f t="shared" si="3"/>
        <v>4.0852468801014929E-5</v>
      </c>
      <c r="L9" s="79"/>
      <c r="M9" s="80"/>
      <c r="N9" s="81">
        <f>分析係数表!H12</f>
        <v>8.9938691818092706E-2</v>
      </c>
      <c r="O9" s="82">
        <f t="shared" si="4"/>
        <v>1.8349822819557666</v>
      </c>
      <c r="P9" s="76">
        <f>分析係数表!C12</f>
        <v>9.527433500036242E-2</v>
      </c>
      <c r="Q9" s="82">
        <f t="shared" si="5"/>
        <v>0.1748267166507832</v>
      </c>
      <c r="R9" s="83">
        <v>0.19406975641853502</v>
      </c>
      <c r="S9" s="84">
        <f t="shared" si="6"/>
        <v>0.1943597234900693</v>
      </c>
      <c r="T9" s="85">
        <f>分析係数表!F12</f>
        <v>0.31070382254464285</v>
      </c>
      <c r="U9" s="86">
        <f t="shared" si="7"/>
        <v>6.0388309037084344E-2</v>
      </c>
      <c r="V9" s="87">
        <f>分析係数表!D12</f>
        <v>6.9248744419642863E-2</v>
      </c>
      <c r="W9" s="88">
        <f t="shared" si="8"/>
        <v>0</v>
      </c>
      <c r="X9" s="76">
        <f>分析係数表!E12</f>
        <v>7.6468331473214288E-2</v>
      </c>
      <c r="Y9" s="89">
        <f t="shared" si="9"/>
        <v>0</v>
      </c>
    </row>
    <row r="10" spans="1:25" x14ac:dyDescent="0.2">
      <c r="A10" s="6" t="s">
        <v>224</v>
      </c>
      <c r="B10" s="5" t="s">
        <v>28</v>
      </c>
      <c r="C10" s="90"/>
      <c r="D10" s="76">
        <f>投入係数表!P10</f>
        <v>1.3002290879821684E-3</v>
      </c>
      <c r="E10" s="77">
        <f t="shared" si="0"/>
        <v>0.13002290879821685</v>
      </c>
      <c r="F10" s="76">
        <f>分析係数表!C13</f>
        <v>0</v>
      </c>
      <c r="G10" s="77">
        <f t="shared" si="1"/>
        <v>0</v>
      </c>
      <c r="H10" s="77">
        <v>0</v>
      </c>
      <c r="I10" s="77">
        <f t="shared" si="2"/>
        <v>0</v>
      </c>
      <c r="J10" s="76">
        <f>分析係数表!G13</f>
        <v>0.24501568667138954</v>
      </c>
      <c r="K10" s="78">
        <f t="shared" si="3"/>
        <v>0</v>
      </c>
      <c r="L10" s="79"/>
      <c r="M10" s="80"/>
      <c r="N10" s="81">
        <f>分析係数表!H13</f>
        <v>1.4256760815882582E-2</v>
      </c>
      <c r="O10" s="82">
        <f t="shared" si="4"/>
        <v>0.29087485003826868</v>
      </c>
      <c r="P10" s="76">
        <f>分析係数表!C13</f>
        <v>0</v>
      </c>
      <c r="Q10" s="82">
        <f t="shared" si="5"/>
        <v>0</v>
      </c>
      <c r="R10" s="83">
        <v>0</v>
      </c>
      <c r="S10" s="84">
        <f t="shared" si="6"/>
        <v>0</v>
      </c>
      <c r="T10" s="85">
        <f>分析係数表!F13</f>
        <v>0.38356441655702866</v>
      </c>
      <c r="U10" s="86">
        <f t="shared" si="7"/>
        <v>0</v>
      </c>
      <c r="V10" s="87">
        <f>分析係数表!D13</f>
        <v>0.14249569881590932</v>
      </c>
      <c r="W10" s="88">
        <f t="shared" si="8"/>
        <v>0</v>
      </c>
      <c r="X10" s="76">
        <f>分析係数表!E13</f>
        <v>0.13065479202509866</v>
      </c>
      <c r="Y10" s="89">
        <f t="shared" si="9"/>
        <v>0</v>
      </c>
    </row>
    <row r="11" spans="1:25" x14ac:dyDescent="0.2">
      <c r="A11" s="6" t="s">
        <v>225</v>
      </c>
      <c r="B11" s="5" t="s">
        <v>268</v>
      </c>
      <c r="C11" s="90"/>
      <c r="D11" s="76">
        <f>投入係数表!P11</f>
        <v>3.6530245805213297E-3</v>
      </c>
      <c r="E11" s="77">
        <f t="shared" si="0"/>
        <v>0.36530245805213296</v>
      </c>
      <c r="F11" s="76">
        <f>分析係数表!C14</f>
        <v>0.10677389421589856</v>
      </c>
      <c r="G11" s="77">
        <f t="shared" si="1"/>
        <v>3.9004766012866163E-2</v>
      </c>
      <c r="H11" s="77">
        <v>5.4183686945156871E-2</v>
      </c>
      <c r="I11" s="77">
        <f t="shared" si="2"/>
        <v>5.4183686945156871E-2</v>
      </c>
      <c r="J11" s="76">
        <f>分析係数表!G14</f>
        <v>0.16458723227282179</v>
      </c>
      <c r="K11" s="78">
        <f t="shared" si="3"/>
        <v>8.9179430686403965E-3</v>
      </c>
      <c r="L11" s="79"/>
      <c r="M11" s="80"/>
      <c r="N11" s="81">
        <f>分析係数表!H14</f>
        <v>1.166720945012347E-3</v>
      </c>
      <c r="O11" s="82">
        <f t="shared" si="4"/>
        <v>2.3804129444249533E-2</v>
      </c>
      <c r="P11" s="76">
        <f>分析係数表!C14</f>
        <v>0.10677389421589856</v>
      </c>
      <c r="Q11" s="82">
        <f t="shared" si="5"/>
        <v>2.541659599181856E-3</v>
      </c>
      <c r="R11" s="83">
        <v>1.1066273587708012E-2</v>
      </c>
      <c r="S11" s="84">
        <f t="shared" si="6"/>
        <v>6.5249960532864887E-2</v>
      </c>
      <c r="T11" s="85">
        <f>分析係数表!F14</f>
        <v>0.30037429819089206</v>
      </c>
      <c r="U11" s="86">
        <f t="shared" si="7"/>
        <v>1.9599411102042694E-2</v>
      </c>
      <c r="V11" s="87">
        <f>分析係数表!D14</f>
        <v>5.9367851944271161E-2</v>
      </c>
      <c r="W11" s="88">
        <f t="shared" si="8"/>
        <v>0</v>
      </c>
      <c r="X11" s="76">
        <f>分析係数表!E14</f>
        <v>5.1881888126429611E-2</v>
      </c>
      <c r="Y11" s="89">
        <f t="shared" si="9"/>
        <v>0</v>
      </c>
    </row>
    <row r="12" spans="1:25" x14ac:dyDescent="0.2">
      <c r="A12" s="6" t="s">
        <v>226</v>
      </c>
      <c r="B12" s="5" t="s">
        <v>29</v>
      </c>
      <c r="C12" s="90"/>
      <c r="D12" s="76">
        <f>投入係数表!P12</f>
        <v>9.1635192867314721E-3</v>
      </c>
      <c r="E12" s="77">
        <f t="shared" si="0"/>
        <v>0.91635192867314719</v>
      </c>
      <c r="F12" s="76">
        <f>分析係数表!C15</f>
        <v>0</v>
      </c>
      <c r="G12" s="77">
        <f t="shared" si="1"/>
        <v>0</v>
      </c>
      <c r="H12" s="77">
        <v>0</v>
      </c>
      <c r="I12" s="77">
        <f t="shared" si="2"/>
        <v>0</v>
      </c>
      <c r="J12" s="76">
        <f>分析係数表!G15</f>
        <v>9.5597535599167657E-2</v>
      </c>
      <c r="K12" s="78">
        <f t="shared" si="3"/>
        <v>0</v>
      </c>
      <c r="L12" s="79"/>
      <c r="M12" s="80"/>
      <c r="N12" s="81">
        <f>分析係数表!H15</f>
        <v>8.2508355176415162E-3</v>
      </c>
      <c r="O12" s="82">
        <f t="shared" si="4"/>
        <v>0.16833841676089201</v>
      </c>
      <c r="P12" s="76">
        <f>分析係数表!C15</f>
        <v>0</v>
      </c>
      <c r="Q12" s="82">
        <f t="shared" si="5"/>
        <v>0</v>
      </c>
      <c r="R12" s="83">
        <v>0</v>
      </c>
      <c r="S12" s="84">
        <f t="shared" si="6"/>
        <v>0</v>
      </c>
      <c r="T12" s="85">
        <f>分析係数表!F15</f>
        <v>0.3037251621853197</v>
      </c>
      <c r="U12" s="86">
        <f t="shared" si="7"/>
        <v>0</v>
      </c>
      <c r="V12" s="87">
        <f>分析係数表!D15</f>
        <v>2.5215227059447551E-2</v>
      </c>
      <c r="W12" s="88">
        <f t="shared" si="8"/>
        <v>0</v>
      </c>
      <c r="X12" s="76">
        <f>分析係数表!E15</f>
        <v>2.1461503937329145E-2</v>
      </c>
      <c r="Y12" s="89">
        <f t="shared" si="9"/>
        <v>0</v>
      </c>
    </row>
    <row r="13" spans="1:25" x14ac:dyDescent="0.2">
      <c r="A13" s="6" t="s">
        <v>227</v>
      </c>
      <c r="B13" s="5" t="s">
        <v>30</v>
      </c>
      <c r="C13" s="90"/>
      <c r="D13" s="76">
        <f>投入係数表!P13</f>
        <v>3.0338678719583926E-3</v>
      </c>
      <c r="E13" s="77">
        <f t="shared" si="0"/>
        <v>0.30338678719583928</v>
      </c>
      <c r="F13" s="76">
        <f>分析係数表!C16</f>
        <v>0.41015070437916346</v>
      </c>
      <c r="G13" s="77">
        <f t="shared" si="1"/>
        <v>0.12443430446770484</v>
      </c>
      <c r="H13" s="77">
        <v>0.29731113584681756</v>
      </c>
      <c r="I13" s="77">
        <f t="shared" si="2"/>
        <v>0.29731113584681756</v>
      </c>
      <c r="J13" s="76">
        <f>分析係数表!G16</f>
        <v>3.3423831070889892E-2</v>
      </c>
      <c r="K13" s="78">
        <f t="shared" si="3"/>
        <v>9.9372771800384264E-3</v>
      </c>
      <c r="L13" s="79"/>
      <c r="M13" s="80"/>
      <c r="N13" s="81">
        <f>分析係数表!H16</f>
        <v>1.6727742979912797E-2</v>
      </c>
      <c r="O13" s="82">
        <f t="shared" si="4"/>
        <v>0.34128928678808174</v>
      </c>
      <c r="P13" s="76">
        <f>分析係数表!C16</f>
        <v>0.41015070437916346</v>
      </c>
      <c r="Q13" s="82">
        <f t="shared" si="5"/>
        <v>0.13998004137319406</v>
      </c>
      <c r="R13" s="83">
        <v>0.16924456172574576</v>
      </c>
      <c r="S13" s="84">
        <f t="shared" si="6"/>
        <v>0.46655569757256332</v>
      </c>
      <c r="T13" s="85">
        <f>分析係数表!F16</f>
        <v>0.28886877828054297</v>
      </c>
      <c r="U13" s="86">
        <f t="shared" si="7"/>
        <v>0.13477337435761286</v>
      </c>
      <c r="V13" s="87">
        <f>分析係数表!D16</f>
        <v>1.1915535444947209E-2</v>
      </c>
      <c r="W13" s="88">
        <f t="shared" si="8"/>
        <v>0</v>
      </c>
      <c r="X13" s="76">
        <f>分析係数表!E16</f>
        <v>1.200603318250377E-2</v>
      </c>
      <c r="Y13" s="89">
        <f t="shared" si="9"/>
        <v>0</v>
      </c>
    </row>
    <row r="14" spans="1:25" x14ac:dyDescent="0.2">
      <c r="A14" s="6" t="s">
        <v>2</v>
      </c>
      <c r="B14" s="5" t="s">
        <v>365</v>
      </c>
      <c r="C14" s="90"/>
      <c r="D14" s="76">
        <f>投入係数表!P14</f>
        <v>5.0151693393597919E-3</v>
      </c>
      <c r="E14" s="77">
        <f t="shared" si="0"/>
        <v>0.50151693393597918</v>
      </c>
      <c r="F14" s="76">
        <f>分析係数表!C17</f>
        <v>9.7010006591167874E-2</v>
      </c>
      <c r="G14" s="77">
        <f t="shared" si="1"/>
        <v>4.8652161066711642E-2</v>
      </c>
      <c r="H14" s="77">
        <v>5.7563697788080341E-2</v>
      </c>
      <c r="I14" s="77">
        <f t="shared" si="2"/>
        <v>5.7563697788080341E-2</v>
      </c>
      <c r="J14" s="76">
        <f>分析係数表!G17</f>
        <v>0.23047865738492257</v>
      </c>
      <c r="K14" s="78">
        <f t="shared" si="3"/>
        <v>1.3267203780308195E-2</v>
      </c>
      <c r="L14" s="79"/>
      <c r="M14" s="80"/>
      <c r="N14" s="81">
        <f>分析係数表!H17</f>
        <v>3.0021721877756735E-3</v>
      </c>
      <c r="O14" s="82">
        <f t="shared" si="4"/>
        <v>6.1252089179715266E-2</v>
      </c>
      <c r="P14" s="76">
        <f>分析係数表!C17</f>
        <v>9.7010006591167874E-2</v>
      </c>
      <c r="Q14" s="82">
        <f t="shared" si="5"/>
        <v>5.9420655750469804E-3</v>
      </c>
      <c r="R14" s="83">
        <v>1.1320526952698279E-2</v>
      </c>
      <c r="S14" s="84">
        <f t="shared" si="6"/>
        <v>6.8884224740778627E-2</v>
      </c>
      <c r="T14" s="85">
        <f>分析係数表!F17</f>
        <v>0.38098321731153201</v>
      </c>
      <c r="U14" s="86">
        <f t="shared" si="7"/>
        <v>2.6243733563752474E-2</v>
      </c>
      <c r="V14" s="87">
        <f>分析係数表!D17</f>
        <v>7.2149371323727812E-2</v>
      </c>
      <c r="W14" s="88">
        <f t="shared" si="8"/>
        <v>0</v>
      </c>
      <c r="X14" s="76">
        <f>分析係数表!E17</f>
        <v>7.3984134693216769E-2</v>
      </c>
      <c r="Y14" s="89">
        <f t="shared" si="9"/>
        <v>0</v>
      </c>
    </row>
    <row r="15" spans="1:25" x14ac:dyDescent="0.2">
      <c r="A15" s="6" t="s">
        <v>3</v>
      </c>
      <c r="B15" s="5" t="s">
        <v>31</v>
      </c>
      <c r="C15" s="90"/>
      <c r="D15" s="76">
        <f>投入係数表!P15</f>
        <v>3.6530245805213297E-3</v>
      </c>
      <c r="E15" s="77">
        <f t="shared" si="0"/>
        <v>0.36530245805213296</v>
      </c>
      <c r="F15" s="76">
        <f>分析係数表!C18</f>
        <v>9.5269756838905817E-2</v>
      </c>
      <c r="G15" s="77">
        <f t="shared" si="1"/>
        <v>3.4802276351281303E-2</v>
      </c>
      <c r="H15" s="77">
        <v>4.5040186819643176E-2</v>
      </c>
      <c r="I15" s="77">
        <f t="shared" si="2"/>
        <v>4.5040186819643176E-2</v>
      </c>
      <c r="J15" s="76">
        <f>分析係数表!G18</f>
        <v>0.2156830511260891</v>
      </c>
      <c r="K15" s="78">
        <f t="shared" si="3"/>
        <v>9.7144049165497036E-3</v>
      </c>
      <c r="L15" s="79"/>
      <c r="M15" s="80"/>
      <c r="N15" s="81">
        <f>分析係数表!H18</f>
        <v>4.4107743043149704E-4</v>
      </c>
      <c r="O15" s="82">
        <f t="shared" si="4"/>
        <v>8.9991221069723841E-3</v>
      </c>
      <c r="P15" s="76">
        <f>分析係数表!C18</f>
        <v>9.5269756838905817E-2</v>
      </c>
      <c r="Q15" s="82">
        <f t="shared" si="5"/>
        <v>8.5734417489488081E-4</v>
      </c>
      <c r="R15" s="83">
        <v>1.9790173805528323E-3</v>
      </c>
      <c r="S15" s="84">
        <f t="shared" si="6"/>
        <v>4.7019204200196008E-2</v>
      </c>
      <c r="T15" s="85">
        <f>分析係数表!F18</f>
        <v>0.45931283905967452</v>
      </c>
      <c r="U15" s="86">
        <f t="shared" si="7"/>
        <v>2.15965241715186E-2</v>
      </c>
      <c r="V15" s="87">
        <f>分析係数表!D18</f>
        <v>2.4001315140555646E-2</v>
      </c>
      <c r="W15" s="88">
        <f t="shared" si="8"/>
        <v>0</v>
      </c>
      <c r="X15" s="76">
        <f>分析係数表!E18</f>
        <v>2.0549071181982573E-2</v>
      </c>
      <c r="Y15" s="89">
        <f t="shared" si="9"/>
        <v>0</v>
      </c>
    </row>
    <row r="16" spans="1:25" x14ac:dyDescent="0.2">
      <c r="A16" s="6" t="s">
        <v>4</v>
      </c>
      <c r="B16" s="5" t="s">
        <v>32</v>
      </c>
      <c r="C16" s="90"/>
      <c r="D16" s="76">
        <f>投入係数表!P16</f>
        <v>0.23596062163333539</v>
      </c>
      <c r="E16" s="77">
        <f t="shared" si="0"/>
        <v>23.596062163333539</v>
      </c>
      <c r="F16" s="76">
        <f>分析係数表!C19</f>
        <v>0.40536890089481681</v>
      </c>
      <c r="G16" s="77">
        <f t="shared" si="1"/>
        <v>9.5651097845962898</v>
      </c>
      <c r="H16" s="77">
        <v>12.35386747852724</v>
      </c>
      <c r="I16" s="77">
        <f t="shared" si="2"/>
        <v>12.35386747852724</v>
      </c>
      <c r="J16" s="76">
        <f>分析係数表!G19</f>
        <v>5.7664292584581833E-2</v>
      </c>
      <c r="K16" s="78">
        <f t="shared" si="3"/>
        <v>0.71237702883294496</v>
      </c>
      <c r="L16" s="79"/>
      <c r="M16" s="80"/>
      <c r="N16" s="81">
        <f>分析係数表!H19</f>
        <v>-1.1224551097002254E-4</v>
      </c>
      <c r="O16" s="82">
        <f t="shared" si="4"/>
        <v>-2.2900991741757679E-3</v>
      </c>
      <c r="P16" s="76">
        <f>分析係数表!C19</f>
        <v>0.40536890089481681</v>
      </c>
      <c r="Q16" s="82">
        <f t="shared" si="5"/>
        <v>-9.2833498517575863E-4</v>
      </c>
      <c r="R16" s="83">
        <v>5.0245454774380744E-3</v>
      </c>
      <c r="S16" s="84">
        <f t="shared" si="6"/>
        <v>12.358892024004678</v>
      </c>
      <c r="T16" s="85">
        <f>分析係数表!F19</f>
        <v>0.24008915593875232</v>
      </c>
      <c r="U16" s="86">
        <f t="shared" si="7"/>
        <v>2.9672359543814615</v>
      </c>
      <c r="V16" s="87">
        <f>分析係数表!D19</f>
        <v>8.3893032671263044E-3</v>
      </c>
      <c r="W16" s="88">
        <f t="shared" si="8"/>
        <v>0</v>
      </c>
      <c r="X16" s="76">
        <f>分析係数表!E19</f>
        <v>9.7042048804792374E-3</v>
      </c>
      <c r="Y16" s="89">
        <f t="shared" si="9"/>
        <v>0</v>
      </c>
    </row>
    <row r="17" spans="1:25" x14ac:dyDescent="0.2">
      <c r="A17" s="6" t="s">
        <v>5</v>
      </c>
      <c r="B17" s="5" t="s">
        <v>33</v>
      </c>
      <c r="C17" s="90"/>
      <c r="D17" s="76">
        <f>投入係数表!P17</f>
        <v>6.8292984954491986E-2</v>
      </c>
      <c r="E17" s="77">
        <f t="shared" si="0"/>
        <v>6.8292984954491986</v>
      </c>
      <c r="F17" s="76">
        <f>分析係数表!C20</f>
        <v>8.6705813891974848E-2</v>
      </c>
      <c r="G17" s="77">
        <f t="shared" si="1"/>
        <v>0.59213988435916209</v>
      </c>
      <c r="H17" s="77">
        <v>0.63104995876076153</v>
      </c>
      <c r="I17" s="77">
        <f t="shared" si="2"/>
        <v>0.63104995876076153</v>
      </c>
      <c r="J17" s="76">
        <f>分析係数表!G20</f>
        <v>0.10015098137896326</v>
      </c>
      <c r="K17" s="78">
        <f t="shared" si="3"/>
        <v>6.3200272669044558E-2</v>
      </c>
      <c r="L17" s="79"/>
      <c r="M17" s="80"/>
      <c r="N17" s="81">
        <f>分析係数表!H20</f>
        <v>5.4858017333236366E-4</v>
      </c>
      <c r="O17" s="82">
        <f t="shared" si="4"/>
        <v>1.1192456527309739E-2</v>
      </c>
      <c r="P17" s="76">
        <f>分析係数表!C20</f>
        <v>8.6705813891974848E-2</v>
      </c>
      <c r="Q17" s="82">
        <f t="shared" si="5"/>
        <v>9.7045105265093732E-4</v>
      </c>
      <c r="R17" s="83">
        <v>2.3618731189844156E-3</v>
      </c>
      <c r="S17" s="84">
        <f t="shared" si="6"/>
        <v>0.63341183187974592</v>
      </c>
      <c r="T17" s="85">
        <f>分析係数表!F20</f>
        <v>0.22320080523402114</v>
      </c>
      <c r="U17" s="86">
        <f t="shared" si="7"/>
        <v>0.1413780309203157</v>
      </c>
      <c r="V17" s="87">
        <f>分析係数表!D20</f>
        <v>3.6738802214393559E-2</v>
      </c>
      <c r="W17" s="88">
        <f t="shared" si="8"/>
        <v>0</v>
      </c>
      <c r="X17" s="76">
        <f>分析係数表!E20</f>
        <v>3.8877705083039761E-2</v>
      </c>
      <c r="Y17" s="89">
        <f t="shared" si="9"/>
        <v>0</v>
      </c>
    </row>
    <row r="18" spans="1:25" x14ac:dyDescent="0.2">
      <c r="A18" s="6" t="s">
        <v>6</v>
      </c>
      <c r="B18" s="5" t="s">
        <v>34</v>
      </c>
      <c r="C18" s="75">
        <f>最終需要_まとめ!C19</f>
        <v>100</v>
      </c>
      <c r="D18" s="76">
        <f>投入係数表!P18</f>
        <v>7.3431985635564356E-2</v>
      </c>
      <c r="E18" s="77">
        <f t="shared" si="0"/>
        <v>7.3431985635564354</v>
      </c>
      <c r="F18" s="76">
        <f>分析係数表!C21</f>
        <v>0.12574712643678165</v>
      </c>
      <c r="G18" s="77">
        <f t="shared" si="1"/>
        <v>0.92338611822192451</v>
      </c>
      <c r="H18" s="77">
        <v>0.94182518687924188</v>
      </c>
      <c r="I18" s="77">
        <f t="shared" si="2"/>
        <v>100.94182518687924</v>
      </c>
      <c r="J18" s="76">
        <f>分析係数表!G21</f>
        <v>0.2851216642932326</v>
      </c>
      <c r="K18" s="78">
        <f t="shared" si="3"/>
        <v>28.780701194079555</v>
      </c>
      <c r="L18" s="79"/>
      <c r="M18" s="80"/>
      <c r="N18" s="81">
        <f>分析係数表!H21</f>
        <v>9.2325885079567842E-4</v>
      </c>
      <c r="O18" s="82">
        <f t="shared" si="4"/>
        <v>1.8836872080544347E-2</v>
      </c>
      <c r="P18" s="76">
        <f>分析係数表!C21</f>
        <v>0.12574712643678165</v>
      </c>
      <c r="Q18" s="82">
        <f t="shared" si="5"/>
        <v>2.3686825351856922E-3</v>
      </c>
      <c r="R18" s="83">
        <v>5.5035758580140618E-3</v>
      </c>
      <c r="S18" s="84">
        <f t="shared" si="6"/>
        <v>100.94732876273726</v>
      </c>
      <c r="T18" s="85">
        <f>分析係数表!F21</f>
        <v>0.42585598414958825</v>
      </c>
      <c r="U18" s="86">
        <f t="shared" si="7"/>
        <v>42.989024037527514</v>
      </c>
      <c r="V18" s="87">
        <f>分析係数表!D21</f>
        <v>8.1109528821744784E-2</v>
      </c>
      <c r="W18" s="88">
        <f t="shared" si="8"/>
        <v>8</v>
      </c>
      <c r="X18" s="76">
        <f>分析係数表!E21</f>
        <v>6.7549996904216453E-2</v>
      </c>
      <c r="Y18" s="89">
        <f t="shared" si="9"/>
        <v>7</v>
      </c>
    </row>
    <row r="19" spans="1:25" x14ac:dyDescent="0.2">
      <c r="A19" s="6" t="s">
        <v>7</v>
      </c>
      <c r="B19" s="5" t="s">
        <v>269</v>
      </c>
      <c r="C19" s="90"/>
      <c r="D19" s="76">
        <f>投入係数表!P19</f>
        <v>1.0525664045569934E-3</v>
      </c>
      <c r="E19" s="77">
        <f t="shared" si="0"/>
        <v>0.10525664045569934</v>
      </c>
      <c r="F19" s="76">
        <f>分析係数表!C22</f>
        <v>0.11411587407903545</v>
      </c>
      <c r="G19" s="77">
        <f t="shared" si="1"/>
        <v>1.2011453528224894E-2</v>
      </c>
      <c r="H19" s="77">
        <v>1.539450318584454E-2</v>
      </c>
      <c r="I19" s="77">
        <f t="shared" si="2"/>
        <v>1.539450318584454E-2</v>
      </c>
      <c r="J19" s="76">
        <f>分析係数表!G22</f>
        <v>0.19462933210924949</v>
      </c>
      <c r="K19" s="78">
        <f t="shared" si="3"/>
        <v>2.9962218732146363E-3</v>
      </c>
      <c r="L19" s="79"/>
      <c r="M19" s="80"/>
      <c r="N19" s="81">
        <f>分析係数表!H22</f>
        <v>4.2684912622402942E-5</v>
      </c>
      <c r="O19" s="82">
        <f t="shared" si="4"/>
        <v>8.7088278454571465E-4</v>
      </c>
      <c r="P19" s="76">
        <f>分析係数表!C22</f>
        <v>0.11411587407903545</v>
      </c>
      <c r="Q19" s="82">
        <f t="shared" si="5"/>
        <v>9.9381550178818536E-5</v>
      </c>
      <c r="R19" s="83">
        <v>1.4380381165326759E-3</v>
      </c>
      <c r="S19" s="84">
        <f t="shared" si="6"/>
        <v>1.6832541302377216E-2</v>
      </c>
      <c r="T19" s="85">
        <f>分析係数表!F22</f>
        <v>0.41301354142758778</v>
      </c>
      <c r="U19" s="86">
        <f t="shared" si="7"/>
        <v>6.9520674945209547E-3</v>
      </c>
      <c r="V19" s="87">
        <f>分析係数表!D22</f>
        <v>3.7726646775304108E-2</v>
      </c>
      <c r="W19" s="88">
        <f t="shared" si="8"/>
        <v>0</v>
      </c>
      <c r="X19" s="76">
        <f>分析係数表!E22</f>
        <v>3.6923341748909801E-2</v>
      </c>
      <c r="Y19" s="89">
        <f t="shared" si="9"/>
        <v>0</v>
      </c>
    </row>
    <row r="20" spans="1:25" x14ac:dyDescent="0.2">
      <c r="A20" s="6" t="s">
        <v>8</v>
      </c>
      <c r="B20" s="5" t="s">
        <v>270</v>
      </c>
      <c r="C20" s="90"/>
      <c r="D20" s="76">
        <f>投入係数表!P20</f>
        <v>5.5724103770664357E-4</v>
      </c>
      <c r="E20" s="77">
        <f t="shared" si="0"/>
        <v>5.5724103770664356E-2</v>
      </c>
      <c r="F20" s="76">
        <f>分析係数表!C23</f>
        <v>0</v>
      </c>
      <c r="G20" s="77">
        <f t="shared" si="1"/>
        <v>0</v>
      </c>
      <c r="H20" s="77">
        <v>0</v>
      </c>
      <c r="I20" s="77">
        <f t="shared" si="2"/>
        <v>0</v>
      </c>
      <c r="J20" s="76">
        <f>分析係数表!G23</f>
        <v>0.21587101160701277</v>
      </c>
      <c r="K20" s="78">
        <f t="shared" si="3"/>
        <v>0</v>
      </c>
      <c r="L20" s="79"/>
      <c r="M20" s="80"/>
      <c r="N20" s="81">
        <f>分析係数表!H23</f>
        <v>2.5294763035498039E-5</v>
      </c>
      <c r="O20" s="82">
        <f t="shared" si="4"/>
        <v>5.1607868713820127E-4</v>
      </c>
      <c r="P20" s="76">
        <f>分析係数表!C23</f>
        <v>0</v>
      </c>
      <c r="Q20" s="82">
        <f t="shared" si="5"/>
        <v>0</v>
      </c>
      <c r="R20" s="83">
        <v>0</v>
      </c>
      <c r="S20" s="84">
        <f t="shared" si="6"/>
        <v>0</v>
      </c>
      <c r="T20" s="85">
        <f>分析係数表!F23</f>
        <v>0.44111505026467873</v>
      </c>
      <c r="U20" s="86">
        <f t="shared" si="7"/>
        <v>0</v>
      </c>
      <c r="V20" s="87">
        <f>分析係数表!D23</f>
        <v>7.4984216405225582E-2</v>
      </c>
      <c r="W20" s="88">
        <f t="shared" si="8"/>
        <v>0</v>
      </c>
      <c r="X20" s="76">
        <f>分析係数表!E23</f>
        <v>7.4984216405225582E-2</v>
      </c>
      <c r="Y20" s="89">
        <f t="shared" si="9"/>
        <v>0</v>
      </c>
    </row>
    <row r="21" spans="1:25" x14ac:dyDescent="0.2">
      <c r="A21" s="6" t="s">
        <v>9</v>
      </c>
      <c r="B21" s="5" t="s">
        <v>271</v>
      </c>
      <c r="C21" s="90"/>
      <c r="D21" s="76">
        <f>投入係数表!P21</f>
        <v>0</v>
      </c>
      <c r="E21" s="77">
        <f t="shared" si="0"/>
        <v>0</v>
      </c>
      <c r="F21" s="76">
        <f>分析係数表!C24</f>
        <v>0.22802579992411787</v>
      </c>
      <c r="G21" s="77">
        <f t="shared" si="1"/>
        <v>0</v>
      </c>
      <c r="H21" s="77">
        <v>3.3214326328094264E-3</v>
      </c>
      <c r="I21" s="77">
        <f t="shared" si="2"/>
        <v>3.3214326328094264E-3</v>
      </c>
      <c r="J21" s="76">
        <f>分析係数表!G24</f>
        <v>0.20837520938023452</v>
      </c>
      <c r="K21" s="78">
        <f t="shared" si="3"/>
        <v>6.9210422030400781E-4</v>
      </c>
      <c r="L21" s="79"/>
      <c r="M21" s="80"/>
      <c r="N21" s="81">
        <f>分析係数表!H24</f>
        <v>3.2883191946147448E-4</v>
      </c>
      <c r="O21" s="82">
        <f t="shared" si="4"/>
        <v>6.7090229327966162E-3</v>
      </c>
      <c r="P21" s="76">
        <f>分析係数表!C24</f>
        <v>0.22802579992411787</v>
      </c>
      <c r="Q21" s="82">
        <f t="shared" si="5"/>
        <v>1.5298303209601996E-3</v>
      </c>
      <c r="R21" s="83">
        <v>6.2114658833918963E-3</v>
      </c>
      <c r="S21" s="84">
        <f t="shared" si="6"/>
        <v>9.5328985162013227E-3</v>
      </c>
      <c r="T21" s="85">
        <f>分析係数表!F24</f>
        <v>0.39262981574539363</v>
      </c>
      <c r="U21" s="86">
        <f t="shared" si="7"/>
        <v>3.7429001879356618E-3</v>
      </c>
      <c r="V21" s="87">
        <f>分析係数表!D24</f>
        <v>9.313232830820771E-2</v>
      </c>
      <c r="W21" s="88">
        <f t="shared" si="8"/>
        <v>0</v>
      </c>
      <c r="X21" s="76">
        <f>分析係数表!E24</f>
        <v>9.0452261306532666E-2</v>
      </c>
      <c r="Y21" s="89">
        <f t="shared" si="9"/>
        <v>0</v>
      </c>
    </row>
    <row r="22" spans="1:25" x14ac:dyDescent="0.2">
      <c r="A22" s="6" t="s">
        <v>10</v>
      </c>
      <c r="B22" s="5" t="s">
        <v>272</v>
      </c>
      <c r="C22" s="90"/>
      <c r="D22" s="76">
        <f>投入係数表!P22</f>
        <v>2.7862051885332176E-3</v>
      </c>
      <c r="E22" s="77">
        <f t="shared" si="0"/>
        <v>0.27862051885332179</v>
      </c>
      <c r="F22" s="76">
        <f>分析係数表!C25</f>
        <v>9.9149235591377005E-3</v>
      </c>
      <c r="G22" s="77">
        <f t="shared" si="1"/>
        <v>2.7625011464379699E-3</v>
      </c>
      <c r="H22" s="77">
        <v>3.2174897887570931E-3</v>
      </c>
      <c r="I22" s="77">
        <f t="shared" si="2"/>
        <v>3.2174897887570931E-3</v>
      </c>
      <c r="J22" s="76">
        <f>分析係数表!G25</f>
        <v>0.19677906391545041</v>
      </c>
      <c r="K22" s="78">
        <f t="shared" si="3"/>
        <v>6.3313462878914102E-4</v>
      </c>
      <c r="L22" s="79"/>
      <c r="M22" s="80"/>
      <c r="N22" s="81">
        <f>分析係数表!H25</f>
        <v>5.0905710608939805E-4</v>
      </c>
      <c r="O22" s="82">
        <f t="shared" si="4"/>
        <v>1.0386083578656301E-2</v>
      </c>
      <c r="P22" s="76">
        <f>分析係数表!C25</f>
        <v>9.9149235591377005E-3</v>
      </c>
      <c r="Q22" s="82">
        <f t="shared" si="5"/>
        <v>1.0297722476119255E-4</v>
      </c>
      <c r="R22" s="83">
        <v>4.8501777131586976E-4</v>
      </c>
      <c r="S22" s="84">
        <f t="shared" si="6"/>
        <v>3.7025075600729627E-3</v>
      </c>
      <c r="T22" s="85">
        <f>分析係数表!F25</f>
        <v>0.35078007045797682</v>
      </c>
      <c r="U22" s="86">
        <f t="shared" si="7"/>
        <v>1.2987658627935856E-3</v>
      </c>
      <c r="V22" s="87">
        <f>分析係数表!D25</f>
        <v>8.1529944640161042E-2</v>
      </c>
      <c r="W22" s="88">
        <f t="shared" si="8"/>
        <v>0</v>
      </c>
      <c r="X22" s="76">
        <f>分析係数表!E25</f>
        <v>6.8948163059889281E-2</v>
      </c>
      <c r="Y22" s="89">
        <f t="shared" si="9"/>
        <v>0</v>
      </c>
    </row>
    <row r="23" spans="1:25" x14ac:dyDescent="0.2">
      <c r="A23" s="6" t="s">
        <v>11</v>
      </c>
      <c r="B23" s="5" t="s">
        <v>35</v>
      </c>
      <c r="C23" s="90"/>
      <c r="D23" s="76">
        <f>投入係数表!P23</f>
        <v>8.0490372113181847E-4</v>
      </c>
      <c r="E23" s="77">
        <f t="shared" si="0"/>
        <v>8.0490372113181843E-2</v>
      </c>
      <c r="F23" s="76">
        <f>分析係数表!C26</f>
        <v>0.61283557046979864</v>
      </c>
      <c r="G23" s="77">
        <f t="shared" si="1"/>
        <v>4.932736311130817E-2</v>
      </c>
      <c r="H23" s="77">
        <v>6.8296664981719837E-2</v>
      </c>
      <c r="I23" s="77">
        <f t="shared" si="2"/>
        <v>6.8296664981719837E-2</v>
      </c>
      <c r="J23" s="76">
        <f>分析係数表!G26</f>
        <v>0.19644335167242807</v>
      </c>
      <c r="K23" s="78">
        <f t="shared" si="3"/>
        <v>1.3416425777057994E-2</v>
      </c>
      <c r="L23" s="79"/>
      <c r="M23" s="80"/>
      <c r="N23" s="81">
        <f>分析係数表!H26</f>
        <v>1.0374014689933634E-2</v>
      </c>
      <c r="O23" s="82">
        <f t="shared" si="4"/>
        <v>0.2116567715625548</v>
      </c>
      <c r="P23" s="76">
        <f>分析係数表!C26</f>
        <v>0.61283557046979864</v>
      </c>
      <c r="Q23" s="82">
        <f t="shared" si="5"/>
        <v>0.12971079834433413</v>
      </c>
      <c r="R23" s="83">
        <v>0.1459142876571882</v>
      </c>
      <c r="S23" s="84">
        <f t="shared" si="6"/>
        <v>0.21421095263890805</v>
      </c>
      <c r="T23" s="85">
        <f>分析係数表!F26</f>
        <v>0.33496031939237547</v>
      </c>
      <c r="U23" s="86">
        <f t="shared" si="7"/>
        <v>7.1752169113273659E-2</v>
      </c>
      <c r="V23" s="87">
        <f>分析係数表!D26</f>
        <v>1.4022104289400653E-2</v>
      </c>
      <c r="W23" s="88">
        <f t="shared" si="8"/>
        <v>0</v>
      </c>
      <c r="X23" s="76">
        <f>分析係数表!E26</f>
        <v>1.5044549393836117E-2</v>
      </c>
      <c r="Y23" s="89">
        <f t="shared" si="9"/>
        <v>0</v>
      </c>
    </row>
    <row r="24" spans="1:25" x14ac:dyDescent="0.2">
      <c r="A24" s="6" t="s">
        <v>12</v>
      </c>
      <c r="B24" s="5" t="s">
        <v>366</v>
      </c>
      <c r="C24" s="90"/>
      <c r="D24" s="76">
        <f>投入係数表!P24</f>
        <v>6.1915670856293727E-5</v>
      </c>
      <c r="E24" s="77">
        <f t="shared" si="0"/>
        <v>6.1915670856293728E-3</v>
      </c>
      <c r="F24" s="76">
        <f>分析係数表!C27</f>
        <v>1.5080990504561576E-2</v>
      </c>
      <c r="G24" s="77">
        <f t="shared" si="1"/>
        <v>9.3374964426732557E-5</v>
      </c>
      <c r="H24" s="77">
        <v>1.6916654856073354E-4</v>
      </c>
      <c r="I24" s="77">
        <f t="shared" si="2"/>
        <v>1.6916654856073354E-4</v>
      </c>
      <c r="J24" s="76">
        <f>分析係数表!G27</f>
        <v>0.17011128775834658</v>
      </c>
      <c r="K24" s="78">
        <f t="shared" si="3"/>
        <v>2.8777139421301255E-5</v>
      </c>
      <c r="L24" s="79"/>
      <c r="M24" s="80"/>
      <c r="N24" s="81">
        <f>分析係数表!H27</f>
        <v>1.1055392369202362E-2</v>
      </c>
      <c r="O24" s="82">
        <f t="shared" si="4"/>
        <v>0.22555864119734009</v>
      </c>
      <c r="P24" s="76">
        <f>分析係数表!C27</f>
        <v>1.5080990504561576E-2</v>
      </c>
      <c r="Q24" s="82">
        <f t="shared" si="5"/>
        <v>3.4016477261188975E-3</v>
      </c>
      <c r="R24" s="83">
        <v>3.4433149413016172E-3</v>
      </c>
      <c r="S24" s="84">
        <f t="shared" si="6"/>
        <v>3.6124814898623506E-3</v>
      </c>
      <c r="T24" s="85">
        <f>分析係数表!F27</f>
        <v>0.32114467408585057</v>
      </c>
      <c r="U24" s="86">
        <f t="shared" si="7"/>
        <v>1.1601291907030124E-3</v>
      </c>
      <c r="V24" s="87">
        <f>分析係数表!D27</f>
        <v>6.518282988871224E-2</v>
      </c>
      <c r="W24" s="88">
        <f t="shared" si="8"/>
        <v>0</v>
      </c>
      <c r="X24" s="76">
        <f>分析係数表!E27</f>
        <v>7.7901430842607311E-2</v>
      </c>
      <c r="Y24" s="89">
        <f t="shared" si="9"/>
        <v>0</v>
      </c>
    </row>
    <row r="25" spans="1:25" x14ac:dyDescent="0.2">
      <c r="A25" s="6" t="s">
        <v>13</v>
      </c>
      <c r="B25" s="5" t="s">
        <v>192</v>
      </c>
      <c r="C25" s="90"/>
      <c r="D25" s="76">
        <f>投入係数表!P25</f>
        <v>0</v>
      </c>
      <c r="E25" s="77">
        <f t="shared" si="0"/>
        <v>0</v>
      </c>
      <c r="F25" s="76">
        <f>分析係数表!C28</f>
        <v>4.0038232795242101E-2</v>
      </c>
      <c r="G25" s="77">
        <f t="shared" si="1"/>
        <v>0</v>
      </c>
      <c r="H25" s="77">
        <v>3.2257811944557649E-3</v>
      </c>
      <c r="I25" s="77">
        <f t="shared" si="2"/>
        <v>3.2257811944557649E-3</v>
      </c>
      <c r="J25" s="76">
        <f>分析係数表!G28</f>
        <v>0.12474279835390946</v>
      </c>
      <c r="K25" s="78">
        <f t="shared" si="3"/>
        <v>4.0239297307382866E-4</v>
      </c>
      <c r="L25" s="79"/>
      <c r="M25" s="80"/>
      <c r="N25" s="81">
        <f>分析係数表!H28</f>
        <v>2.0869760426975598E-2</v>
      </c>
      <c r="O25" s="82">
        <f t="shared" si="4"/>
        <v>0.42579717180696214</v>
      </c>
      <c r="P25" s="76">
        <f>分析係数表!C28</f>
        <v>4.0038232795242101E-2</v>
      </c>
      <c r="Q25" s="82">
        <f t="shared" si="5"/>
        <v>1.7048166288362848E-2</v>
      </c>
      <c r="R25" s="83">
        <v>1.8663066658696454E-2</v>
      </c>
      <c r="S25" s="84">
        <f t="shared" si="6"/>
        <v>2.1888847853152218E-2</v>
      </c>
      <c r="T25" s="85">
        <f>分析係数表!F28</f>
        <v>0.21334876543209877</v>
      </c>
      <c r="U25" s="86">
        <f t="shared" si="7"/>
        <v>4.669958666201071E-3</v>
      </c>
      <c r="V25" s="87">
        <f>分析係数表!D28</f>
        <v>5.5555555555555552E-2</v>
      </c>
      <c r="W25" s="88">
        <f t="shared" si="8"/>
        <v>0</v>
      </c>
      <c r="X25" s="76">
        <f>分析係数表!E28</f>
        <v>5.3497942386831275E-2</v>
      </c>
      <c r="Y25" s="89">
        <f t="shared" si="9"/>
        <v>0</v>
      </c>
    </row>
    <row r="26" spans="1:25" x14ac:dyDescent="0.2">
      <c r="A26" s="6" t="s">
        <v>14</v>
      </c>
      <c r="B26" s="5" t="s">
        <v>50</v>
      </c>
      <c r="C26" s="90"/>
      <c r="D26" s="76">
        <f>投入係数表!P26</f>
        <v>3.0338678719583926E-3</v>
      </c>
      <c r="E26" s="77">
        <f t="shared" si="0"/>
        <v>0.30338678719583928</v>
      </c>
      <c r="F26" s="76">
        <f>分析係数表!C29</f>
        <v>5.2257811734743864E-2</v>
      </c>
      <c r="G26" s="77">
        <f t="shared" si="1"/>
        <v>1.5854329608088968E-2</v>
      </c>
      <c r="H26" s="77">
        <v>2.5761559690302534E-2</v>
      </c>
      <c r="I26" s="77">
        <f t="shared" si="2"/>
        <v>2.5761559690302534E-2</v>
      </c>
      <c r="J26" s="76">
        <f>分析係数表!G29</f>
        <v>0.26071608673726676</v>
      </c>
      <c r="K26" s="78">
        <f t="shared" si="3"/>
        <v>6.7164530307041908E-3</v>
      </c>
      <c r="L26" s="79"/>
      <c r="M26" s="80"/>
      <c r="N26" s="81">
        <f>分析係数表!H29</f>
        <v>1.0140038131855275E-2</v>
      </c>
      <c r="O26" s="82">
        <f t="shared" si="4"/>
        <v>0.20688304370652641</v>
      </c>
      <c r="P26" s="76">
        <f>分析係数表!C29</f>
        <v>5.2257811734743864E-2</v>
      </c>
      <c r="Q26" s="82">
        <f t="shared" si="5"/>
        <v>1.0811255149126444E-2</v>
      </c>
      <c r="R26" s="83">
        <v>1.4470129126739914E-2</v>
      </c>
      <c r="S26" s="84">
        <f t="shared" si="6"/>
        <v>4.0231688817042449E-2</v>
      </c>
      <c r="T26" s="85">
        <f>分析係数表!F29</f>
        <v>0.44730206757438223</v>
      </c>
      <c r="U26" s="86">
        <f t="shared" si="7"/>
        <v>1.7995717589872239E-2</v>
      </c>
      <c r="V26" s="87">
        <f>分析係数表!D29</f>
        <v>0.13842662632375188</v>
      </c>
      <c r="W26" s="88">
        <f t="shared" si="8"/>
        <v>0</v>
      </c>
      <c r="X26" s="76">
        <f>分析係数表!E29</f>
        <v>9.5057992939989913E-2</v>
      </c>
      <c r="Y26" s="89">
        <f t="shared" si="9"/>
        <v>0</v>
      </c>
    </row>
    <row r="27" spans="1:25" x14ac:dyDescent="0.2">
      <c r="A27" s="6" t="s">
        <v>15</v>
      </c>
      <c r="B27" s="5" t="s">
        <v>36</v>
      </c>
      <c r="C27" s="90"/>
      <c r="D27" s="76">
        <f>投入係数表!P27</f>
        <v>3.838771593090211E-3</v>
      </c>
      <c r="E27" s="77">
        <f t="shared" si="0"/>
        <v>0.38387715930902111</v>
      </c>
      <c r="F27" s="76">
        <f>分析係数表!C30</f>
        <v>1</v>
      </c>
      <c r="G27" s="77">
        <f t="shared" si="1"/>
        <v>0.38387715930902111</v>
      </c>
      <c r="H27" s="77">
        <v>0.47003175372108857</v>
      </c>
      <c r="I27" s="77">
        <f t="shared" si="2"/>
        <v>0.47003175372108857</v>
      </c>
      <c r="J27" s="76">
        <f>分析係数表!G30</f>
        <v>0.34449214239092235</v>
      </c>
      <c r="K27" s="78">
        <f t="shared" si="3"/>
        <v>0.1619222458311402</v>
      </c>
      <c r="L27" s="79"/>
      <c r="M27" s="80"/>
      <c r="N27" s="81">
        <f>分析係数表!H30</f>
        <v>0</v>
      </c>
      <c r="O27" s="82">
        <f t="shared" si="4"/>
        <v>0</v>
      </c>
      <c r="P27" s="76">
        <f>分析係数表!C30</f>
        <v>1</v>
      </c>
      <c r="Q27" s="82">
        <f t="shared" si="5"/>
        <v>0</v>
      </c>
      <c r="R27" s="83">
        <v>5.8054950951198857E-2</v>
      </c>
      <c r="S27" s="84">
        <f t="shared" si="6"/>
        <v>0.52808670467228747</v>
      </c>
      <c r="T27" s="85">
        <f>分析係数表!F30</f>
        <v>0.44050308781442987</v>
      </c>
      <c r="U27" s="86">
        <f t="shared" si="7"/>
        <v>0.23262382404188953</v>
      </c>
      <c r="V27" s="87">
        <f>分析係数表!D30</f>
        <v>0.11032032936687253</v>
      </c>
      <c r="W27" s="88">
        <f t="shared" si="8"/>
        <v>0</v>
      </c>
      <c r="X27" s="76">
        <f>分析係数表!E30</f>
        <v>8.4249635989355823E-2</v>
      </c>
      <c r="Y27" s="89">
        <f t="shared" si="9"/>
        <v>0</v>
      </c>
    </row>
    <row r="28" spans="1:25" x14ac:dyDescent="0.2">
      <c r="A28" s="6" t="s">
        <v>16</v>
      </c>
      <c r="B28" s="5" t="s">
        <v>193</v>
      </c>
      <c r="C28" s="90"/>
      <c r="D28" s="76">
        <f>投入係数表!P28</f>
        <v>2.4085195963098261E-2</v>
      </c>
      <c r="E28" s="77">
        <f t="shared" si="0"/>
        <v>2.408519596309826</v>
      </c>
      <c r="F28" s="76">
        <f>分析係数表!C31</f>
        <v>0.13612385518153858</v>
      </c>
      <c r="G28" s="77">
        <f t="shared" si="1"/>
        <v>0.32785697272997649</v>
      </c>
      <c r="H28" s="77">
        <v>0.4276503350597749</v>
      </c>
      <c r="I28" s="77">
        <f t="shared" si="2"/>
        <v>0.4276503350597749</v>
      </c>
      <c r="J28" s="76">
        <f>分析係数表!G31</f>
        <v>7.0908634538152604E-2</v>
      </c>
      <c r="K28" s="78">
        <f t="shared" si="3"/>
        <v>3.0324101318872088E-2</v>
      </c>
      <c r="L28" s="79"/>
      <c r="M28" s="80"/>
      <c r="N28" s="81">
        <f>分析係数表!H31</f>
        <v>2.211552750647388E-2</v>
      </c>
      <c r="O28" s="82">
        <f t="shared" si="4"/>
        <v>0.45121404714851859</v>
      </c>
      <c r="P28" s="76">
        <f>分析係数表!C31</f>
        <v>0.13612385518153858</v>
      </c>
      <c r="Q28" s="82">
        <f t="shared" si="5"/>
        <v>6.1420995609920863E-2</v>
      </c>
      <c r="R28" s="83">
        <v>8.1210015232981492E-2</v>
      </c>
      <c r="S28" s="84">
        <f t="shared" si="6"/>
        <v>0.50886035029275645</v>
      </c>
      <c r="T28" s="85">
        <f>分析係数表!F31</f>
        <v>0.34563253012048195</v>
      </c>
      <c r="U28" s="86">
        <f t="shared" si="7"/>
        <v>0.17587869034968015</v>
      </c>
      <c r="V28" s="87">
        <f>分析係数表!D31</f>
        <v>2.3594377510040159E-2</v>
      </c>
      <c r="W28" s="88">
        <f t="shared" si="8"/>
        <v>0</v>
      </c>
      <c r="X28" s="76">
        <f>分析係数表!E31</f>
        <v>2.0582329317269075E-2</v>
      </c>
      <c r="Y28" s="89">
        <f t="shared" si="9"/>
        <v>0</v>
      </c>
    </row>
    <row r="29" spans="1:25" x14ac:dyDescent="0.2">
      <c r="A29" s="6" t="s">
        <v>17</v>
      </c>
      <c r="B29" s="5" t="s">
        <v>273</v>
      </c>
      <c r="C29" s="90"/>
      <c r="D29" s="76">
        <f>投入係数表!P29</f>
        <v>6.8107237941923097E-4</v>
      </c>
      <c r="E29" s="77">
        <f t="shared" si="0"/>
        <v>6.8107237941923096E-2</v>
      </c>
      <c r="F29" s="76">
        <f>分析係数表!C32</f>
        <v>0.77653138391731791</v>
      </c>
      <c r="G29" s="77">
        <f t="shared" si="1"/>
        <v>5.2887407733827607E-2</v>
      </c>
      <c r="H29" s="77">
        <v>7.7951714961872975E-2</v>
      </c>
      <c r="I29" s="77">
        <f t="shared" si="2"/>
        <v>7.7951714961872975E-2</v>
      </c>
      <c r="J29" s="76">
        <f>分析係数表!G32</f>
        <v>0.14009350314364016</v>
      </c>
      <c r="K29" s="78">
        <f t="shared" si="3"/>
        <v>1.0920528825063294E-2</v>
      </c>
      <c r="L29" s="79"/>
      <c r="M29" s="80"/>
      <c r="N29" s="81">
        <f>分析係数表!H32</f>
        <v>6.3300144496333836E-3</v>
      </c>
      <c r="O29" s="82">
        <f t="shared" si="4"/>
        <v>0.12914869145633484</v>
      </c>
      <c r="P29" s="76">
        <f>分析係数表!C32</f>
        <v>0.77653138391731791</v>
      </c>
      <c r="Q29" s="82">
        <f t="shared" si="5"/>
        <v>0.10028801210769839</v>
      </c>
      <c r="R29" s="83">
        <v>0.13078800623854669</v>
      </c>
      <c r="S29" s="84">
        <f t="shared" si="6"/>
        <v>0.20873972120041967</v>
      </c>
      <c r="T29" s="85">
        <f>分析係数表!F32</f>
        <v>0.48218603901338064</v>
      </c>
      <c r="U29" s="86">
        <f t="shared" si="7"/>
        <v>0.10065137935038776</v>
      </c>
      <c r="V29" s="87">
        <f>分析係数表!D32</f>
        <v>2.111881347734967E-2</v>
      </c>
      <c r="W29" s="88">
        <f t="shared" si="8"/>
        <v>0</v>
      </c>
      <c r="X29" s="76">
        <f>分析係数表!E32</f>
        <v>3.1758826374334997E-2</v>
      </c>
      <c r="Y29" s="89">
        <f t="shared" si="9"/>
        <v>0</v>
      </c>
    </row>
    <row r="30" spans="1:25" x14ac:dyDescent="0.2">
      <c r="A30" s="6" t="s">
        <v>18</v>
      </c>
      <c r="B30" s="5" t="s">
        <v>274</v>
      </c>
      <c r="C30" s="90"/>
      <c r="D30" s="76">
        <f>投入係数表!P30</f>
        <v>6.1915670856293727E-5</v>
      </c>
      <c r="E30" s="77">
        <f t="shared" si="0"/>
        <v>6.1915670856293728E-3</v>
      </c>
      <c r="F30" s="76">
        <f>分析係数表!C33</f>
        <v>0.72092624356775303</v>
      </c>
      <c r="G30" s="77">
        <f t="shared" si="1"/>
        <v>4.4636632008405244E-3</v>
      </c>
      <c r="H30" s="77">
        <v>2.1918359744270699E-2</v>
      </c>
      <c r="I30" s="77">
        <f t="shared" si="2"/>
        <v>2.1918359744270699E-2</v>
      </c>
      <c r="J30" s="76">
        <f>分析係数表!G33</f>
        <v>0.50771788173830446</v>
      </c>
      <c r="K30" s="78">
        <f t="shared" si="3"/>
        <v>1.1128343180539244E-2</v>
      </c>
      <c r="L30" s="79"/>
      <c r="M30" s="80"/>
      <c r="N30" s="81">
        <f>分析係数表!H33</f>
        <v>9.5171545921061366E-4</v>
      </c>
      <c r="O30" s="82">
        <f t="shared" si="4"/>
        <v>1.9417460603574823E-2</v>
      </c>
      <c r="P30" s="76">
        <f>分析係数表!C33</f>
        <v>0.72092624356775303</v>
      </c>
      <c r="Q30" s="82">
        <f t="shared" si="5"/>
        <v>1.3998556932560031E-2</v>
      </c>
      <c r="R30" s="83">
        <v>4.0619037559095884E-2</v>
      </c>
      <c r="S30" s="84">
        <f t="shared" si="6"/>
        <v>6.2537397303366576E-2</v>
      </c>
      <c r="T30" s="85">
        <f>分析係数表!F33</f>
        <v>0.64568985989076233</v>
      </c>
      <c r="U30" s="86">
        <f t="shared" si="7"/>
        <v>4.0379763302743704E-2</v>
      </c>
      <c r="V30" s="87">
        <f>分析係数表!D33</f>
        <v>8.5965328900498697E-2</v>
      </c>
      <c r="W30" s="88">
        <f t="shared" si="8"/>
        <v>0</v>
      </c>
      <c r="X30" s="76">
        <f>分析係数表!E33</f>
        <v>8.1928283068154834E-2</v>
      </c>
      <c r="Y30" s="89">
        <f t="shared" si="9"/>
        <v>0</v>
      </c>
    </row>
    <row r="31" spans="1:25" x14ac:dyDescent="0.2">
      <c r="A31" s="6" t="s">
        <v>19</v>
      </c>
      <c r="B31" s="5" t="s">
        <v>275</v>
      </c>
      <c r="C31" s="90"/>
      <c r="D31" s="76">
        <f>投入係数表!P31</f>
        <v>4.6251006129651412E-2</v>
      </c>
      <c r="E31" s="77">
        <f t="shared" si="0"/>
        <v>4.6251006129651415</v>
      </c>
      <c r="F31" s="76">
        <f>分析係数表!C34</f>
        <v>0.35819769846483229</v>
      </c>
      <c r="G31" s="77">
        <f t="shared" si="1"/>
        <v>1.6567003947323988</v>
      </c>
      <c r="H31" s="77">
        <v>1.8481682844547875</v>
      </c>
      <c r="I31" s="77">
        <f t="shared" si="2"/>
        <v>1.8481682844547875</v>
      </c>
      <c r="J31" s="76">
        <f>分析係数表!G34</f>
        <v>0.42481599404565001</v>
      </c>
      <c r="K31" s="78">
        <f t="shared" si="3"/>
        <v>0.78513144692430425</v>
      </c>
      <c r="L31" s="79"/>
      <c r="M31" s="80"/>
      <c r="N31" s="81">
        <f>分析係数表!H34</f>
        <v>0.15806065051806836</v>
      </c>
      <c r="O31" s="82">
        <f t="shared" si="4"/>
        <v>3.224846696254835</v>
      </c>
      <c r="P31" s="76">
        <f>分析係数表!C34</f>
        <v>0.35819769846483229</v>
      </c>
      <c r="Q31" s="82">
        <f t="shared" si="5"/>
        <v>1.1551326645004001</v>
      </c>
      <c r="R31" s="83">
        <v>1.2488947790824723</v>
      </c>
      <c r="S31" s="84">
        <f t="shared" si="6"/>
        <v>3.0970630635372598</v>
      </c>
      <c r="T31" s="85">
        <f>分析係数表!F34</f>
        <v>0.69970848494872639</v>
      </c>
      <c r="U31" s="86">
        <f t="shared" si="7"/>
        <v>2.1670413039783174</v>
      </c>
      <c r="V31" s="87">
        <f>分析係数表!D34</f>
        <v>0.20760626860734369</v>
      </c>
      <c r="W31" s="88">
        <f t="shared" si="8"/>
        <v>1</v>
      </c>
      <c r="X31" s="76">
        <f>分析係数表!E34</f>
        <v>0.15619831293417136</v>
      </c>
      <c r="Y31" s="89">
        <f t="shared" si="9"/>
        <v>0</v>
      </c>
    </row>
    <row r="32" spans="1:25" x14ac:dyDescent="0.2">
      <c r="A32" s="6" t="s">
        <v>20</v>
      </c>
      <c r="B32" s="5" t="s">
        <v>37</v>
      </c>
      <c r="C32" s="90"/>
      <c r="D32" s="76">
        <f>投入係数表!P32</f>
        <v>1.1330567766701752E-2</v>
      </c>
      <c r="E32" s="77">
        <f t="shared" si="0"/>
        <v>1.1330567766701751</v>
      </c>
      <c r="F32" s="76">
        <f>分析係数表!C35</f>
        <v>0.47446234387370934</v>
      </c>
      <c r="G32" s="77">
        <f t="shared" si="1"/>
        <v>0.53759277400092131</v>
      </c>
      <c r="H32" s="77">
        <v>0.64328648436421332</v>
      </c>
      <c r="I32" s="77">
        <f t="shared" si="2"/>
        <v>0.64328648436421332</v>
      </c>
      <c r="J32" s="76">
        <f>分析係数表!G35</f>
        <v>0.31377306685396844</v>
      </c>
      <c r="K32" s="78">
        <f t="shared" si="3"/>
        <v>0.20184597306466662</v>
      </c>
      <c r="L32" s="79"/>
      <c r="M32" s="80"/>
      <c r="N32" s="81">
        <f>分析係数表!H35</f>
        <v>5.9483797123353076E-2</v>
      </c>
      <c r="O32" s="82">
        <f t="shared" si="4"/>
        <v>1.2136235426413726</v>
      </c>
      <c r="P32" s="76">
        <f>分析係数表!C35</f>
        <v>0.47446234387370934</v>
      </c>
      <c r="Q32" s="82">
        <f t="shared" si="5"/>
        <v>0.57581867062194025</v>
      </c>
      <c r="R32" s="83">
        <v>0.76439297215286495</v>
      </c>
      <c r="S32" s="84">
        <f t="shared" si="6"/>
        <v>1.4076794565170783</v>
      </c>
      <c r="T32" s="85">
        <f>分析係数表!F35</f>
        <v>0.64389247174509934</v>
      </c>
      <c r="U32" s="86">
        <f t="shared" si="7"/>
        <v>0.90639420468157961</v>
      </c>
      <c r="V32" s="87">
        <f>分析係数表!D35</f>
        <v>6.6375071834493329E-2</v>
      </c>
      <c r="W32" s="88">
        <f t="shared" si="8"/>
        <v>0</v>
      </c>
      <c r="X32" s="76">
        <f>分析係数表!E35</f>
        <v>5.9702445565417275E-2</v>
      </c>
      <c r="Y32" s="89">
        <f t="shared" si="9"/>
        <v>0</v>
      </c>
    </row>
    <row r="33" spans="1:25" x14ac:dyDescent="0.2">
      <c r="A33" s="6" t="s">
        <v>21</v>
      </c>
      <c r="B33" s="5" t="s">
        <v>38</v>
      </c>
      <c r="C33" s="90"/>
      <c r="D33" s="76">
        <f>投入係数表!P33</f>
        <v>3.2196148845272739E-3</v>
      </c>
      <c r="E33" s="77">
        <f t="shared" si="0"/>
        <v>0.32196148845272737</v>
      </c>
      <c r="F33" s="76">
        <f>分析係数表!C36</f>
        <v>0.91090674483303868</v>
      </c>
      <c r="G33" s="77">
        <f t="shared" si="1"/>
        <v>0.29327689140807389</v>
      </c>
      <c r="H33" s="77">
        <v>0.42039348099572682</v>
      </c>
      <c r="I33" s="77">
        <f t="shared" si="2"/>
        <v>0.42039348099572682</v>
      </c>
      <c r="J33" s="76">
        <f>分析係数表!G36</f>
        <v>5.1762655005969514E-2</v>
      </c>
      <c r="K33" s="78">
        <f t="shared" si="3"/>
        <v>2.1760682723540408E-2</v>
      </c>
      <c r="L33" s="79"/>
      <c r="M33" s="80"/>
      <c r="N33" s="81">
        <f>分析係数表!H36</f>
        <v>0.19022926540846299</v>
      </c>
      <c r="O33" s="82">
        <f t="shared" si="4"/>
        <v>3.8811697666228424</v>
      </c>
      <c r="P33" s="76">
        <f>分析係数表!C36</f>
        <v>0.91090674483303868</v>
      </c>
      <c r="Q33" s="82">
        <f t="shared" si="5"/>
        <v>3.5353837182588177</v>
      </c>
      <c r="R33" s="83">
        <v>3.7117139663481549</v>
      </c>
      <c r="S33" s="84">
        <f t="shared" si="6"/>
        <v>4.1321074473438815</v>
      </c>
      <c r="T33" s="85">
        <f>分析係数表!F36</f>
        <v>0.84633076241329552</v>
      </c>
      <c r="U33" s="86">
        <f t="shared" si="7"/>
        <v>3.4971296462842036</v>
      </c>
      <c r="V33" s="87">
        <f>分析係数表!D36</f>
        <v>1.3696924417880712E-2</v>
      </c>
      <c r="W33" s="88">
        <f t="shared" si="8"/>
        <v>0</v>
      </c>
      <c r="X33" s="76">
        <f>分析係数表!E36</f>
        <v>6.1086817992045527E-3</v>
      </c>
      <c r="Y33" s="89">
        <f t="shared" si="9"/>
        <v>0</v>
      </c>
    </row>
    <row r="34" spans="1:25" x14ac:dyDescent="0.2">
      <c r="A34" s="6" t="s">
        <v>22</v>
      </c>
      <c r="B34" s="5" t="s">
        <v>378</v>
      </c>
      <c r="C34" s="90"/>
      <c r="D34" s="76">
        <f>投入係数表!P34</f>
        <v>2.0370255711720638E-2</v>
      </c>
      <c r="E34" s="77">
        <f t="shared" si="0"/>
        <v>2.0370255711720637</v>
      </c>
      <c r="F34" s="76">
        <f>分析係数表!C37</f>
        <v>0.57543127748336897</v>
      </c>
      <c r="G34" s="77">
        <f t="shared" si="1"/>
        <v>1.17216822668583</v>
      </c>
      <c r="H34" s="77">
        <v>1.4986558940226375</v>
      </c>
      <c r="I34" s="77">
        <f t="shared" si="2"/>
        <v>1.4986558940226375</v>
      </c>
      <c r="J34" s="76">
        <f>分析係数表!G37</f>
        <v>0.39253606653449546</v>
      </c>
      <c r="K34" s="78">
        <f t="shared" si="3"/>
        <v>0.58827648972838387</v>
      </c>
      <c r="L34" s="79"/>
      <c r="M34" s="80"/>
      <c r="N34" s="81">
        <f>分析係数表!H37</f>
        <v>4.7922509493440749E-2</v>
      </c>
      <c r="O34" s="82">
        <f t="shared" si="4"/>
        <v>0.97774332770126837</v>
      </c>
      <c r="P34" s="76">
        <f>分析係数表!C37</f>
        <v>0.57543127748336897</v>
      </c>
      <c r="Q34" s="82">
        <f t="shared" si="5"/>
        <v>0.5626240921099811</v>
      </c>
      <c r="R34" s="83">
        <v>0.69264099238723342</v>
      </c>
      <c r="S34" s="84">
        <f t="shared" si="6"/>
        <v>2.1912968864098712</v>
      </c>
      <c r="T34" s="85">
        <f>分析係数表!F37</f>
        <v>0.63717752091671964</v>
      </c>
      <c r="U34" s="86">
        <f t="shared" si="7"/>
        <v>1.3962451176751682</v>
      </c>
      <c r="V34" s="87">
        <f>分析係数表!D37</f>
        <v>6.7955959550617839E-2</v>
      </c>
      <c r="W34" s="88">
        <f t="shared" si="8"/>
        <v>0</v>
      </c>
      <c r="X34" s="76">
        <f>分析係数表!E37</f>
        <v>6.4489582164366135E-2</v>
      </c>
      <c r="Y34" s="89">
        <f t="shared" si="9"/>
        <v>0</v>
      </c>
    </row>
    <row r="35" spans="1:25" x14ac:dyDescent="0.2">
      <c r="A35" s="6" t="s">
        <v>23</v>
      </c>
      <c r="B35" s="5" t="s">
        <v>194</v>
      </c>
      <c r="C35" s="90"/>
      <c r="D35" s="76">
        <f>投入係数表!P35</f>
        <v>5.9439044022041978E-3</v>
      </c>
      <c r="E35" s="77">
        <f t="shared" si="0"/>
        <v>0.59439044022041976</v>
      </c>
      <c r="F35" s="76">
        <f>分析係数表!C38</f>
        <v>0.12310923685624497</v>
      </c>
      <c r="G35" s="77">
        <f t="shared" si="1"/>
        <v>7.3174953490183381E-2</v>
      </c>
      <c r="H35" s="77">
        <v>0.11001747804087975</v>
      </c>
      <c r="I35" s="77">
        <f t="shared" si="2"/>
        <v>0.11001747804087975</v>
      </c>
      <c r="J35" s="76">
        <f>分析係数表!G38</f>
        <v>0.19170637906529556</v>
      </c>
      <c r="K35" s="78">
        <f t="shared" si="3"/>
        <v>2.1091052349112724E-2</v>
      </c>
      <c r="L35" s="79"/>
      <c r="M35" s="80"/>
      <c r="N35" s="81">
        <f>分析係数表!H38</f>
        <v>4.3167094042767119E-2</v>
      </c>
      <c r="O35" s="82">
        <f t="shared" si="4"/>
        <v>0.88072053451928656</v>
      </c>
      <c r="P35" s="76">
        <f>分析係数表!C38</f>
        <v>0.12310923685624497</v>
      </c>
      <c r="Q35" s="82">
        <f t="shared" si="5"/>
        <v>0.10842483288829352</v>
      </c>
      <c r="R35" s="83">
        <v>0.1401811568720614</v>
      </c>
      <c r="S35" s="84">
        <f t="shared" si="6"/>
        <v>0.25019863491294114</v>
      </c>
      <c r="T35" s="85">
        <f>分析係数表!F38</f>
        <v>0.42705459409748348</v>
      </c>
      <c r="U35" s="86">
        <f t="shared" si="7"/>
        <v>0.10684847647649054</v>
      </c>
      <c r="V35" s="87">
        <f>分析係数表!D38</f>
        <v>7.0562661984783878E-2</v>
      </c>
      <c r="W35" s="88">
        <f t="shared" si="8"/>
        <v>0</v>
      </c>
      <c r="X35" s="76">
        <f>分析係数表!E38</f>
        <v>7.7418276063874261E-2</v>
      </c>
      <c r="Y35" s="89">
        <f t="shared" si="9"/>
        <v>0</v>
      </c>
    </row>
    <row r="36" spans="1:25" x14ac:dyDescent="0.2">
      <c r="A36" s="6" t="s">
        <v>24</v>
      </c>
      <c r="B36" s="5" t="s">
        <v>39</v>
      </c>
      <c r="C36" s="90"/>
      <c r="D36" s="76">
        <f>投入係数表!P36</f>
        <v>0</v>
      </c>
      <c r="E36" s="77">
        <f t="shared" si="0"/>
        <v>0</v>
      </c>
      <c r="F36" s="76">
        <f>分析係数表!C39</f>
        <v>1</v>
      </c>
      <c r="G36" s="77">
        <f t="shared" si="1"/>
        <v>0</v>
      </c>
      <c r="H36" s="77">
        <v>3.4728699341434494E-2</v>
      </c>
      <c r="I36" s="77">
        <f t="shared" si="2"/>
        <v>3.4728699341434494E-2</v>
      </c>
      <c r="J36" s="76">
        <f>分析係数表!G39</f>
        <v>0.35304153549304357</v>
      </c>
      <c r="K36" s="78">
        <f t="shared" si="3"/>
        <v>1.2260673341176285E-2</v>
      </c>
      <c r="L36" s="79"/>
      <c r="M36" s="80"/>
      <c r="N36" s="81">
        <f>分析係数表!H39</f>
        <v>3.7957953780144243E-3</v>
      </c>
      <c r="O36" s="82">
        <f t="shared" si="4"/>
        <v>7.7444057988676318E-2</v>
      </c>
      <c r="P36" s="76">
        <f>分析係数表!C39</f>
        <v>1</v>
      </c>
      <c r="Q36" s="82">
        <f t="shared" si="5"/>
        <v>7.7444057988676318E-2</v>
      </c>
      <c r="R36" s="83">
        <v>0.11065375848286657</v>
      </c>
      <c r="S36" s="84">
        <f t="shared" si="6"/>
        <v>0.14538245782430106</v>
      </c>
      <c r="T36" s="85">
        <f>分析係数表!F39</f>
        <v>0.70376764496801059</v>
      </c>
      <c r="U36" s="86">
        <f t="shared" si="7"/>
        <v>0.10231546996266948</v>
      </c>
      <c r="V36" s="87">
        <f>分析係数表!D39</f>
        <v>5.7580989133746319E-2</v>
      </c>
      <c r="W36" s="88">
        <f t="shared" si="8"/>
        <v>0</v>
      </c>
      <c r="X36" s="76">
        <f>分析係数表!E39</f>
        <v>7.2915608814867472E-2</v>
      </c>
      <c r="Y36" s="89">
        <f t="shared" si="9"/>
        <v>0</v>
      </c>
    </row>
    <row r="37" spans="1:25" x14ac:dyDescent="0.2">
      <c r="A37" s="6" t="s">
        <v>25</v>
      </c>
      <c r="B37" s="5" t="s">
        <v>40</v>
      </c>
      <c r="C37" s="90"/>
      <c r="D37" s="76">
        <f>投入係数表!P37</f>
        <v>2.4766268342517491E-4</v>
      </c>
      <c r="E37" s="77">
        <f t="shared" si="0"/>
        <v>2.4766268342517491E-2</v>
      </c>
      <c r="F37" s="76">
        <f>分析係数表!C40</f>
        <v>0.78099387587215507</v>
      </c>
      <c r="G37" s="77">
        <f t="shared" si="1"/>
        <v>1.9342303903712589E-2</v>
      </c>
      <c r="H37" s="77">
        <v>2.1735276474163245E-2</v>
      </c>
      <c r="I37" s="77">
        <f t="shared" si="2"/>
        <v>2.1735276474163245E-2</v>
      </c>
      <c r="J37" s="76">
        <f>分析係数表!G40</f>
        <v>0.50417365280256732</v>
      </c>
      <c r="K37" s="78">
        <f t="shared" si="3"/>
        <v>1.0958353734652589E-2</v>
      </c>
      <c r="L37" s="79"/>
      <c r="M37" s="80"/>
      <c r="N37" s="81">
        <f>分析係数表!H40</f>
        <v>3.2832602420076455E-2</v>
      </c>
      <c r="O37" s="82">
        <f t="shared" si="4"/>
        <v>0.66987013590538524</v>
      </c>
      <c r="P37" s="76">
        <f>分析係数表!C40</f>
        <v>0.78099387587215507</v>
      </c>
      <c r="Q37" s="82">
        <f t="shared" si="5"/>
        <v>0.52316447377175412</v>
      </c>
      <c r="R37" s="83">
        <v>0.52441573036170896</v>
      </c>
      <c r="S37" s="84">
        <f t="shared" si="6"/>
        <v>0.54615100683587225</v>
      </c>
      <c r="T37" s="85">
        <f>分析係数表!F40</f>
        <v>0.70079506733733576</v>
      </c>
      <c r="U37" s="86">
        <f t="shared" si="7"/>
        <v>0.38273993161189884</v>
      </c>
      <c r="V37" s="87">
        <f>分析係数表!D40</f>
        <v>8.9079993509654384E-2</v>
      </c>
      <c r="W37" s="88">
        <f t="shared" si="8"/>
        <v>0</v>
      </c>
      <c r="X37" s="76">
        <f>分析係数表!E40</f>
        <v>5.5816972253772516E-2</v>
      </c>
      <c r="Y37" s="89">
        <f t="shared" si="9"/>
        <v>0</v>
      </c>
    </row>
    <row r="38" spans="1:25" x14ac:dyDescent="0.2">
      <c r="A38" s="6" t="s">
        <v>26</v>
      </c>
      <c r="B38" s="5" t="s">
        <v>277</v>
      </c>
      <c r="C38" s="90"/>
      <c r="D38" s="76">
        <f>投入係数表!P38</f>
        <v>0</v>
      </c>
      <c r="E38" s="77">
        <f t="shared" si="0"/>
        <v>0</v>
      </c>
      <c r="F38" s="76">
        <f>分析係数表!C41</f>
        <v>0.76071116627591595</v>
      </c>
      <c r="G38" s="77">
        <f t="shared" si="1"/>
        <v>0</v>
      </c>
      <c r="H38" s="77">
        <v>1.0974089767188094E-3</v>
      </c>
      <c r="I38" s="77">
        <f t="shared" si="2"/>
        <v>1.0974089767188094E-3</v>
      </c>
      <c r="J38" s="76">
        <f>分析係数表!G41</f>
        <v>0.44503393665158369</v>
      </c>
      <c r="K38" s="78">
        <f t="shared" si="3"/>
        <v>4.8838423702595791E-4</v>
      </c>
      <c r="L38" s="79"/>
      <c r="M38" s="80"/>
      <c r="N38" s="81">
        <f>分析係数表!H41</f>
        <v>5.40375184572724E-2</v>
      </c>
      <c r="O38" s="82">
        <f t="shared" si="4"/>
        <v>1.1025053503169284</v>
      </c>
      <c r="P38" s="76">
        <f>分析係数表!C41</f>
        <v>0.76071116627591595</v>
      </c>
      <c r="Q38" s="82">
        <f t="shared" si="5"/>
        <v>0.83868813086502791</v>
      </c>
      <c r="R38" s="83">
        <v>0.85318800460293065</v>
      </c>
      <c r="S38" s="84">
        <f t="shared" si="6"/>
        <v>0.85428541357964949</v>
      </c>
      <c r="T38" s="85">
        <f>分析係数表!F41</f>
        <v>0.54961538461538462</v>
      </c>
      <c r="U38" s="86">
        <f t="shared" si="7"/>
        <v>0.46952840615589198</v>
      </c>
      <c r="V38" s="87">
        <f>分析係数表!D41</f>
        <v>0.14765837104072399</v>
      </c>
      <c r="W38" s="88">
        <f t="shared" si="8"/>
        <v>0</v>
      </c>
      <c r="X38" s="76">
        <f>分析係数表!E41</f>
        <v>0.13881221719457013</v>
      </c>
      <c r="Y38" s="89">
        <f t="shared" si="9"/>
        <v>0</v>
      </c>
    </row>
    <row r="39" spans="1:25" x14ac:dyDescent="0.2">
      <c r="A39" s="6" t="s">
        <v>51</v>
      </c>
      <c r="B39" s="5" t="s">
        <v>368</v>
      </c>
      <c r="C39" s="90"/>
      <c r="D39" s="76">
        <f>投入係数表!P39</f>
        <v>7.4298805027552472E-4</v>
      </c>
      <c r="E39" s="77">
        <f>$C$18*D39</f>
        <v>7.429880502755247E-2</v>
      </c>
      <c r="F39" s="76">
        <f>分析係数表!C42</f>
        <v>0.30107643796890293</v>
      </c>
      <c r="G39" s="77">
        <f>E39*F39</f>
        <v>2.2369619563041513E-2</v>
      </c>
      <c r="H39" s="77">
        <v>2.8008247936772899E-2</v>
      </c>
      <c r="I39" s="77">
        <f>C39+H39</f>
        <v>2.8008247936772899E-2</v>
      </c>
      <c r="J39" s="76">
        <f>分析係数表!G42</f>
        <v>0.48530465949820789</v>
      </c>
      <c r="K39" s="78">
        <f>I39*J39</f>
        <v>1.3592533228096955E-2</v>
      </c>
      <c r="L39" s="79"/>
      <c r="M39" s="80"/>
      <c r="N39" s="81">
        <f>分析係数表!H42</f>
        <v>1.1991298601515789E-2</v>
      </c>
      <c r="O39" s="82">
        <f t="shared" si="4"/>
        <v>0.24465355262145355</v>
      </c>
      <c r="P39" s="76">
        <f>分析係数表!C42</f>
        <v>0.30107643796890293</v>
      </c>
      <c r="Q39" s="82">
        <f>O39*P39</f>
        <v>7.3659420159704794E-2</v>
      </c>
      <c r="R39" s="83">
        <v>7.7826152973574994E-2</v>
      </c>
      <c r="S39" s="84">
        <f>I39+R39</f>
        <v>0.10583440091034789</v>
      </c>
      <c r="T39" s="85">
        <f>分析係数表!F42</f>
        <v>0.55698924731182797</v>
      </c>
      <c r="U39" s="86">
        <f>S39*T39</f>
        <v>5.8948623302752912E-2</v>
      </c>
      <c r="V39" s="87">
        <f>分析係数表!D42</f>
        <v>0.33118279569892473</v>
      </c>
      <c r="W39" s="88">
        <f>ROUND(S39*V39,0)</f>
        <v>0</v>
      </c>
      <c r="X39" s="76">
        <f>分析係数表!E42</f>
        <v>0.28387096774193549</v>
      </c>
      <c r="Y39" s="89">
        <f>ROUND(S39*X39,0)</f>
        <v>0</v>
      </c>
    </row>
    <row r="40" spans="1:25" x14ac:dyDescent="0.2">
      <c r="A40" s="6" t="s">
        <v>195</v>
      </c>
      <c r="B40" s="5" t="s">
        <v>41</v>
      </c>
      <c r="C40" s="90"/>
      <c r="D40" s="76">
        <f>投入係数表!P40</f>
        <v>2.5756919076218191E-2</v>
      </c>
      <c r="E40" s="77">
        <f>$C$18*D40</f>
        <v>2.575691907621819</v>
      </c>
      <c r="F40" s="76">
        <f>分析係数表!C43</f>
        <v>0.72981232219865499</v>
      </c>
      <c r="G40" s="77">
        <f>E40*F40</f>
        <v>1.8797716923697634</v>
      </c>
      <c r="H40" s="77">
        <v>2.6115420894191086</v>
      </c>
      <c r="I40" s="77">
        <f>C40+H40</f>
        <v>2.6115420894191086</v>
      </c>
      <c r="J40" s="76">
        <f>分析係数表!G43</f>
        <v>0.39095764137830125</v>
      </c>
      <c r="K40" s="78">
        <f>I40*J40</f>
        <v>1.0210023356394553</v>
      </c>
      <c r="L40" s="79"/>
      <c r="M40" s="80"/>
      <c r="N40" s="81">
        <f>分析係数表!H43</f>
        <v>3.3430191196790096E-2</v>
      </c>
      <c r="O40" s="82">
        <f t="shared" si="4"/>
        <v>0.68206249488902526</v>
      </c>
      <c r="P40" s="76">
        <f>分析係数表!C43</f>
        <v>0.72981232219865499</v>
      </c>
      <c r="Q40" s="82">
        <f>O40*P40</f>
        <v>0.49777761327956777</v>
      </c>
      <c r="R40" s="83">
        <v>0.99560748753670814</v>
      </c>
      <c r="S40" s="84">
        <f>I40+R40</f>
        <v>3.6071495769558166</v>
      </c>
      <c r="T40" s="85">
        <f>分析係数表!F43</f>
        <v>0.64680420416026529</v>
      </c>
      <c r="U40" s="86">
        <f>S40*T40</f>
        <v>2.3331195114099446</v>
      </c>
      <c r="V40" s="87">
        <f>分析係数表!D43</f>
        <v>0.10445777550174361</v>
      </c>
      <c r="W40" s="88">
        <f>ROUND(S40*V40,0)</f>
        <v>0</v>
      </c>
      <c r="X40" s="76">
        <f>分析係数表!E43</f>
        <v>8.2644426561318804E-2</v>
      </c>
      <c r="Y40" s="89">
        <f>ROUND(S40*X40,0)</f>
        <v>0</v>
      </c>
    </row>
    <row r="41" spans="1:25" x14ac:dyDescent="0.2">
      <c r="A41" s="6" t="s">
        <v>341</v>
      </c>
      <c r="B41" s="5" t="s">
        <v>42</v>
      </c>
      <c r="C41" s="90"/>
      <c r="D41" s="76">
        <f>投入係数表!P41</f>
        <v>1.2383134171258745E-4</v>
      </c>
      <c r="E41" s="77">
        <f>$C$18*D41</f>
        <v>1.2383134171258746E-2</v>
      </c>
      <c r="F41" s="76">
        <f>分析係数表!C44</f>
        <v>0.45252453325619169</v>
      </c>
      <c r="G41" s="77">
        <f>E41*F41</f>
        <v>5.6036720110976615E-3</v>
      </c>
      <c r="H41" s="77">
        <v>1.038895481394736E-2</v>
      </c>
      <c r="I41" s="77">
        <f>C41+H41</f>
        <v>1.038895481394736E-2</v>
      </c>
      <c r="J41" s="76">
        <f>分析係数表!G44</f>
        <v>0.2679406279539126</v>
      </c>
      <c r="K41" s="78">
        <f>I41*J41</f>
        <v>2.7836230766338788E-3</v>
      </c>
      <c r="L41" s="79"/>
      <c r="M41" s="80"/>
      <c r="N41" s="81">
        <f>分析係数表!H44</f>
        <v>0.11253165797686161</v>
      </c>
      <c r="O41" s="82">
        <f t="shared" si="4"/>
        <v>2.2959373143240187</v>
      </c>
      <c r="P41" s="76">
        <f>分析係数表!C44</f>
        <v>0.45252453325619169</v>
      </c>
      <c r="Q41" s="82">
        <f>O41*P41</f>
        <v>1.0389679615499507</v>
      </c>
      <c r="R41" s="83">
        <v>1.0564878032908094</v>
      </c>
      <c r="S41" s="84">
        <f>I41+R41</f>
        <v>1.0668767581047567</v>
      </c>
      <c r="T41" s="85">
        <f>分析係数表!F44</f>
        <v>0.51592877398257675</v>
      </c>
      <c r="U41" s="86">
        <f>S41*T41</f>
        <v>0.55043241779949326</v>
      </c>
      <c r="V41" s="87">
        <f>分析係数表!D44</f>
        <v>0.17695373374549728</v>
      </c>
      <c r="W41" s="88">
        <f>ROUND(S41*V41,0)</f>
        <v>0</v>
      </c>
      <c r="X41" s="76">
        <f>分析係数表!E44</f>
        <v>0.1325013412359809</v>
      </c>
      <c r="Y41" s="89">
        <f>ROUND(S41*X41,0)</f>
        <v>0</v>
      </c>
    </row>
    <row r="42" spans="1:25" x14ac:dyDescent="0.2">
      <c r="A42" s="6" t="s">
        <v>342</v>
      </c>
      <c r="B42" s="5" t="s">
        <v>279</v>
      </c>
      <c r="C42" s="90"/>
      <c r="D42" s="76">
        <f>投入係数表!P42</f>
        <v>4.3340969599405611E-4</v>
      </c>
      <c r="E42" s="77">
        <f>$C$18*D42</f>
        <v>4.3340969599405609E-2</v>
      </c>
      <c r="F42" s="76">
        <f>分析係数表!C45</f>
        <v>1</v>
      </c>
      <c r="G42" s="77">
        <f>E42*F42</f>
        <v>4.3340969599405609E-2</v>
      </c>
      <c r="H42" s="77">
        <v>6.1920422163557184E-2</v>
      </c>
      <c r="I42" s="77">
        <f>C42+H42</f>
        <v>6.1920422163557184E-2</v>
      </c>
      <c r="J42" s="76">
        <f>分析係数表!G45</f>
        <v>0</v>
      </c>
      <c r="K42" s="78">
        <f>I42*J42</f>
        <v>0</v>
      </c>
      <c r="L42" s="79"/>
      <c r="M42" s="80"/>
      <c r="N42" s="81">
        <f>分析係数表!H45</f>
        <v>0</v>
      </c>
      <c r="O42" s="82">
        <f t="shared" si="4"/>
        <v>0</v>
      </c>
      <c r="P42" s="76">
        <f>分析係数表!C45</f>
        <v>1</v>
      </c>
      <c r="Q42" s="82">
        <f>O42*P42</f>
        <v>0</v>
      </c>
      <c r="R42" s="83">
        <v>1.7521000969229497E-2</v>
      </c>
      <c r="S42" s="84">
        <f>I42+R42</f>
        <v>7.9441423132786682E-2</v>
      </c>
      <c r="T42" s="85">
        <f>分析係数表!F45</f>
        <v>0</v>
      </c>
      <c r="U42" s="86">
        <f>S42*T42</f>
        <v>0</v>
      </c>
      <c r="V42" s="87">
        <f>分析係数表!D45</f>
        <v>0</v>
      </c>
      <c r="W42" s="88">
        <f>ROUND(S42*V42,0)</f>
        <v>0</v>
      </c>
      <c r="X42" s="76">
        <f>分析係数表!E45</f>
        <v>0</v>
      </c>
      <c r="Y42" s="89">
        <f>ROUND(S42*X42,0)</f>
        <v>0</v>
      </c>
    </row>
    <row r="43" spans="1:25" x14ac:dyDescent="0.2">
      <c r="A43" s="6" t="s">
        <v>343</v>
      </c>
      <c r="B43" s="5" t="s">
        <v>280</v>
      </c>
      <c r="C43" s="90"/>
      <c r="D43" s="76">
        <f>投入係数表!P43</f>
        <v>4.1483499473716802E-3</v>
      </c>
      <c r="E43" s="77">
        <f>$C$18*D43</f>
        <v>0.41483499473716801</v>
      </c>
      <c r="F43" s="76">
        <f>分析係数表!C46</f>
        <v>0.34080923888028791</v>
      </c>
      <c r="G43" s="77">
        <f>E43*F43</f>
        <v>0.14137959881728246</v>
      </c>
      <c r="H43" s="77">
        <v>0.18313331571326213</v>
      </c>
      <c r="I43" s="77">
        <f>C43+H43</f>
        <v>0.18313331571326213</v>
      </c>
      <c r="J43" s="76">
        <f>分析係数表!G46</f>
        <v>9.3103025848340071E-3</v>
      </c>
      <c r="K43" s="78">
        <f>I43*J43</f>
        <v>1.7050265826544068E-3</v>
      </c>
      <c r="L43" s="79"/>
      <c r="M43" s="80"/>
      <c r="N43" s="81">
        <f>分析係数表!H46</f>
        <v>2.2019091222401043E-2</v>
      </c>
      <c r="O43" s="82">
        <f t="shared" si="4"/>
        <v>0.44924649715380421</v>
      </c>
      <c r="P43" s="76">
        <f>分析係数表!C46</f>
        <v>0.34080923888028791</v>
      </c>
      <c r="Q43" s="82">
        <f>O43*P43</f>
        <v>0.15310735676462345</v>
      </c>
      <c r="R43" s="83">
        <v>0.17512324621064293</v>
      </c>
      <c r="S43" s="84">
        <f>I43+R43</f>
        <v>0.35825656192390509</v>
      </c>
      <c r="T43" s="85">
        <f>分析係数表!F46</f>
        <v>0.31361019233125076</v>
      </c>
      <c r="U43" s="86">
        <f>S43*T43</f>
        <v>0.11235290928888853</v>
      </c>
      <c r="V43" s="87">
        <f>分析係数表!D46</f>
        <v>2.8175915717260809E-3</v>
      </c>
      <c r="W43" s="88">
        <f>ROUND(S43*V43,0)</f>
        <v>0</v>
      </c>
      <c r="X43" s="76">
        <f>分析係数表!E46</f>
        <v>8.2077667524194532E-3</v>
      </c>
      <c r="Y43" s="89">
        <f>ROUND(S43*X43,0)</f>
        <v>0</v>
      </c>
    </row>
    <row r="44" spans="1:25" x14ac:dyDescent="0.2">
      <c r="A44" s="192">
        <v>40</v>
      </c>
      <c r="B44" s="14" t="s">
        <v>151</v>
      </c>
      <c r="C44" s="197">
        <f>SUM(C5:C43)</f>
        <v>100</v>
      </c>
      <c r="D44" s="92">
        <f>投入係数表!P44</f>
        <v>0.55934617051575752</v>
      </c>
      <c r="E44" s="91">
        <f>SUM(E5:E43)</f>
        <v>55.934617051575763</v>
      </c>
      <c r="F44" s="92">
        <f>分析係数表!C47</f>
        <v>0.44730110240898746</v>
      </c>
      <c r="G44" s="91">
        <f>SUM(G5:G43)</f>
        <v>18.021767240039232</v>
      </c>
      <c r="H44" s="91">
        <f>SUM(H5:H43)</f>
        <v>22.984628680985406</v>
      </c>
      <c r="I44" s="91">
        <f>SUM(I5:I43)</f>
        <v>122.98462868098538</v>
      </c>
      <c r="J44" s="92">
        <f>分析係数表!G47</f>
        <v>0.20041488570582558</v>
      </c>
      <c r="K44" s="93">
        <f>SUM(K5:K43)</f>
        <v>32.522726313739248</v>
      </c>
      <c r="L44" s="94">
        <f>最終需要_まとめ!$L$33</f>
        <v>0.62733333333333341</v>
      </c>
      <c r="M44" s="91">
        <f>K44*L44</f>
        <v>20.402590307485756</v>
      </c>
      <c r="N44" s="95">
        <f>分析係数表!H47</f>
        <v>1</v>
      </c>
      <c r="O44" s="96">
        <f>SUM(O5:O43)</f>
        <v>20.402590307485756</v>
      </c>
      <c r="P44" s="92">
        <f>分析係数表!C47</f>
        <v>0.44730110240898746</v>
      </c>
      <c r="Q44" s="96">
        <f>SUM(Q5:Q43)</f>
        <v>9.8231742326981877</v>
      </c>
      <c r="R44" s="91">
        <f>SUM(R5:R43)</f>
        <v>11.295388955837206</v>
      </c>
      <c r="S44" s="97">
        <f>SUM(S5:S43)</f>
        <v>134.28001763682261</v>
      </c>
      <c r="T44" s="98">
        <f>分析係数表!F47</f>
        <v>0.4447131739491107</v>
      </c>
      <c r="U44" s="99">
        <f>SUM(U5:U43)</f>
        <v>59.119877586829226</v>
      </c>
      <c r="V44" s="100">
        <f>分析係数表!D47</f>
        <v>5.9741394314336671E-2</v>
      </c>
      <c r="W44" s="101">
        <f>SUM(W5:W43)</f>
        <v>9</v>
      </c>
      <c r="X44" s="92">
        <f>分析係数表!E47</f>
        <v>5.0958836918611881E-2</v>
      </c>
      <c r="Y44" s="102">
        <f>SUM(Y5:Y43)</f>
        <v>7</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8" t="str">
        <f>取引基本表!$E$1</f>
        <v>2015年加古川市産業連関表</v>
      </c>
      <c r="H1" s="401"/>
      <c r="I1" s="401"/>
    </row>
    <row r="2" spans="1:25" x14ac:dyDescent="0.2">
      <c r="B2" s="3" t="s">
        <v>299</v>
      </c>
      <c r="S2" s="3" t="s">
        <v>153</v>
      </c>
      <c r="U2" s="64" t="s">
        <v>210</v>
      </c>
      <c r="W2" s="3" t="s">
        <v>130</v>
      </c>
      <c r="Y2" s="3" t="s">
        <v>154</v>
      </c>
    </row>
    <row r="3" spans="1:25" ht="44" x14ac:dyDescent="0.2">
      <c r="B3" s="65"/>
      <c r="C3" s="66" t="s">
        <v>228</v>
      </c>
      <c r="D3" s="66" t="s">
        <v>311</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投入係数表!Q5</f>
        <v>0</v>
      </c>
      <c r="E5" s="77">
        <f t="shared" ref="E5:E38" si="0">$C$19*D5</f>
        <v>0</v>
      </c>
      <c r="F5" s="76">
        <f>分析係数表!C8</f>
        <v>6.8521575100212173E-2</v>
      </c>
      <c r="G5" s="77">
        <f t="shared" ref="G5:G38" si="1">E5*F5</f>
        <v>0</v>
      </c>
      <c r="H5" s="77">
        <f t="array" ref="H5:H43">MMULT(逆行列係数!C5:AO43,'15'!G5:G43)</f>
        <v>3.4223161777922943E-4</v>
      </c>
      <c r="I5" s="77">
        <f t="shared" ref="I5:I38" si="2">C5+H5</f>
        <v>3.4223161777922943E-4</v>
      </c>
      <c r="J5" s="76">
        <f>分析係数表!G8</f>
        <v>0.11996034368803701</v>
      </c>
      <c r="K5" s="78">
        <f t="shared" ref="K5:K38" si="3">I5*J5</f>
        <v>4.1054222489709284E-5</v>
      </c>
      <c r="L5" s="79" t="s">
        <v>184</v>
      </c>
      <c r="M5" s="80" t="s">
        <v>184</v>
      </c>
      <c r="N5" s="81">
        <f>分析係数表!H8</f>
        <v>1.0951051471680932E-2</v>
      </c>
      <c r="O5" s="82">
        <f t="shared" ref="O5:O43" si="4">$M$44*N5</f>
        <v>0.16323353512263739</v>
      </c>
      <c r="P5" s="76">
        <f>分析係数表!C8</f>
        <v>6.8521575100212173E-2</v>
      </c>
      <c r="Q5" s="82">
        <f t="shared" ref="Q5:Q38" si="5">O5*P5</f>
        <v>1.1185018935778919E-2</v>
      </c>
      <c r="R5" s="83">
        <f t="array" ref="R5:R43">MMULT(逆行列係数!C5:AO43,'15'!Q5:Q43)</f>
        <v>1.4387501746983555E-2</v>
      </c>
      <c r="S5" s="84">
        <f t="shared" ref="S5:S38" si="6">I5+R5</f>
        <v>1.4729733364762784E-2</v>
      </c>
      <c r="T5" s="85">
        <f>分析係数表!F8</f>
        <v>0.45208195637805682</v>
      </c>
      <c r="U5" s="86">
        <f t="shared" ref="U5:U38" si="7">S5*T5</f>
        <v>6.6590466764690969E-3</v>
      </c>
      <c r="V5" s="87">
        <f>分析係数表!D8</f>
        <v>0.36021150033046928</v>
      </c>
      <c r="W5" s="167">
        <f t="shared" ref="W5:W38" si="8">ROUND(S5*V5,0)</f>
        <v>0</v>
      </c>
      <c r="X5" s="76">
        <f>分析係数表!E8</f>
        <v>0.22769332452081956</v>
      </c>
      <c r="Y5" s="166">
        <f t="shared" ref="Y5:Y38" si="9">ROUND(S5*X5,0)</f>
        <v>0</v>
      </c>
    </row>
    <row r="6" spans="1:25" x14ac:dyDescent="0.2">
      <c r="A6" s="6" t="s">
        <v>220</v>
      </c>
      <c r="B6" s="5" t="s">
        <v>266</v>
      </c>
      <c r="C6" s="90"/>
      <c r="D6" s="76">
        <f>投入係数表!Q6</f>
        <v>0</v>
      </c>
      <c r="E6" s="77">
        <f t="shared" si="0"/>
        <v>0</v>
      </c>
      <c r="F6" s="76">
        <f>分析係数表!C9</f>
        <v>0.10166666666666668</v>
      </c>
      <c r="G6" s="77">
        <f t="shared" si="1"/>
        <v>0</v>
      </c>
      <c r="H6" s="77">
        <v>2.8971797923914582E-5</v>
      </c>
      <c r="I6" s="77">
        <f t="shared" si="2"/>
        <v>2.8971797923914582E-5</v>
      </c>
      <c r="J6" s="76">
        <f>分析係数表!G9</f>
        <v>0.25757575757575757</v>
      </c>
      <c r="K6" s="78">
        <f t="shared" si="3"/>
        <v>7.4624327985840585E-6</v>
      </c>
      <c r="L6" s="79"/>
      <c r="M6" s="80"/>
      <c r="N6" s="81">
        <f>分析係数表!H9</f>
        <v>5.8336047250617351E-4</v>
      </c>
      <c r="O6" s="82">
        <f t="shared" si="4"/>
        <v>8.6954200173600688E-3</v>
      </c>
      <c r="P6" s="76">
        <f>分析係数表!C9</f>
        <v>0.10166666666666668</v>
      </c>
      <c r="Q6" s="82">
        <f t="shared" si="5"/>
        <v>8.8403436843160718E-4</v>
      </c>
      <c r="R6" s="83">
        <v>9.988731448915115E-4</v>
      </c>
      <c r="S6" s="84">
        <f t="shared" si="6"/>
        <v>1.027844942815426E-3</v>
      </c>
      <c r="T6" s="85">
        <f>分析係数表!F9</f>
        <v>0.71212121212121215</v>
      </c>
      <c r="U6" s="86">
        <f t="shared" si="7"/>
        <v>7.3195018655037919E-4</v>
      </c>
      <c r="V6" s="87">
        <f>分析係数表!D9</f>
        <v>0</v>
      </c>
      <c r="W6" s="167">
        <f t="shared" si="8"/>
        <v>0</v>
      </c>
      <c r="X6" s="76">
        <f>分析係数表!E9</f>
        <v>0</v>
      </c>
      <c r="Y6" s="166">
        <f t="shared" si="9"/>
        <v>0</v>
      </c>
    </row>
    <row r="7" spans="1:25" x14ac:dyDescent="0.2">
      <c r="A7" s="6" t="s">
        <v>221</v>
      </c>
      <c r="B7" s="5" t="s">
        <v>267</v>
      </c>
      <c r="C7" s="90"/>
      <c r="D7" s="76">
        <f>投入係数表!Q7</f>
        <v>0</v>
      </c>
      <c r="E7" s="77">
        <f t="shared" si="0"/>
        <v>0</v>
      </c>
      <c r="F7" s="76">
        <f>分析係数表!C10</f>
        <v>6.675102815564693E-2</v>
      </c>
      <c r="G7" s="77">
        <f t="shared" si="1"/>
        <v>0</v>
      </c>
      <c r="H7" s="77">
        <v>8.0493295874196396E-6</v>
      </c>
      <c r="I7" s="77">
        <f t="shared" si="2"/>
        <v>8.0493295874196396E-6</v>
      </c>
      <c r="J7" s="76">
        <f>分析係数表!G10</f>
        <v>0.17692307692307693</v>
      </c>
      <c r="K7" s="78">
        <f t="shared" si="3"/>
        <v>1.424112157774244E-6</v>
      </c>
      <c r="L7" s="79"/>
      <c r="M7" s="80"/>
      <c r="N7" s="81">
        <f>分析係数表!H10</f>
        <v>1.0987412693544459E-3</v>
      </c>
      <c r="O7" s="82">
        <f t="shared" si="4"/>
        <v>1.6377552607222894E-2</v>
      </c>
      <c r="P7" s="76">
        <f>分析係数表!C10</f>
        <v>6.675102815564693E-2</v>
      </c>
      <c r="Q7" s="82">
        <f t="shared" si="5"/>
        <v>1.0932184752053241E-3</v>
      </c>
      <c r="R7" s="83">
        <v>1.6596961267658309E-3</v>
      </c>
      <c r="S7" s="84">
        <f t="shared" si="6"/>
        <v>1.6677454563532505E-3</v>
      </c>
      <c r="T7" s="85">
        <f>分析係数表!F10</f>
        <v>0.52307692307692311</v>
      </c>
      <c r="U7" s="86">
        <f t="shared" si="7"/>
        <v>8.7235916178477727E-4</v>
      </c>
      <c r="V7" s="87">
        <f>分析係数表!D10</f>
        <v>9.2307692307692313E-2</v>
      </c>
      <c r="W7" s="167">
        <f t="shared" si="8"/>
        <v>0</v>
      </c>
      <c r="X7" s="76">
        <f>分析係数表!E10</f>
        <v>0</v>
      </c>
      <c r="Y7" s="166">
        <f t="shared" si="9"/>
        <v>0</v>
      </c>
    </row>
    <row r="8" spans="1:25" x14ac:dyDescent="0.2">
      <c r="A8" s="6" t="s">
        <v>222</v>
      </c>
      <c r="B8" s="5" t="s">
        <v>27</v>
      </c>
      <c r="C8" s="90"/>
      <c r="D8" s="76">
        <f>投入係数表!Q8</f>
        <v>5.7378930456736288E-5</v>
      </c>
      <c r="E8" s="77">
        <f t="shared" si="0"/>
        <v>5.7378930456736289E-3</v>
      </c>
      <c r="F8" s="76">
        <f>分析係数表!C11</f>
        <v>1.2359489742525653E-2</v>
      </c>
      <c r="G8" s="77">
        <f t="shared" si="1"/>
        <v>7.0917430241712495E-5</v>
      </c>
      <c r="H8" s="77">
        <v>7.0316854824700467E-3</v>
      </c>
      <c r="I8" s="77">
        <f t="shared" si="2"/>
        <v>7.0316854824700467E-3</v>
      </c>
      <c r="J8" s="76">
        <f>分析係数表!G11</f>
        <v>0.33667334669338678</v>
      </c>
      <c r="K8" s="78">
        <f t="shared" si="3"/>
        <v>2.3673810842784926E-3</v>
      </c>
      <c r="L8" s="79"/>
      <c r="M8" s="80"/>
      <c r="N8" s="81">
        <f>分析係数表!H11</f>
        <v>-2.0551994966342155E-5</v>
      </c>
      <c r="O8" s="82">
        <f t="shared" si="4"/>
        <v>-3.0634271063870161E-4</v>
      </c>
      <c r="P8" s="76">
        <f>分析係数表!C11</f>
        <v>1.2359489742525653E-2</v>
      </c>
      <c r="Q8" s="82">
        <f t="shared" si="5"/>
        <v>-3.7862395898365371E-6</v>
      </c>
      <c r="R8" s="83">
        <v>1.1267202187833173E-3</v>
      </c>
      <c r="S8" s="84">
        <f t="shared" si="6"/>
        <v>8.1584057012533649E-3</v>
      </c>
      <c r="T8" s="85">
        <f>分析係数表!F11</f>
        <v>0.55811623246492981</v>
      </c>
      <c r="U8" s="86">
        <f t="shared" si="7"/>
        <v>4.553338652903932E-3</v>
      </c>
      <c r="V8" s="87">
        <f>分析係数表!D11</f>
        <v>9.0180360721442889E-3</v>
      </c>
      <c r="W8" s="167">
        <f t="shared" si="8"/>
        <v>0</v>
      </c>
      <c r="X8" s="76">
        <f>分析係数表!E11</f>
        <v>0</v>
      </c>
      <c r="Y8" s="166">
        <f t="shared" si="9"/>
        <v>0</v>
      </c>
    </row>
    <row r="9" spans="1:25" x14ac:dyDescent="0.2">
      <c r="A9" s="6" t="s">
        <v>223</v>
      </c>
      <c r="B9" s="5" t="s">
        <v>191</v>
      </c>
      <c r="C9" s="90"/>
      <c r="D9" s="76">
        <f>投入係数表!Q9</f>
        <v>0</v>
      </c>
      <c r="E9" s="77">
        <f t="shared" si="0"/>
        <v>0</v>
      </c>
      <c r="F9" s="76">
        <f>分析係数表!C12</f>
        <v>9.527433500036242E-2</v>
      </c>
      <c r="G9" s="77">
        <f t="shared" si="1"/>
        <v>0</v>
      </c>
      <c r="H9" s="77">
        <v>3.1536614915809541E-4</v>
      </c>
      <c r="I9" s="77">
        <f t="shared" si="2"/>
        <v>3.1536614915809541E-4</v>
      </c>
      <c r="J9" s="76">
        <f>分析係数表!G12</f>
        <v>0.14088657924107142</v>
      </c>
      <c r="K9" s="78">
        <f t="shared" si="3"/>
        <v>4.443085796331356E-5</v>
      </c>
      <c r="L9" s="79"/>
      <c r="M9" s="80"/>
      <c r="N9" s="81">
        <f>分析係数表!H12</f>
        <v>8.9938691818092706E-2</v>
      </c>
      <c r="O9" s="82">
        <f t="shared" si="4"/>
        <v>1.3406028314027487</v>
      </c>
      <c r="P9" s="76">
        <f>分析係数表!C12</f>
        <v>9.527433500036242E-2</v>
      </c>
      <c r="Q9" s="82">
        <f t="shared" si="5"/>
        <v>0.12772504326149986</v>
      </c>
      <c r="R9" s="83">
        <v>0.14178363873194139</v>
      </c>
      <c r="S9" s="84">
        <f t="shared" si="6"/>
        <v>0.14209900488109947</v>
      </c>
      <c r="T9" s="85">
        <f>分析係数表!F12</f>
        <v>0.31070382254464285</v>
      </c>
      <c r="U9" s="86">
        <f t="shared" si="7"/>
        <v>4.4150703996347469E-2</v>
      </c>
      <c r="V9" s="87">
        <f>分析係数表!D12</f>
        <v>6.9248744419642863E-2</v>
      </c>
      <c r="W9" s="167">
        <f t="shared" si="8"/>
        <v>0</v>
      </c>
      <c r="X9" s="76">
        <f>分析係数表!E12</f>
        <v>7.6468331473214288E-2</v>
      </c>
      <c r="Y9" s="166">
        <f t="shared" si="9"/>
        <v>0</v>
      </c>
    </row>
    <row r="10" spans="1:25" x14ac:dyDescent="0.2">
      <c r="A10" s="6" t="s">
        <v>224</v>
      </c>
      <c r="B10" s="5" t="s">
        <v>28</v>
      </c>
      <c r="C10" s="90"/>
      <c r="D10" s="76">
        <f>投入係数表!Q10</f>
        <v>1.1475786091347257E-3</v>
      </c>
      <c r="E10" s="77">
        <f t="shared" si="0"/>
        <v>0.11475786091347258</v>
      </c>
      <c r="F10" s="76">
        <f>分析係数表!C13</f>
        <v>0</v>
      </c>
      <c r="G10" s="77">
        <f t="shared" si="1"/>
        <v>0</v>
      </c>
      <c r="H10" s="77">
        <v>0</v>
      </c>
      <c r="I10" s="77">
        <f t="shared" si="2"/>
        <v>0</v>
      </c>
      <c r="J10" s="76">
        <f>分析係数表!G13</f>
        <v>0.24501568667138954</v>
      </c>
      <c r="K10" s="78">
        <f t="shared" si="3"/>
        <v>0</v>
      </c>
      <c r="L10" s="79"/>
      <c r="M10" s="80"/>
      <c r="N10" s="81">
        <f>分析係数表!H13</f>
        <v>1.4256760815882582E-2</v>
      </c>
      <c r="O10" s="82">
        <f t="shared" si="4"/>
        <v>0.21250758188767779</v>
      </c>
      <c r="P10" s="76">
        <f>分析係数表!C13</f>
        <v>0</v>
      </c>
      <c r="Q10" s="82">
        <f t="shared" si="5"/>
        <v>0</v>
      </c>
      <c r="R10" s="83">
        <v>0</v>
      </c>
      <c r="S10" s="84">
        <f t="shared" si="6"/>
        <v>0</v>
      </c>
      <c r="T10" s="85">
        <f>分析係数表!F13</f>
        <v>0.38356441655702866</v>
      </c>
      <c r="U10" s="86">
        <f t="shared" si="7"/>
        <v>0</v>
      </c>
      <c r="V10" s="87">
        <f>分析係数表!D13</f>
        <v>0.14249569881590932</v>
      </c>
      <c r="W10" s="167">
        <f t="shared" si="8"/>
        <v>0</v>
      </c>
      <c r="X10" s="76">
        <f>分析係数表!E13</f>
        <v>0.13065479202509866</v>
      </c>
      <c r="Y10" s="166">
        <f t="shared" si="9"/>
        <v>0</v>
      </c>
    </row>
    <row r="11" spans="1:25" x14ac:dyDescent="0.2">
      <c r="A11" s="6" t="s">
        <v>225</v>
      </c>
      <c r="B11" s="5" t="s">
        <v>268</v>
      </c>
      <c r="C11" s="90"/>
      <c r="D11" s="76">
        <f>投入係数表!Q11</f>
        <v>1.6926784484737204E-3</v>
      </c>
      <c r="E11" s="77">
        <f t="shared" si="0"/>
        <v>0.16926784484737203</v>
      </c>
      <c r="F11" s="76">
        <f>分析係数表!C14</f>
        <v>0.10677389421589856</v>
      </c>
      <c r="G11" s="77">
        <f t="shared" si="1"/>
        <v>1.8073386959886431E-2</v>
      </c>
      <c r="H11" s="77">
        <v>3.5207970051367082E-2</v>
      </c>
      <c r="I11" s="77">
        <f t="shared" si="2"/>
        <v>3.5207970051367082E-2</v>
      </c>
      <c r="J11" s="76">
        <f>分析係数表!G14</f>
        <v>0.16458723227282179</v>
      </c>
      <c r="K11" s="78">
        <f t="shared" si="3"/>
        <v>5.7947823446989075E-3</v>
      </c>
      <c r="L11" s="79"/>
      <c r="M11" s="80"/>
      <c r="N11" s="81">
        <f>分析係数表!H14</f>
        <v>1.166720945012347E-3</v>
      </c>
      <c r="O11" s="82">
        <f t="shared" si="4"/>
        <v>1.7390840034720138E-2</v>
      </c>
      <c r="P11" s="76">
        <f>分析係数表!C14</f>
        <v>0.10677389421589856</v>
      </c>
      <c r="Q11" s="82">
        <f t="shared" si="5"/>
        <v>1.8568877141928216E-3</v>
      </c>
      <c r="R11" s="83">
        <v>8.0848070581623389E-3</v>
      </c>
      <c r="S11" s="84">
        <f t="shared" si="6"/>
        <v>4.3292777109529418E-2</v>
      </c>
      <c r="T11" s="85">
        <f>分析係数表!F14</f>
        <v>0.30037429819089206</v>
      </c>
      <c r="U11" s="86">
        <f t="shared" si="7"/>
        <v>1.3004037541009615E-2</v>
      </c>
      <c r="V11" s="87">
        <f>分析係数表!D14</f>
        <v>5.9367851944271161E-2</v>
      </c>
      <c r="W11" s="167">
        <f t="shared" si="8"/>
        <v>0</v>
      </c>
      <c r="X11" s="76">
        <f>分析係数表!E14</f>
        <v>5.1881888126429611E-2</v>
      </c>
      <c r="Y11" s="166">
        <f t="shared" si="9"/>
        <v>0</v>
      </c>
    </row>
    <row r="12" spans="1:25" x14ac:dyDescent="0.2">
      <c r="A12" s="6" t="s">
        <v>226</v>
      </c>
      <c r="B12" s="5" t="s">
        <v>29</v>
      </c>
      <c r="C12" s="90"/>
      <c r="D12" s="76">
        <f>投入係数表!Q12</f>
        <v>4.5329355060821667E-3</v>
      </c>
      <c r="E12" s="77">
        <f t="shared" si="0"/>
        <v>0.45329355060821669</v>
      </c>
      <c r="F12" s="76">
        <f>分析係数表!C15</f>
        <v>0</v>
      </c>
      <c r="G12" s="77">
        <f t="shared" si="1"/>
        <v>0</v>
      </c>
      <c r="H12" s="77">
        <v>0</v>
      </c>
      <c r="I12" s="77">
        <f t="shared" si="2"/>
        <v>0</v>
      </c>
      <c r="J12" s="76">
        <f>分析係数表!G15</f>
        <v>9.5597535599167657E-2</v>
      </c>
      <c r="K12" s="78">
        <f t="shared" si="3"/>
        <v>0</v>
      </c>
      <c r="L12" s="79"/>
      <c r="M12" s="80"/>
      <c r="N12" s="81">
        <f>分析係数表!H15</f>
        <v>8.2508355176415162E-3</v>
      </c>
      <c r="O12" s="82">
        <f t="shared" si="4"/>
        <v>0.12298481590949105</v>
      </c>
      <c r="P12" s="76">
        <f>分析係数表!C15</f>
        <v>0</v>
      </c>
      <c r="Q12" s="82">
        <f t="shared" si="5"/>
        <v>0</v>
      </c>
      <c r="R12" s="83">
        <v>0</v>
      </c>
      <c r="S12" s="84">
        <f t="shared" si="6"/>
        <v>0</v>
      </c>
      <c r="T12" s="85">
        <f>分析係数表!F15</f>
        <v>0.3037251621853197</v>
      </c>
      <c r="U12" s="86">
        <f t="shared" si="7"/>
        <v>0</v>
      </c>
      <c r="V12" s="87">
        <f>分析係数表!D15</f>
        <v>2.5215227059447551E-2</v>
      </c>
      <c r="W12" s="167">
        <f t="shared" si="8"/>
        <v>0</v>
      </c>
      <c r="X12" s="76">
        <f>分析係数表!E15</f>
        <v>2.1461503937329145E-2</v>
      </c>
      <c r="Y12" s="166">
        <f t="shared" si="9"/>
        <v>0</v>
      </c>
    </row>
    <row r="13" spans="1:25" x14ac:dyDescent="0.2">
      <c r="A13" s="6" t="s">
        <v>227</v>
      </c>
      <c r="B13" s="5" t="s">
        <v>30</v>
      </c>
      <c r="C13" s="90"/>
      <c r="D13" s="76">
        <f>投入係数表!Q13</f>
        <v>1.2910259352765664E-3</v>
      </c>
      <c r="E13" s="77">
        <f t="shared" si="0"/>
        <v>0.12910259352765663</v>
      </c>
      <c r="F13" s="76">
        <f>分析係数表!C16</f>
        <v>0.41015070437916346</v>
      </c>
      <c r="G13" s="77">
        <f t="shared" si="1"/>
        <v>5.2951519672545196E-2</v>
      </c>
      <c r="H13" s="77">
        <v>0.15826467741193803</v>
      </c>
      <c r="I13" s="77">
        <f t="shared" si="2"/>
        <v>0.15826467741193803</v>
      </c>
      <c r="J13" s="76">
        <f>分析係数表!G16</f>
        <v>3.3423831070889892E-2</v>
      </c>
      <c r="K13" s="78">
        <f t="shared" si="3"/>
        <v>5.2898118423054998E-3</v>
      </c>
      <c r="L13" s="79"/>
      <c r="M13" s="80"/>
      <c r="N13" s="81">
        <f>分析係数表!H16</f>
        <v>1.6727742979912797E-2</v>
      </c>
      <c r="O13" s="82">
        <f t="shared" si="4"/>
        <v>0.24933940163600785</v>
      </c>
      <c r="P13" s="76">
        <f>分析係数表!C16</f>
        <v>0.41015070437916346</v>
      </c>
      <c r="Q13" s="82">
        <f t="shared" si="5"/>
        <v>0.10226673121048777</v>
      </c>
      <c r="R13" s="83">
        <v>0.12364682802671412</v>
      </c>
      <c r="S13" s="84">
        <f t="shared" si="6"/>
        <v>0.28191150543865218</v>
      </c>
      <c r="T13" s="85">
        <f>分析係数表!F16</f>
        <v>0.28886877828054297</v>
      </c>
      <c r="U13" s="86">
        <f t="shared" si="7"/>
        <v>8.1435432159292095E-2</v>
      </c>
      <c r="V13" s="87">
        <f>分析係数表!D16</f>
        <v>1.1915535444947209E-2</v>
      </c>
      <c r="W13" s="167">
        <f t="shared" si="8"/>
        <v>0</v>
      </c>
      <c r="X13" s="76">
        <f>分析係数表!E16</f>
        <v>1.200603318250377E-2</v>
      </c>
      <c r="Y13" s="166">
        <f t="shared" si="9"/>
        <v>0</v>
      </c>
    </row>
    <row r="14" spans="1:25" x14ac:dyDescent="0.2">
      <c r="A14" s="6" t="s">
        <v>2</v>
      </c>
      <c r="B14" s="5" t="s">
        <v>365</v>
      </c>
      <c r="C14" s="90"/>
      <c r="D14" s="76">
        <f>投入係数表!Q14</f>
        <v>1.3598806518246499E-2</v>
      </c>
      <c r="E14" s="77">
        <f t="shared" si="0"/>
        <v>1.35988065182465</v>
      </c>
      <c r="F14" s="76">
        <f>分析係数表!C17</f>
        <v>9.7010006591167874E-2</v>
      </c>
      <c r="G14" s="77">
        <f t="shared" si="1"/>
        <v>0.13192203099671096</v>
      </c>
      <c r="H14" s="77">
        <v>0.15131372105659227</v>
      </c>
      <c r="I14" s="77">
        <f t="shared" si="2"/>
        <v>0.15131372105659227</v>
      </c>
      <c r="J14" s="76">
        <f>分析係数表!G17</f>
        <v>0.23047865738492257</v>
      </c>
      <c r="K14" s="78">
        <f t="shared" si="3"/>
        <v>3.4874583273040077E-2</v>
      </c>
      <c r="L14" s="79"/>
      <c r="M14" s="80"/>
      <c r="N14" s="81">
        <f>分析係数表!H17</f>
        <v>3.0021721877756735E-3</v>
      </c>
      <c r="O14" s="82">
        <f t="shared" si="4"/>
        <v>4.4749600577145721E-2</v>
      </c>
      <c r="P14" s="76">
        <f>分析係数表!C17</f>
        <v>9.7010006591167874E-2</v>
      </c>
      <c r="Q14" s="82">
        <f t="shared" si="5"/>
        <v>4.3411590469410359E-3</v>
      </c>
      <c r="R14" s="83">
        <v>8.2705596860494796E-3</v>
      </c>
      <c r="S14" s="84">
        <f t="shared" si="6"/>
        <v>0.15958428074264175</v>
      </c>
      <c r="T14" s="85">
        <f>分析係数表!F17</f>
        <v>0.38098321731153201</v>
      </c>
      <c r="U14" s="86">
        <f t="shared" si="7"/>
        <v>6.0798932709678413E-2</v>
      </c>
      <c r="V14" s="87">
        <f>分析係数表!D17</f>
        <v>7.2149371323727812E-2</v>
      </c>
      <c r="W14" s="167">
        <f t="shared" si="8"/>
        <v>0</v>
      </c>
      <c r="X14" s="76">
        <f>分析係数表!E17</f>
        <v>7.3984134693216769E-2</v>
      </c>
      <c r="Y14" s="166">
        <f t="shared" si="9"/>
        <v>0</v>
      </c>
    </row>
    <row r="15" spans="1:25" x14ac:dyDescent="0.2">
      <c r="A15" s="6" t="s">
        <v>3</v>
      </c>
      <c r="B15" s="5" t="s">
        <v>31</v>
      </c>
      <c r="C15" s="90"/>
      <c r="D15" s="76">
        <f>投入係数表!Q15</f>
        <v>6.6272664677530409E-3</v>
      </c>
      <c r="E15" s="77">
        <f t="shared" si="0"/>
        <v>0.66272664677530413</v>
      </c>
      <c r="F15" s="76">
        <f>分析係数表!C18</f>
        <v>9.5269756838905817E-2</v>
      </c>
      <c r="G15" s="77">
        <f t="shared" si="1"/>
        <v>6.3137806488946652E-2</v>
      </c>
      <c r="H15" s="77">
        <v>7.1988400294840799E-2</v>
      </c>
      <c r="I15" s="77">
        <f t="shared" si="2"/>
        <v>7.1988400294840799E-2</v>
      </c>
      <c r="J15" s="76">
        <f>分析係数表!G18</f>
        <v>0.2156830511260891</v>
      </c>
      <c r="K15" s="78">
        <f t="shared" si="3"/>
        <v>1.5526677821277516E-2</v>
      </c>
      <c r="L15" s="79"/>
      <c r="M15" s="80"/>
      <c r="N15" s="81">
        <f>分析係数表!H18</f>
        <v>4.4107743043149704E-4</v>
      </c>
      <c r="O15" s="82">
        <f t="shared" si="4"/>
        <v>6.5745858667844419E-3</v>
      </c>
      <c r="P15" s="76">
        <f>分析係数表!C18</f>
        <v>9.5269756838905817E-2</v>
      </c>
      <c r="Q15" s="82">
        <f t="shared" si="5"/>
        <v>6.2635919684506059E-4</v>
      </c>
      <c r="R15" s="83">
        <v>1.4458321095812804E-3</v>
      </c>
      <c r="S15" s="84">
        <f t="shared" si="6"/>
        <v>7.3434232404422081E-2</v>
      </c>
      <c r="T15" s="85">
        <f>分析係数表!F18</f>
        <v>0.45931283905967452</v>
      </c>
      <c r="U15" s="86">
        <f t="shared" si="7"/>
        <v>3.3729285769843055E-2</v>
      </c>
      <c r="V15" s="87">
        <f>分析係数表!D18</f>
        <v>2.4001315140555646E-2</v>
      </c>
      <c r="W15" s="167">
        <f t="shared" si="8"/>
        <v>0</v>
      </c>
      <c r="X15" s="76">
        <f>分析係数表!E18</f>
        <v>2.0549071181982573E-2</v>
      </c>
      <c r="Y15" s="166">
        <f t="shared" si="9"/>
        <v>0</v>
      </c>
    </row>
    <row r="16" spans="1:25" x14ac:dyDescent="0.2">
      <c r="A16" s="6" t="s">
        <v>4</v>
      </c>
      <c r="B16" s="5" t="s">
        <v>32</v>
      </c>
      <c r="C16" s="90"/>
      <c r="D16" s="76">
        <f>投入係数表!Q16</f>
        <v>0.11937686481523985</v>
      </c>
      <c r="E16" s="77">
        <f t="shared" si="0"/>
        <v>11.937686481523984</v>
      </c>
      <c r="F16" s="76">
        <f>分析係数表!C19</f>
        <v>0.40536890089481681</v>
      </c>
      <c r="G16" s="77">
        <f t="shared" si="1"/>
        <v>4.8391668482422903</v>
      </c>
      <c r="H16" s="77">
        <v>6.4106347627376001</v>
      </c>
      <c r="I16" s="77">
        <f t="shared" si="2"/>
        <v>6.4106347627376001</v>
      </c>
      <c r="J16" s="76">
        <f>分析係数表!G19</f>
        <v>5.7664292584581833E-2</v>
      </c>
      <c r="K16" s="78">
        <f t="shared" si="3"/>
        <v>0.36966471861139233</v>
      </c>
      <c r="L16" s="79"/>
      <c r="M16" s="80"/>
      <c r="N16" s="81">
        <f>分析係数表!H19</f>
        <v>-1.1224551097002254E-4</v>
      </c>
      <c r="O16" s="82">
        <f t="shared" si="4"/>
        <v>-1.6731024965652163E-3</v>
      </c>
      <c r="P16" s="76">
        <f>分析係数表!C19</f>
        <v>0.40536890089481681</v>
      </c>
      <c r="Q16" s="82">
        <f t="shared" si="5"/>
        <v>-6.7822372011701576E-4</v>
      </c>
      <c r="R16" s="83">
        <v>3.6708364760808807E-3</v>
      </c>
      <c r="S16" s="84">
        <f t="shared" si="6"/>
        <v>6.414305599213681</v>
      </c>
      <c r="T16" s="85">
        <f>分析係数表!F19</f>
        <v>0.24008915593875232</v>
      </c>
      <c r="U16" s="86">
        <f t="shared" si="7"/>
        <v>1.5400052172484255</v>
      </c>
      <c r="V16" s="87">
        <f>分析係数表!D19</f>
        <v>8.3893032671263044E-3</v>
      </c>
      <c r="W16" s="167">
        <f t="shared" si="8"/>
        <v>0</v>
      </c>
      <c r="X16" s="76">
        <f>分析係数表!E19</f>
        <v>9.7042048804792374E-3</v>
      </c>
      <c r="Y16" s="166">
        <f t="shared" si="9"/>
        <v>0</v>
      </c>
    </row>
    <row r="17" spans="1:25" x14ac:dyDescent="0.2">
      <c r="A17" s="6" t="s">
        <v>5</v>
      </c>
      <c r="B17" s="5" t="s">
        <v>33</v>
      </c>
      <c r="C17" s="90"/>
      <c r="D17" s="76">
        <f>投入係数表!Q17</f>
        <v>3.9132430571494146E-2</v>
      </c>
      <c r="E17" s="77">
        <f t="shared" si="0"/>
        <v>3.9132430571494146</v>
      </c>
      <c r="F17" s="76">
        <f>分析係数表!C20</f>
        <v>8.6705813891974848E-2</v>
      </c>
      <c r="G17" s="77">
        <f t="shared" si="1"/>
        <v>0.33930092422725983</v>
      </c>
      <c r="H17" s="77">
        <v>0.37770317062566799</v>
      </c>
      <c r="I17" s="77">
        <f t="shared" si="2"/>
        <v>0.37770317062566799</v>
      </c>
      <c r="J17" s="76">
        <f>分析係数表!G20</f>
        <v>0.10015098137896326</v>
      </c>
      <c r="K17" s="78">
        <f t="shared" si="3"/>
        <v>3.7827343208106656E-2</v>
      </c>
      <c r="L17" s="79"/>
      <c r="M17" s="80"/>
      <c r="N17" s="81">
        <f>分析係数表!H20</f>
        <v>5.4858017333236366E-4</v>
      </c>
      <c r="O17" s="82">
        <f t="shared" si="4"/>
        <v>8.176993891663804E-3</v>
      </c>
      <c r="P17" s="76">
        <f>分析係数表!C20</f>
        <v>8.6705813891974848E-2</v>
      </c>
      <c r="Q17" s="82">
        <f t="shared" si="5"/>
        <v>7.0899291056641695E-4</v>
      </c>
      <c r="R17" s="83">
        <v>1.7255391628903335E-3</v>
      </c>
      <c r="S17" s="84">
        <f t="shared" si="6"/>
        <v>0.3794287097885583</v>
      </c>
      <c r="T17" s="85">
        <f>分析係数表!F20</f>
        <v>0.22320080523402114</v>
      </c>
      <c r="U17" s="86">
        <f t="shared" si="7"/>
        <v>8.4688793553711936E-2</v>
      </c>
      <c r="V17" s="87">
        <f>分析係数表!D20</f>
        <v>3.6738802214393559E-2</v>
      </c>
      <c r="W17" s="167">
        <f t="shared" si="8"/>
        <v>0</v>
      </c>
      <c r="X17" s="76">
        <f>分析係数表!E20</f>
        <v>3.8877705083039761E-2</v>
      </c>
      <c r="Y17" s="166">
        <f t="shared" si="9"/>
        <v>0</v>
      </c>
    </row>
    <row r="18" spans="1:25" x14ac:dyDescent="0.2">
      <c r="A18" s="6" t="s">
        <v>6</v>
      </c>
      <c r="B18" s="5" t="s">
        <v>34</v>
      </c>
      <c r="C18" s="90"/>
      <c r="D18" s="76">
        <f>投入係数表!Q18</f>
        <v>3.7210236401193482E-2</v>
      </c>
      <c r="E18" s="77">
        <f t="shared" si="0"/>
        <v>3.7210236401193484</v>
      </c>
      <c r="F18" s="76">
        <f>分析係数表!C21</f>
        <v>0.12574712643678165</v>
      </c>
      <c r="G18" s="77">
        <f t="shared" si="1"/>
        <v>0.4679080301483412</v>
      </c>
      <c r="H18" s="77">
        <v>0.49367185833452054</v>
      </c>
      <c r="I18" s="77">
        <f t="shared" si="2"/>
        <v>0.49367185833452054</v>
      </c>
      <c r="J18" s="76">
        <f>分析係数表!G21</f>
        <v>0.2851216642932326</v>
      </c>
      <c r="K18" s="78">
        <f t="shared" si="3"/>
        <v>0.14075654186307146</v>
      </c>
      <c r="L18" s="79"/>
      <c r="M18" s="80"/>
      <c r="N18" s="81">
        <f>分析係数表!H21</f>
        <v>9.2325885079567842E-4</v>
      </c>
      <c r="O18" s="82">
        <f t="shared" si="4"/>
        <v>1.3761857154846287E-2</v>
      </c>
      <c r="P18" s="76">
        <f>分析係数表!C21</f>
        <v>0.12574712643678165</v>
      </c>
      <c r="Q18" s="82">
        <f t="shared" si="5"/>
        <v>1.7305139916553843E-3</v>
      </c>
      <c r="R18" s="83">
        <v>4.0208068767997587E-3</v>
      </c>
      <c r="S18" s="84">
        <f t="shared" si="6"/>
        <v>0.49769266521132027</v>
      </c>
      <c r="T18" s="85">
        <f>分析係数表!F21</f>
        <v>0.42585598414958825</v>
      </c>
      <c r="U18" s="86">
        <f t="shared" si="7"/>
        <v>0.21194539974759835</v>
      </c>
      <c r="V18" s="87">
        <f>分析係数表!D21</f>
        <v>8.1109528821744784E-2</v>
      </c>
      <c r="W18" s="167">
        <f t="shared" si="8"/>
        <v>0</v>
      </c>
      <c r="X18" s="76">
        <f>分析係数表!E21</f>
        <v>6.7549996904216453E-2</v>
      </c>
      <c r="Y18" s="166">
        <f t="shared" si="9"/>
        <v>0</v>
      </c>
    </row>
    <row r="19" spans="1:25" x14ac:dyDescent="0.2">
      <c r="A19" s="6" t="s">
        <v>7</v>
      </c>
      <c r="B19" s="5" t="s">
        <v>269</v>
      </c>
      <c r="C19" s="75">
        <f>最終需要_まとめ!C20</f>
        <v>100</v>
      </c>
      <c r="D19" s="76">
        <f>投入係数表!Q19</f>
        <v>0.163730778058297</v>
      </c>
      <c r="E19" s="77">
        <f t="shared" si="0"/>
        <v>16.373077805829698</v>
      </c>
      <c r="F19" s="76">
        <f>分析係数表!C22</f>
        <v>0.11411587407903545</v>
      </c>
      <c r="G19" s="77">
        <f t="shared" si="1"/>
        <v>1.868428085176312</v>
      </c>
      <c r="H19" s="77">
        <v>1.9102463786675383</v>
      </c>
      <c r="I19" s="77">
        <f t="shared" si="2"/>
        <v>101.91024637866754</v>
      </c>
      <c r="J19" s="76">
        <f>分析係数表!G22</f>
        <v>0.19462933210924949</v>
      </c>
      <c r="K19" s="78">
        <f t="shared" si="3"/>
        <v>19.834723187769125</v>
      </c>
      <c r="L19" s="79"/>
      <c r="M19" s="80"/>
      <c r="N19" s="81">
        <f>分析係数表!H22</f>
        <v>4.2684912622402942E-5</v>
      </c>
      <c r="O19" s="82">
        <f t="shared" si="4"/>
        <v>6.3625024517268802E-4</v>
      </c>
      <c r="P19" s="76">
        <f>分析係数表!C22</f>
        <v>0.11411587407903545</v>
      </c>
      <c r="Q19" s="82">
        <f t="shared" si="5"/>
        <v>7.2606252860881894E-5</v>
      </c>
      <c r="R19" s="83">
        <v>1.0506030437711076E-3</v>
      </c>
      <c r="S19" s="84">
        <f t="shared" si="6"/>
        <v>101.9112969817113</v>
      </c>
      <c r="T19" s="85">
        <f>分析係数表!F22</f>
        <v>0.41301354142758778</v>
      </c>
      <c r="U19" s="86">
        <f t="shared" si="7"/>
        <v>42.090745677895221</v>
      </c>
      <c r="V19" s="87">
        <f>分析係数表!D22</f>
        <v>3.7726646775304108E-2</v>
      </c>
      <c r="W19" s="167">
        <f t="shared" si="8"/>
        <v>4</v>
      </c>
      <c r="X19" s="76">
        <f>分析係数表!E22</f>
        <v>3.6923341748909801E-2</v>
      </c>
      <c r="Y19" s="166">
        <f t="shared" si="9"/>
        <v>4</v>
      </c>
    </row>
    <row r="20" spans="1:25" x14ac:dyDescent="0.2">
      <c r="A20" s="6" t="s">
        <v>8</v>
      </c>
      <c r="B20" s="5" t="s">
        <v>270</v>
      </c>
      <c r="C20" s="90"/>
      <c r="D20" s="76">
        <f>投入係数表!Q20</f>
        <v>5.0780353454211611E-3</v>
      </c>
      <c r="E20" s="77">
        <f t="shared" si="0"/>
        <v>0.50780353454211613</v>
      </c>
      <c r="F20" s="76">
        <f>分析係数表!C23</f>
        <v>0</v>
      </c>
      <c r="G20" s="77">
        <f t="shared" si="1"/>
        <v>0</v>
      </c>
      <c r="H20" s="77">
        <v>0</v>
      </c>
      <c r="I20" s="77">
        <f t="shared" si="2"/>
        <v>0</v>
      </c>
      <c r="J20" s="76">
        <f>分析係数表!G23</f>
        <v>0.21587101160701277</v>
      </c>
      <c r="K20" s="78">
        <f t="shared" si="3"/>
        <v>0</v>
      </c>
      <c r="L20" s="79"/>
      <c r="M20" s="80"/>
      <c r="N20" s="81">
        <f>分析係数表!H23</f>
        <v>2.5294763035498039E-5</v>
      </c>
      <c r="O20" s="82">
        <f t="shared" si="4"/>
        <v>3.7703718232455583E-4</v>
      </c>
      <c r="P20" s="76">
        <f>分析係数表!C23</f>
        <v>0</v>
      </c>
      <c r="Q20" s="82">
        <f t="shared" si="5"/>
        <v>0</v>
      </c>
      <c r="R20" s="83">
        <v>0</v>
      </c>
      <c r="S20" s="84">
        <f t="shared" si="6"/>
        <v>0</v>
      </c>
      <c r="T20" s="85">
        <f>分析係数表!F23</f>
        <v>0.44111505026467873</v>
      </c>
      <c r="U20" s="86">
        <f t="shared" si="7"/>
        <v>0</v>
      </c>
      <c r="V20" s="87">
        <f>分析係数表!D23</f>
        <v>7.4984216405225582E-2</v>
      </c>
      <c r="W20" s="167">
        <f t="shared" si="8"/>
        <v>0</v>
      </c>
      <c r="X20" s="76">
        <f>分析係数表!E23</f>
        <v>7.4984216405225582E-2</v>
      </c>
      <c r="Y20" s="166">
        <f t="shared" si="9"/>
        <v>0</v>
      </c>
    </row>
    <row r="21" spans="1:25" x14ac:dyDescent="0.2">
      <c r="A21" s="6" t="s">
        <v>9</v>
      </c>
      <c r="B21" s="5" t="s">
        <v>271</v>
      </c>
      <c r="C21" s="90"/>
      <c r="D21" s="76">
        <f>投入係数表!Q21</f>
        <v>2.754188661923342E-3</v>
      </c>
      <c r="E21" s="77">
        <f t="shared" si="0"/>
        <v>0.27541886619233419</v>
      </c>
      <c r="F21" s="76">
        <f>分析係数表!C24</f>
        <v>0.22802579992411787</v>
      </c>
      <c r="G21" s="77">
        <f t="shared" si="1"/>
        <v>6.2802607277700581E-2</v>
      </c>
      <c r="H21" s="77">
        <v>7.0029871388580939E-2</v>
      </c>
      <c r="I21" s="77">
        <f t="shared" si="2"/>
        <v>7.0029871388580939E-2</v>
      </c>
      <c r="J21" s="76">
        <f>分析係数表!G24</f>
        <v>0.20837520938023452</v>
      </c>
      <c r="K21" s="78">
        <f t="shared" si="3"/>
        <v>1.4592489113466448E-2</v>
      </c>
      <c r="L21" s="79"/>
      <c r="M21" s="80"/>
      <c r="N21" s="81">
        <f>分析係数表!H24</f>
        <v>3.2883191946147448E-4</v>
      </c>
      <c r="O21" s="82">
        <f t="shared" si="4"/>
        <v>4.9014833702192258E-3</v>
      </c>
      <c r="P21" s="76">
        <f>分析係数表!C24</f>
        <v>0.22802579992411787</v>
      </c>
      <c r="Q21" s="82">
        <f t="shared" si="5"/>
        <v>1.1176646663090001E-3</v>
      </c>
      <c r="R21" s="83">
        <v>4.5379777408867013E-3</v>
      </c>
      <c r="S21" s="84">
        <f t="shared" si="6"/>
        <v>7.4567849129467637E-2</v>
      </c>
      <c r="T21" s="85">
        <f>分析係数表!F24</f>
        <v>0.39262981574539363</v>
      </c>
      <c r="U21" s="86">
        <f t="shared" si="7"/>
        <v>2.927756086423319E-2</v>
      </c>
      <c r="V21" s="87">
        <f>分析係数表!D24</f>
        <v>9.313232830820771E-2</v>
      </c>
      <c r="W21" s="167">
        <f t="shared" si="8"/>
        <v>0</v>
      </c>
      <c r="X21" s="76">
        <f>分析係数表!E24</f>
        <v>9.0452261306532666E-2</v>
      </c>
      <c r="Y21" s="166">
        <f t="shared" si="9"/>
        <v>0</v>
      </c>
    </row>
    <row r="22" spans="1:25" x14ac:dyDescent="0.2">
      <c r="A22" s="6" t="s">
        <v>10</v>
      </c>
      <c r="B22" s="5" t="s">
        <v>272</v>
      </c>
      <c r="C22" s="90"/>
      <c r="D22" s="76">
        <f>投入係数表!Q22</f>
        <v>7.832224007344504E-3</v>
      </c>
      <c r="E22" s="77">
        <f t="shared" si="0"/>
        <v>0.78322240073445037</v>
      </c>
      <c r="F22" s="76">
        <f>分析係数表!C25</f>
        <v>9.9149235591377005E-3</v>
      </c>
      <c r="G22" s="77">
        <f t="shared" si="1"/>
        <v>7.7655902330863906E-3</v>
      </c>
      <c r="H22" s="77">
        <v>1.0958290040373716E-2</v>
      </c>
      <c r="I22" s="77">
        <f t="shared" si="2"/>
        <v>1.0958290040373716E-2</v>
      </c>
      <c r="J22" s="76">
        <f>分析係数表!G25</f>
        <v>0.19677906391545041</v>
      </c>
      <c r="K22" s="78">
        <f t="shared" si="3"/>
        <v>2.1563620562587431E-3</v>
      </c>
      <c r="L22" s="79"/>
      <c r="M22" s="80"/>
      <c r="N22" s="81">
        <f>分析係数表!H25</f>
        <v>5.0905710608939805E-4</v>
      </c>
      <c r="O22" s="82">
        <f t="shared" si="4"/>
        <v>7.5878732942816869E-3</v>
      </c>
      <c r="P22" s="76">
        <f>分析係数表!C25</f>
        <v>9.9149235591377005E-3</v>
      </c>
      <c r="Q22" s="82">
        <f t="shared" si="5"/>
        <v>7.5233183689225292E-5</v>
      </c>
      <c r="R22" s="83">
        <v>3.5434467346120117E-4</v>
      </c>
      <c r="S22" s="84">
        <f t="shared" si="6"/>
        <v>1.1312634713834917E-2</v>
      </c>
      <c r="T22" s="85">
        <f>分析係数表!F25</f>
        <v>0.35078007045797682</v>
      </c>
      <c r="U22" s="86">
        <f t="shared" si="7"/>
        <v>3.9682468019843669E-3</v>
      </c>
      <c r="V22" s="87">
        <f>分析係数表!D25</f>
        <v>8.1529944640161042E-2</v>
      </c>
      <c r="W22" s="167">
        <f t="shared" si="8"/>
        <v>0</v>
      </c>
      <c r="X22" s="76">
        <f>分析係数表!E25</f>
        <v>6.8948163059889281E-2</v>
      </c>
      <c r="Y22" s="166">
        <f t="shared" si="9"/>
        <v>0</v>
      </c>
    </row>
    <row r="23" spans="1:25" x14ac:dyDescent="0.2">
      <c r="A23" s="6" t="s">
        <v>11</v>
      </c>
      <c r="B23" s="5" t="s">
        <v>35</v>
      </c>
      <c r="C23" s="90"/>
      <c r="D23" s="76">
        <f>投入係数表!Q23</f>
        <v>2.441473490934129E-2</v>
      </c>
      <c r="E23" s="77">
        <f t="shared" si="0"/>
        <v>2.4414734909341291</v>
      </c>
      <c r="F23" s="76">
        <f>分析係数表!C26</f>
        <v>0.61283557046979864</v>
      </c>
      <c r="G23" s="77">
        <f t="shared" si="1"/>
        <v>1.4962217996035079</v>
      </c>
      <c r="H23" s="77">
        <v>1.6628561702547111</v>
      </c>
      <c r="I23" s="77">
        <f t="shared" si="2"/>
        <v>1.6628561702547111</v>
      </c>
      <c r="J23" s="76">
        <f>分析係数表!G26</f>
        <v>0.19644335167242807</v>
      </c>
      <c r="K23" s="78">
        <f t="shared" si="3"/>
        <v>0.32665703943401314</v>
      </c>
      <c r="L23" s="79"/>
      <c r="M23" s="80"/>
      <c r="N23" s="81">
        <f>分析係数表!H26</f>
        <v>1.0374014689933634E-2</v>
      </c>
      <c r="O23" s="82">
        <f t="shared" si="4"/>
        <v>0.15463237440085847</v>
      </c>
      <c r="P23" s="76">
        <f>分析係数表!C26</f>
        <v>0.61283557046979864</v>
      </c>
      <c r="Q23" s="82">
        <f t="shared" si="5"/>
        <v>9.4764219379049594E-2</v>
      </c>
      <c r="R23" s="83">
        <v>0.10660217763348247</v>
      </c>
      <c r="S23" s="84">
        <f t="shared" si="6"/>
        <v>1.7694583478881936</v>
      </c>
      <c r="T23" s="85">
        <f>分析係数表!F26</f>
        <v>0.33496031939237547</v>
      </c>
      <c r="U23" s="86">
        <f t="shared" si="7"/>
        <v>0.59269833336013433</v>
      </c>
      <c r="V23" s="87">
        <f>分析係数表!D26</f>
        <v>1.4022104289400653E-2</v>
      </c>
      <c r="W23" s="167">
        <f t="shared" si="8"/>
        <v>0</v>
      </c>
      <c r="X23" s="76">
        <f>分析係数表!E26</f>
        <v>1.5044549393836117E-2</v>
      </c>
      <c r="Y23" s="166">
        <f t="shared" si="9"/>
        <v>0</v>
      </c>
    </row>
    <row r="24" spans="1:25" x14ac:dyDescent="0.2">
      <c r="A24" s="6" t="s">
        <v>12</v>
      </c>
      <c r="B24" s="5" t="s">
        <v>366</v>
      </c>
      <c r="C24" s="90"/>
      <c r="D24" s="76">
        <f>投入係数表!Q24</f>
        <v>8.03305026394308E-4</v>
      </c>
      <c r="E24" s="77">
        <f t="shared" si="0"/>
        <v>8.0330502639430798E-2</v>
      </c>
      <c r="F24" s="76">
        <f>分析係数表!C27</f>
        <v>1.5080990504561576E-2</v>
      </c>
      <c r="G24" s="77">
        <f t="shared" si="1"/>
        <v>1.2114635475319144E-3</v>
      </c>
      <c r="H24" s="77">
        <v>1.3203368695991371E-3</v>
      </c>
      <c r="I24" s="77">
        <f t="shared" si="2"/>
        <v>1.3203368695991371E-3</v>
      </c>
      <c r="J24" s="76">
        <f>分析係数表!G27</f>
        <v>0.17011128775834658</v>
      </c>
      <c r="K24" s="78">
        <f t="shared" si="3"/>
        <v>2.2460420516233335E-4</v>
      </c>
      <c r="L24" s="79"/>
      <c r="M24" s="80"/>
      <c r="N24" s="81">
        <f>分析係数表!H27</f>
        <v>1.1055392369202362E-2</v>
      </c>
      <c r="O24" s="82">
        <f t="shared" si="4"/>
        <v>0.16478881349972618</v>
      </c>
      <c r="P24" s="76">
        <f>分析係数表!C27</f>
        <v>1.5080990504561576E-2</v>
      </c>
      <c r="Q24" s="82">
        <f t="shared" si="5"/>
        <v>2.4851785316473388E-3</v>
      </c>
      <c r="R24" s="83">
        <v>2.5156197992279084E-3</v>
      </c>
      <c r="S24" s="84">
        <f t="shared" si="6"/>
        <v>3.8359566688270456E-3</v>
      </c>
      <c r="T24" s="85">
        <f>分析係数表!F27</f>
        <v>0.32114467408585057</v>
      </c>
      <c r="U24" s="86">
        <f t="shared" si="7"/>
        <v>1.2318970542179067E-3</v>
      </c>
      <c r="V24" s="87">
        <f>分析係数表!D27</f>
        <v>6.518282988871224E-2</v>
      </c>
      <c r="W24" s="167">
        <f t="shared" si="8"/>
        <v>0</v>
      </c>
      <c r="X24" s="76">
        <f>分析係数表!E27</f>
        <v>7.7901430842607311E-2</v>
      </c>
      <c r="Y24" s="166">
        <f t="shared" si="9"/>
        <v>0</v>
      </c>
    </row>
    <row r="25" spans="1:25" x14ac:dyDescent="0.2">
      <c r="A25" s="6" t="s">
        <v>13</v>
      </c>
      <c r="B25" s="5" t="s">
        <v>192</v>
      </c>
      <c r="C25" s="90"/>
      <c r="D25" s="76">
        <f>投入係数表!Q25</f>
        <v>0</v>
      </c>
      <c r="E25" s="77">
        <f t="shared" si="0"/>
        <v>0</v>
      </c>
      <c r="F25" s="76">
        <f>分析係数表!C28</f>
        <v>4.0038232795242101E-2</v>
      </c>
      <c r="G25" s="77">
        <f t="shared" si="1"/>
        <v>0</v>
      </c>
      <c r="H25" s="77">
        <v>4.1134250020580148E-3</v>
      </c>
      <c r="I25" s="77">
        <f t="shared" si="2"/>
        <v>4.1134250020580148E-3</v>
      </c>
      <c r="J25" s="76">
        <f>分析係数表!G28</f>
        <v>0.12474279835390946</v>
      </c>
      <c r="K25" s="78">
        <f t="shared" si="3"/>
        <v>5.1312014557565249E-4</v>
      </c>
      <c r="L25" s="79"/>
      <c r="M25" s="80"/>
      <c r="N25" s="81">
        <f>分析係数表!H28</f>
        <v>2.0869760426975598E-2</v>
      </c>
      <c r="O25" s="82">
        <f t="shared" si="4"/>
        <v>0.31107924024165384</v>
      </c>
      <c r="P25" s="76">
        <f>分析係数表!C28</f>
        <v>4.0038232795242101E-2</v>
      </c>
      <c r="Q25" s="82">
        <f t="shared" si="5"/>
        <v>1.2455063038562381E-2</v>
      </c>
      <c r="R25" s="83">
        <v>1.3634878249963298E-2</v>
      </c>
      <c r="S25" s="84">
        <f t="shared" si="6"/>
        <v>1.7748303252021314E-2</v>
      </c>
      <c r="T25" s="85">
        <f>分析係数表!F28</f>
        <v>0.21334876543209877</v>
      </c>
      <c r="U25" s="86">
        <f t="shared" si="7"/>
        <v>3.7865785873332511E-3</v>
      </c>
      <c r="V25" s="87">
        <f>分析係数表!D28</f>
        <v>5.5555555555555552E-2</v>
      </c>
      <c r="W25" s="167">
        <f t="shared" si="8"/>
        <v>0</v>
      </c>
      <c r="X25" s="76">
        <f>分析係数表!E28</f>
        <v>5.3497942386831275E-2</v>
      </c>
      <c r="Y25" s="166">
        <f t="shared" si="9"/>
        <v>0</v>
      </c>
    </row>
    <row r="26" spans="1:25" x14ac:dyDescent="0.2">
      <c r="A26" s="6" t="s">
        <v>14</v>
      </c>
      <c r="B26" s="5" t="s">
        <v>50</v>
      </c>
      <c r="C26" s="90"/>
      <c r="D26" s="76">
        <f>投入係数表!Q26</f>
        <v>1.3484048657333026E-3</v>
      </c>
      <c r="E26" s="77">
        <f t="shared" si="0"/>
        <v>0.13484048657333025</v>
      </c>
      <c r="F26" s="76">
        <f>分析係数表!C29</f>
        <v>5.2257811734743864E-2</v>
      </c>
      <c r="G26" s="77">
        <f t="shared" si="1"/>
        <v>7.0464687615703504E-3</v>
      </c>
      <c r="H26" s="77">
        <v>1.4702718428928657E-2</v>
      </c>
      <c r="I26" s="77">
        <f t="shared" si="2"/>
        <v>1.4702718428928657E-2</v>
      </c>
      <c r="J26" s="76">
        <f>分析係数表!G29</f>
        <v>0.26071608673726676</v>
      </c>
      <c r="K26" s="78">
        <f t="shared" si="3"/>
        <v>3.8332352131901742E-3</v>
      </c>
      <c r="L26" s="79"/>
      <c r="M26" s="80"/>
      <c r="N26" s="81">
        <f>分析係数表!H29</f>
        <v>1.0140038131855275E-2</v>
      </c>
      <c r="O26" s="82">
        <f t="shared" si="4"/>
        <v>0.15114478046435631</v>
      </c>
      <c r="P26" s="76">
        <f>分析係数表!C29</f>
        <v>5.2257811734743864E-2</v>
      </c>
      <c r="Q26" s="82">
        <f t="shared" si="5"/>
        <v>7.898495482195525E-3</v>
      </c>
      <c r="R26" s="83">
        <v>1.0571598575543373E-2</v>
      </c>
      <c r="S26" s="84">
        <f t="shared" si="6"/>
        <v>2.5274317004472031E-2</v>
      </c>
      <c r="T26" s="85">
        <f>分析係数表!F29</f>
        <v>0.44730206757438223</v>
      </c>
      <c r="U26" s="86">
        <f t="shared" si="7"/>
        <v>1.1305254252630707E-2</v>
      </c>
      <c r="V26" s="87">
        <f>分析係数表!D29</f>
        <v>0.13842662632375188</v>
      </c>
      <c r="W26" s="167">
        <f t="shared" si="8"/>
        <v>0</v>
      </c>
      <c r="X26" s="76">
        <f>分析係数表!E29</f>
        <v>9.5057992939989913E-2</v>
      </c>
      <c r="Y26" s="166">
        <f t="shared" si="9"/>
        <v>0</v>
      </c>
    </row>
    <row r="27" spans="1:25" x14ac:dyDescent="0.2">
      <c r="A27" s="6" t="s">
        <v>15</v>
      </c>
      <c r="B27" s="5" t="s">
        <v>36</v>
      </c>
      <c r="C27" s="90"/>
      <c r="D27" s="76">
        <f>投入係数表!Q27</f>
        <v>1.7500573789304566E-3</v>
      </c>
      <c r="E27" s="77">
        <f t="shared" si="0"/>
        <v>0.17500573789304566</v>
      </c>
      <c r="F27" s="76">
        <f>分析係数表!C30</f>
        <v>1</v>
      </c>
      <c r="G27" s="77">
        <f t="shared" si="1"/>
        <v>0.17500573789304566</v>
      </c>
      <c r="H27" s="77">
        <v>0.23714317791143805</v>
      </c>
      <c r="I27" s="77">
        <f t="shared" si="2"/>
        <v>0.23714317791143805</v>
      </c>
      <c r="J27" s="76">
        <f>分析係数表!G30</f>
        <v>0.34449214239092235</v>
      </c>
      <c r="K27" s="78">
        <f t="shared" si="3"/>
        <v>8.1693961412102944E-2</v>
      </c>
      <c r="L27" s="79"/>
      <c r="M27" s="80"/>
      <c r="N27" s="81">
        <f>分析係数表!H30</f>
        <v>0</v>
      </c>
      <c r="O27" s="82">
        <f t="shared" si="4"/>
        <v>0</v>
      </c>
      <c r="P27" s="76">
        <f>分析係数表!C30</f>
        <v>1</v>
      </c>
      <c r="Q27" s="82">
        <f t="shared" si="5"/>
        <v>0</v>
      </c>
      <c r="R27" s="83">
        <v>4.2413832758741041E-2</v>
      </c>
      <c r="S27" s="84">
        <f t="shared" si="6"/>
        <v>0.27955701067017907</v>
      </c>
      <c r="T27" s="85">
        <f>分析係数表!F30</f>
        <v>0.44050308781442987</v>
      </c>
      <c r="U27" s="86">
        <f t="shared" si="7"/>
        <v>0.1231457264203854</v>
      </c>
      <c r="V27" s="87">
        <f>分析係数表!D30</f>
        <v>0.11032032936687253</v>
      </c>
      <c r="W27" s="167">
        <f t="shared" si="8"/>
        <v>0</v>
      </c>
      <c r="X27" s="76">
        <f>分析係数表!E30</f>
        <v>8.4249635989355823E-2</v>
      </c>
      <c r="Y27" s="166">
        <f t="shared" si="9"/>
        <v>0</v>
      </c>
    </row>
    <row r="28" spans="1:25" x14ac:dyDescent="0.2">
      <c r="A28" s="6" t="s">
        <v>16</v>
      </c>
      <c r="B28" s="5" t="s">
        <v>193</v>
      </c>
      <c r="C28" s="90"/>
      <c r="D28" s="76">
        <f>投入係数表!Q28</f>
        <v>1.4000459031443653E-2</v>
      </c>
      <c r="E28" s="77">
        <f t="shared" si="0"/>
        <v>1.4000459031443653</v>
      </c>
      <c r="F28" s="76">
        <f>分析係数表!C31</f>
        <v>0.13612385518153858</v>
      </c>
      <c r="G28" s="77">
        <f t="shared" si="1"/>
        <v>0.19057964576712996</v>
      </c>
      <c r="H28" s="77">
        <v>0.25560260463436041</v>
      </c>
      <c r="I28" s="77">
        <f t="shared" si="2"/>
        <v>0.25560260463436041</v>
      </c>
      <c r="J28" s="76">
        <f>分析係数表!G31</f>
        <v>7.0908634538152604E-2</v>
      </c>
      <c r="K28" s="78">
        <f t="shared" si="3"/>
        <v>1.8124431679017772E-2</v>
      </c>
      <c r="L28" s="79"/>
      <c r="M28" s="80"/>
      <c r="N28" s="81">
        <f>分析係数表!H31</f>
        <v>2.211552750647388E-2</v>
      </c>
      <c r="O28" s="82">
        <f t="shared" si="4"/>
        <v>0.32964832147113826</v>
      </c>
      <c r="P28" s="76">
        <f>分析係数表!C31</f>
        <v>0.13612385518153858</v>
      </c>
      <c r="Q28" s="82">
        <f t="shared" si="5"/>
        <v>4.4873000372774502E-2</v>
      </c>
      <c r="R28" s="83">
        <v>5.9330478245031779E-2</v>
      </c>
      <c r="S28" s="84">
        <f t="shared" si="6"/>
        <v>0.3149330828793922</v>
      </c>
      <c r="T28" s="85">
        <f>分析係数表!F31</f>
        <v>0.34563253012048195</v>
      </c>
      <c r="U28" s="86">
        <f t="shared" si="7"/>
        <v>0.10885111825424776</v>
      </c>
      <c r="V28" s="87">
        <f>分析係数表!D31</f>
        <v>2.3594377510040159E-2</v>
      </c>
      <c r="W28" s="167">
        <f t="shared" si="8"/>
        <v>0</v>
      </c>
      <c r="X28" s="76">
        <f>分析係数表!E31</f>
        <v>2.0582329317269075E-2</v>
      </c>
      <c r="Y28" s="166">
        <f t="shared" si="9"/>
        <v>0</v>
      </c>
    </row>
    <row r="29" spans="1:25" x14ac:dyDescent="0.2">
      <c r="A29" s="6" t="s">
        <v>17</v>
      </c>
      <c r="B29" s="5" t="s">
        <v>273</v>
      </c>
      <c r="C29" s="90"/>
      <c r="D29" s="76">
        <f>投入係数表!Q29</f>
        <v>6.3116823502409913E-4</v>
      </c>
      <c r="E29" s="77">
        <f t="shared" si="0"/>
        <v>6.3116823502409908E-2</v>
      </c>
      <c r="F29" s="76">
        <f>分析係数表!C32</f>
        <v>0.77653138391731791</v>
      </c>
      <c r="G29" s="77">
        <f t="shared" si="1"/>
        <v>4.9012194302791461E-2</v>
      </c>
      <c r="H29" s="77">
        <v>7.0327652059318999E-2</v>
      </c>
      <c r="I29" s="77">
        <f t="shared" si="2"/>
        <v>7.0327652059318999E-2</v>
      </c>
      <c r="J29" s="76">
        <f>分析係数表!G32</f>
        <v>0.14009350314364016</v>
      </c>
      <c r="K29" s="78">
        <f t="shared" si="3"/>
        <v>9.8524471448570381E-3</v>
      </c>
      <c r="L29" s="79"/>
      <c r="M29" s="80"/>
      <c r="N29" s="81">
        <f>分析係数表!H32</f>
        <v>6.3300144496333836E-3</v>
      </c>
      <c r="O29" s="82">
        <f t="shared" si="4"/>
        <v>9.4353554876720092E-2</v>
      </c>
      <c r="P29" s="76">
        <f>分析係数表!C32</f>
        <v>0.77653138391731791</v>
      </c>
      <c r="Q29" s="82">
        <f t="shared" si="5"/>
        <v>7.3268496545938047E-2</v>
      </c>
      <c r="R29" s="83">
        <v>9.5551206788787202E-2</v>
      </c>
      <c r="S29" s="84">
        <f t="shared" si="6"/>
        <v>0.16587885884810621</v>
      </c>
      <c r="T29" s="85">
        <f>分析係数表!F32</f>
        <v>0.48218603901338064</v>
      </c>
      <c r="U29" s="86">
        <f t="shared" si="7"/>
        <v>7.9984469904028008E-2</v>
      </c>
      <c r="V29" s="87">
        <f>分析係数表!D32</f>
        <v>2.111881347734967E-2</v>
      </c>
      <c r="W29" s="167">
        <f t="shared" si="8"/>
        <v>0</v>
      </c>
      <c r="X29" s="76">
        <f>分析係数表!E32</f>
        <v>3.1758826374334997E-2</v>
      </c>
      <c r="Y29" s="166">
        <f t="shared" si="9"/>
        <v>0</v>
      </c>
    </row>
    <row r="30" spans="1:25" x14ac:dyDescent="0.2">
      <c r="A30" s="6" t="s">
        <v>18</v>
      </c>
      <c r="B30" s="5" t="s">
        <v>274</v>
      </c>
      <c r="C30" s="90"/>
      <c r="D30" s="76">
        <f>投入係数表!Q30</f>
        <v>2.8689465228368144E-4</v>
      </c>
      <c r="E30" s="77">
        <f t="shared" si="0"/>
        <v>2.8689465228368145E-2</v>
      </c>
      <c r="F30" s="76">
        <f>分析係数表!C33</f>
        <v>0.72092624356775303</v>
      </c>
      <c r="G30" s="77">
        <f t="shared" si="1"/>
        <v>2.0682988397055114E-2</v>
      </c>
      <c r="H30" s="77">
        <v>3.6540394129472617E-2</v>
      </c>
      <c r="I30" s="77">
        <f t="shared" si="2"/>
        <v>3.6540394129472617E-2</v>
      </c>
      <c r="J30" s="76">
        <f>分析係数表!G33</f>
        <v>0.50771788173830446</v>
      </c>
      <c r="K30" s="78">
        <f t="shared" si="3"/>
        <v>1.8552211505298611E-2</v>
      </c>
      <c r="L30" s="79"/>
      <c r="M30" s="80"/>
      <c r="N30" s="81">
        <f>分析係数表!H33</f>
        <v>9.5171545921061366E-4</v>
      </c>
      <c r="O30" s="82">
        <f t="shared" si="4"/>
        <v>1.4186023984961414E-2</v>
      </c>
      <c r="P30" s="76">
        <f>分析係数表!C33</f>
        <v>0.72092624356775303</v>
      </c>
      <c r="Q30" s="82">
        <f t="shared" si="5"/>
        <v>1.0227076982640278E-2</v>
      </c>
      <c r="R30" s="83">
        <v>2.9675489129268439E-2</v>
      </c>
      <c r="S30" s="84">
        <f t="shared" si="6"/>
        <v>6.621588325874106E-2</v>
      </c>
      <c r="T30" s="85">
        <f>分析係数表!F33</f>
        <v>0.64568985989076233</v>
      </c>
      <c r="U30" s="86">
        <f t="shared" si="7"/>
        <v>4.2754924383879588E-2</v>
      </c>
      <c r="V30" s="87">
        <f>分析係数表!D33</f>
        <v>8.5965328900498697E-2</v>
      </c>
      <c r="W30" s="167">
        <f t="shared" si="8"/>
        <v>0</v>
      </c>
      <c r="X30" s="76">
        <f>分析係数表!E33</f>
        <v>8.1928283068154834E-2</v>
      </c>
      <c r="Y30" s="166">
        <f t="shared" si="9"/>
        <v>0</v>
      </c>
    </row>
    <row r="31" spans="1:25" x14ac:dyDescent="0.2">
      <c r="A31" s="6" t="s">
        <v>19</v>
      </c>
      <c r="B31" s="5" t="s">
        <v>275</v>
      </c>
      <c r="C31" s="90"/>
      <c r="D31" s="76">
        <f>投入係数表!Q31</f>
        <v>4.5243286665136564E-2</v>
      </c>
      <c r="E31" s="77">
        <f t="shared" si="0"/>
        <v>4.5243286665136564</v>
      </c>
      <c r="F31" s="76">
        <f>分析係数表!C34</f>
        <v>0.35819769846483229</v>
      </c>
      <c r="G31" s="77">
        <f t="shared" si="1"/>
        <v>1.6206041154436555</v>
      </c>
      <c r="H31" s="77">
        <v>1.8182789449697219</v>
      </c>
      <c r="I31" s="77">
        <f t="shared" si="2"/>
        <v>1.8182789449697219</v>
      </c>
      <c r="J31" s="76">
        <f>分析係数表!G34</f>
        <v>0.42481599404565001</v>
      </c>
      <c r="K31" s="78">
        <f t="shared" si="3"/>
        <v>0.77243397745958819</v>
      </c>
      <c r="L31" s="79"/>
      <c r="M31" s="80"/>
      <c r="N31" s="81">
        <f>分析係数表!H34</f>
        <v>0.15806065051806836</v>
      </c>
      <c r="O31" s="82">
        <f t="shared" si="4"/>
        <v>2.3560110930505682</v>
      </c>
      <c r="P31" s="76">
        <f>分析係数表!C34</f>
        <v>0.35819769846483229</v>
      </c>
      <c r="Q31" s="82">
        <f t="shared" si="5"/>
        <v>0.84391775108832734</v>
      </c>
      <c r="R31" s="83">
        <v>0.91241855217130163</v>
      </c>
      <c r="S31" s="84">
        <f t="shared" si="6"/>
        <v>2.7306974971410236</v>
      </c>
      <c r="T31" s="85">
        <f>分析係数表!F34</f>
        <v>0.69970848494872639</v>
      </c>
      <c r="U31" s="86">
        <f t="shared" si="7"/>
        <v>1.9106922085778248</v>
      </c>
      <c r="V31" s="87">
        <f>分析係数表!D34</f>
        <v>0.20760626860734369</v>
      </c>
      <c r="W31" s="167">
        <f t="shared" si="8"/>
        <v>1</v>
      </c>
      <c r="X31" s="76">
        <f>分析係数表!E34</f>
        <v>0.15619831293417136</v>
      </c>
      <c r="Y31" s="166">
        <f t="shared" si="9"/>
        <v>0</v>
      </c>
    </row>
    <row r="32" spans="1:25" x14ac:dyDescent="0.2">
      <c r="A32" s="6" t="s">
        <v>20</v>
      </c>
      <c r="B32" s="5" t="s">
        <v>37</v>
      </c>
      <c r="C32" s="90"/>
      <c r="D32" s="76">
        <f>投入係数表!Q32</f>
        <v>6.1395455588707827E-3</v>
      </c>
      <c r="E32" s="77">
        <f t="shared" si="0"/>
        <v>0.61395455588707826</v>
      </c>
      <c r="F32" s="76">
        <f>分析係数表!C35</f>
        <v>0.47446234387370934</v>
      </c>
      <c r="G32" s="77">
        <f t="shared" si="1"/>
        <v>0.29129831761812541</v>
      </c>
      <c r="H32" s="77">
        <v>0.38044377773904825</v>
      </c>
      <c r="I32" s="77">
        <f t="shared" si="2"/>
        <v>0.38044377773904825</v>
      </c>
      <c r="J32" s="76">
        <f>分析係数表!G35</f>
        <v>0.31377306685396844</v>
      </c>
      <c r="K32" s="78">
        <f t="shared" si="3"/>
        <v>0.1193730109066907</v>
      </c>
      <c r="L32" s="79"/>
      <c r="M32" s="80"/>
      <c r="N32" s="81">
        <f>分析係数表!H35</f>
        <v>5.9483797123353076E-2</v>
      </c>
      <c r="O32" s="82">
        <f t="shared" si="4"/>
        <v>0.8866500638839836</v>
      </c>
      <c r="P32" s="76">
        <f>分析係数表!C35</f>
        <v>0.47446234387370934</v>
      </c>
      <c r="Q32" s="82">
        <f t="shared" si="5"/>
        <v>0.42068206750616899</v>
      </c>
      <c r="R32" s="83">
        <v>0.55845083238639981</v>
      </c>
      <c r="S32" s="84">
        <f t="shared" si="6"/>
        <v>0.93889461012544806</v>
      </c>
      <c r="T32" s="85">
        <f>分析係数表!F35</f>
        <v>0.64389247174509934</v>
      </c>
      <c r="U32" s="86">
        <f t="shared" si="7"/>
        <v>0.60454717122182611</v>
      </c>
      <c r="V32" s="87">
        <f>分析係数表!D35</f>
        <v>6.6375071834493329E-2</v>
      </c>
      <c r="W32" s="167">
        <f t="shared" si="8"/>
        <v>0</v>
      </c>
      <c r="X32" s="76">
        <f>分析係数表!E35</f>
        <v>5.9702445565417275E-2</v>
      </c>
      <c r="Y32" s="166">
        <f t="shared" si="9"/>
        <v>0</v>
      </c>
    </row>
    <row r="33" spans="1:25" x14ac:dyDescent="0.2">
      <c r="A33" s="6" t="s">
        <v>21</v>
      </c>
      <c r="B33" s="5" t="s">
        <v>38</v>
      </c>
      <c r="C33" s="90"/>
      <c r="D33" s="76">
        <f>投入係数表!Q33</f>
        <v>1.8935047050722975E-3</v>
      </c>
      <c r="E33" s="77">
        <f t="shared" si="0"/>
        <v>0.18935047050722975</v>
      </c>
      <c r="F33" s="76">
        <f>分析係数表!C36</f>
        <v>0.91090674483303868</v>
      </c>
      <c r="G33" s="77">
        <f t="shared" si="1"/>
        <v>0.17248062072234494</v>
      </c>
      <c r="H33" s="77">
        <v>0.29400255683866766</v>
      </c>
      <c r="I33" s="77">
        <f t="shared" si="2"/>
        <v>0.29400255683866766</v>
      </c>
      <c r="J33" s="76">
        <f>分析係数表!G36</f>
        <v>5.1762655005969514E-2</v>
      </c>
      <c r="K33" s="78">
        <f t="shared" si="3"/>
        <v>1.5218352920512898E-2</v>
      </c>
      <c r="L33" s="79"/>
      <c r="M33" s="80"/>
      <c r="N33" s="81">
        <f>分析係数表!H36</f>
        <v>0.19022926540846299</v>
      </c>
      <c r="O33" s="82">
        <f t="shared" si="4"/>
        <v>2.8355081296718221</v>
      </c>
      <c r="P33" s="76">
        <f>分析係数表!C36</f>
        <v>0.91090674483303868</v>
      </c>
      <c r="Q33" s="82">
        <f t="shared" si="5"/>
        <v>2.5828834803469771</v>
      </c>
      <c r="R33" s="83">
        <v>2.7117069748161264</v>
      </c>
      <c r="S33" s="84">
        <f t="shared" si="6"/>
        <v>3.0057095316547939</v>
      </c>
      <c r="T33" s="85">
        <f>分析係数表!F36</f>
        <v>0.84633076241329552</v>
      </c>
      <c r="U33" s="86">
        <f t="shared" si="7"/>
        <v>2.5438244395183109</v>
      </c>
      <c r="V33" s="87">
        <f>分析係数表!D36</f>
        <v>1.3696924417880712E-2</v>
      </c>
      <c r="W33" s="167">
        <f t="shared" si="8"/>
        <v>0</v>
      </c>
      <c r="X33" s="76">
        <f>分析係数表!E36</f>
        <v>6.1086817992045527E-3</v>
      </c>
      <c r="Y33" s="166">
        <f t="shared" si="9"/>
        <v>0</v>
      </c>
    </row>
    <row r="34" spans="1:25" x14ac:dyDescent="0.2">
      <c r="A34" s="6" t="s">
        <v>22</v>
      </c>
      <c r="B34" s="5" t="s">
        <v>378</v>
      </c>
      <c r="C34" s="90"/>
      <c r="D34" s="76">
        <f>投入係数表!Q34</f>
        <v>1.5951342666972689E-2</v>
      </c>
      <c r="E34" s="77">
        <f t="shared" si="0"/>
        <v>1.595134266697269</v>
      </c>
      <c r="F34" s="76">
        <f>分析係数表!C37</f>
        <v>0.57543127748336897</v>
      </c>
      <c r="G34" s="77">
        <f t="shared" si="1"/>
        <v>0.91789014884310649</v>
      </c>
      <c r="H34" s="77">
        <v>1.1933886691517064</v>
      </c>
      <c r="I34" s="77">
        <f t="shared" si="2"/>
        <v>1.1933886691517064</v>
      </c>
      <c r="J34" s="76">
        <f>分析係数表!G37</f>
        <v>0.39253606653449546</v>
      </c>
      <c r="K34" s="78">
        <f t="shared" si="3"/>
        <v>0.46844809403564719</v>
      </c>
      <c r="L34" s="79"/>
      <c r="M34" s="80"/>
      <c r="N34" s="81">
        <f>分析係数表!H37</f>
        <v>4.7922509493440749E-2</v>
      </c>
      <c r="O34" s="82">
        <f t="shared" si="4"/>
        <v>0.71432050673776626</v>
      </c>
      <c r="P34" s="76">
        <f>分析係数表!C37</f>
        <v>0.57543127748336897</v>
      </c>
      <c r="Q34" s="82">
        <f t="shared" si="5"/>
        <v>0.41104236172468034</v>
      </c>
      <c r="R34" s="83">
        <v>0.50603021330007503</v>
      </c>
      <c r="S34" s="84">
        <f t="shared" si="6"/>
        <v>1.6994188824517815</v>
      </c>
      <c r="T34" s="85">
        <f>分析係数表!F37</f>
        <v>0.63717752091671964</v>
      </c>
      <c r="U34" s="86">
        <f t="shared" si="7"/>
        <v>1.0828315105196884</v>
      </c>
      <c r="V34" s="87">
        <f>分析係数表!D37</f>
        <v>6.7955959550617839E-2</v>
      </c>
      <c r="W34" s="167">
        <f t="shared" si="8"/>
        <v>0</v>
      </c>
      <c r="X34" s="76">
        <f>分析係数表!E37</f>
        <v>6.4489582164366135E-2</v>
      </c>
      <c r="Y34" s="166">
        <f t="shared" si="9"/>
        <v>0</v>
      </c>
    </row>
    <row r="35" spans="1:25" x14ac:dyDescent="0.2">
      <c r="A35" s="6" t="s">
        <v>23</v>
      </c>
      <c r="B35" s="5" t="s">
        <v>194</v>
      </c>
      <c r="C35" s="90"/>
      <c r="D35" s="76">
        <f>投入係数表!Q35</f>
        <v>6.7420243286665134E-3</v>
      </c>
      <c r="E35" s="77">
        <f t="shared" si="0"/>
        <v>0.67420243286665138</v>
      </c>
      <c r="F35" s="76">
        <f>分析係数表!C38</f>
        <v>0.12310923685624497</v>
      </c>
      <c r="G35" s="77">
        <f t="shared" si="1"/>
        <v>8.3000546996837191E-2</v>
      </c>
      <c r="H35" s="77">
        <v>0.12499063846790821</v>
      </c>
      <c r="I35" s="77">
        <f t="shared" si="2"/>
        <v>0.12499063846790821</v>
      </c>
      <c r="J35" s="76">
        <f>分析係数表!G38</f>
        <v>0.19170637906529556</v>
      </c>
      <c r="K35" s="78">
        <f t="shared" si="3"/>
        <v>2.3961502717742125E-2</v>
      </c>
      <c r="L35" s="79"/>
      <c r="M35" s="80"/>
      <c r="N35" s="81">
        <f>分析係数表!H38</f>
        <v>4.3167094042767119E-2</v>
      </c>
      <c r="O35" s="82">
        <f t="shared" si="4"/>
        <v>0.64343751646074976</v>
      </c>
      <c r="P35" s="76">
        <f>分析係数表!C38</f>
        <v>0.12310923685624497</v>
      </c>
      <c r="Q35" s="82">
        <f t="shared" si="5"/>
        <v>7.9213101616160464E-2</v>
      </c>
      <c r="R35" s="83">
        <v>0.10241366233340471</v>
      </c>
      <c r="S35" s="84">
        <f t="shared" si="6"/>
        <v>0.22740430080131291</v>
      </c>
      <c r="T35" s="85">
        <f>分析係数表!F38</f>
        <v>0.42705459409748348</v>
      </c>
      <c r="U35" s="86">
        <f t="shared" si="7"/>
        <v>9.7114051374726715E-2</v>
      </c>
      <c r="V35" s="87">
        <f>分析係数表!D38</f>
        <v>7.0562661984783878E-2</v>
      </c>
      <c r="W35" s="167">
        <f t="shared" si="8"/>
        <v>0</v>
      </c>
      <c r="X35" s="76">
        <f>分析係数表!E38</f>
        <v>7.7418276063874261E-2</v>
      </c>
      <c r="Y35" s="166">
        <f t="shared" si="9"/>
        <v>0</v>
      </c>
    </row>
    <row r="36" spans="1:25" x14ac:dyDescent="0.2">
      <c r="A36" s="6" t="s">
        <v>24</v>
      </c>
      <c r="B36" s="5" t="s">
        <v>39</v>
      </c>
      <c r="C36" s="90"/>
      <c r="D36" s="76">
        <f>投入係数表!Q36</f>
        <v>0</v>
      </c>
      <c r="E36" s="77">
        <f t="shared" si="0"/>
        <v>0</v>
      </c>
      <c r="F36" s="76">
        <f>分析係数表!C39</f>
        <v>1</v>
      </c>
      <c r="G36" s="77">
        <f t="shared" si="1"/>
        <v>0</v>
      </c>
      <c r="H36" s="77">
        <v>6.1644231001393282E-2</v>
      </c>
      <c r="I36" s="77">
        <f t="shared" si="2"/>
        <v>6.1644231001393282E-2</v>
      </c>
      <c r="J36" s="76">
        <f>分析係数表!G39</f>
        <v>0.35304153549304357</v>
      </c>
      <c r="K36" s="78">
        <f t="shared" si="3"/>
        <v>2.1762973967019764E-2</v>
      </c>
      <c r="L36" s="79"/>
      <c r="M36" s="80"/>
      <c r="N36" s="81">
        <f>分析係数表!H39</f>
        <v>3.7957953780144243E-3</v>
      </c>
      <c r="O36" s="82">
        <f t="shared" si="4"/>
        <v>5.6579142172578659E-2</v>
      </c>
      <c r="P36" s="76">
        <f>分析係数表!C39</f>
        <v>1</v>
      </c>
      <c r="Q36" s="82">
        <f t="shared" si="5"/>
        <v>5.6579142172578659E-2</v>
      </c>
      <c r="R36" s="83">
        <v>8.0841511869738467E-2</v>
      </c>
      <c r="S36" s="84">
        <f t="shared" si="6"/>
        <v>0.14248574287113175</v>
      </c>
      <c r="T36" s="85">
        <f>分析係数表!F39</f>
        <v>0.70376764496801059</v>
      </c>
      <c r="U36" s="86">
        <f t="shared" si="7"/>
        <v>0.1002768557019339</v>
      </c>
      <c r="V36" s="87">
        <f>分析係数表!D39</f>
        <v>5.7580989133746319E-2</v>
      </c>
      <c r="W36" s="167">
        <f t="shared" si="8"/>
        <v>0</v>
      </c>
      <c r="X36" s="76">
        <f>分析係数表!E39</f>
        <v>7.2915608814867472E-2</v>
      </c>
      <c r="Y36" s="166">
        <f t="shared" si="9"/>
        <v>0</v>
      </c>
    </row>
    <row r="37" spans="1:25" x14ac:dyDescent="0.2">
      <c r="A37" s="6" t="s">
        <v>25</v>
      </c>
      <c r="B37" s="5" t="s">
        <v>40</v>
      </c>
      <c r="C37" s="90"/>
      <c r="D37" s="76">
        <f>投入係数表!Q37</f>
        <v>1.1475786091347258E-4</v>
      </c>
      <c r="E37" s="77">
        <f t="shared" si="0"/>
        <v>1.1475786091347258E-2</v>
      </c>
      <c r="F37" s="76">
        <f>分析係数表!C40</f>
        <v>0.78099387587215507</v>
      </c>
      <c r="G37" s="77">
        <f t="shared" si="1"/>
        <v>8.9625186581610648E-3</v>
      </c>
      <c r="H37" s="77">
        <v>1.2222424178375194E-2</v>
      </c>
      <c r="I37" s="77">
        <f t="shared" si="2"/>
        <v>1.2222424178375194E-2</v>
      </c>
      <c r="J37" s="76">
        <f>分析係数表!G40</f>
        <v>0.50417365280256732</v>
      </c>
      <c r="K37" s="78">
        <f t="shared" si="3"/>
        <v>6.1622242441138394E-3</v>
      </c>
      <c r="L37" s="79"/>
      <c r="M37" s="80"/>
      <c r="N37" s="81">
        <f>分析係数表!H40</f>
        <v>3.2832602420076455E-2</v>
      </c>
      <c r="O37" s="82">
        <f t="shared" si="4"/>
        <v>0.48939426265727348</v>
      </c>
      <c r="P37" s="76">
        <f>分析係数表!C40</f>
        <v>0.78099387587215507</v>
      </c>
      <c r="Q37" s="82">
        <f t="shared" si="5"/>
        <v>0.38221392202229948</v>
      </c>
      <c r="R37" s="83">
        <v>0.38312806606815747</v>
      </c>
      <c r="S37" s="84">
        <f t="shared" si="6"/>
        <v>0.39535049024653268</v>
      </c>
      <c r="T37" s="85">
        <f>分析係数表!F40</f>
        <v>0.70079506733733576</v>
      </c>
      <c r="U37" s="86">
        <f t="shared" si="7"/>
        <v>0.2770596734341676</v>
      </c>
      <c r="V37" s="87">
        <f>分析係数表!D40</f>
        <v>8.9079993509654384E-2</v>
      </c>
      <c r="W37" s="167">
        <f t="shared" si="8"/>
        <v>0</v>
      </c>
      <c r="X37" s="76">
        <f>分析係数表!E40</f>
        <v>5.5816972253772516E-2</v>
      </c>
      <c r="Y37" s="166">
        <f t="shared" si="9"/>
        <v>0</v>
      </c>
    </row>
    <row r="38" spans="1:25" x14ac:dyDescent="0.2">
      <c r="A38" s="6" t="s">
        <v>26</v>
      </c>
      <c r="B38" s="5" t="s">
        <v>277</v>
      </c>
      <c r="C38" s="90"/>
      <c r="D38" s="76">
        <f>投入係数表!Q38</f>
        <v>0</v>
      </c>
      <c r="E38" s="77">
        <f t="shared" si="0"/>
        <v>0</v>
      </c>
      <c r="F38" s="76">
        <f>分析係数表!C41</f>
        <v>0.76071116627591595</v>
      </c>
      <c r="G38" s="77">
        <f t="shared" si="1"/>
        <v>0</v>
      </c>
      <c r="H38" s="77">
        <v>1.1760774293589351E-3</v>
      </c>
      <c r="I38" s="77">
        <f t="shared" si="2"/>
        <v>1.1760774293589351E-3</v>
      </c>
      <c r="J38" s="76">
        <f>分析係数表!G41</f>
        <v>0.44503393665158369</v>
      </c>
      <c r="K38" s="78">
        <f t="shared" si="3"/>
        <v>5.2339436819468172E-4</v>
      </c>
      <c r="L38" s="79"/>
      <c r="M38" s="80"/>
      <c r="N38" s="81">
        <f>分析係数表!H41</f>
        <v>5.40375184572724E-2</v>
      </c>
      <c r="O38" s="82">
        <f t="shared" si="4"/>
        <v>0.80546924556472765</v>
      </c>
      <c r="P38" s="76">
        <f>分析係数表!C41</f>
        <v>0.76071116627591595</v>
      </c>
      <c r="Q38" s="82">
        <f t="shared" si="5"/>
        <v>0.61272944919292616</v>
      </c>
      <c r="R38" s="83">
        <v>0.62332277861041607</v>
      </c>
      <c r="S38" s="84">
        <f t="shared" si="6"/>
        <v>0.62449885603977506</v>
      </c>
      <c r="T38" s="85">
        <f>分析係数表!F41</f>
        <v>0.54961538461538462</v>
      </c>
      <c r="U38" s="86">
        <f t="shared" si="7"/>
        <v>0.34323417895416869</v>
      </c>
      <c r="V38" s="87">
        <f>分析係数表!D41</f>
        <v>0.14765837104072399</v>
      </c>
      <c r="W38" s="167">
        <f t="shared" si="8"/>
        <v>0</v>
      </c>
      <c r="X38" s="76">
        <f>分析係数表!E41</f>
        <v>0.13881221719457013</v>
      </c>
      <c r="Y38" s="166">
        <f t="shared" si="9"/>
        <v>0</v>
      </c>
    </row>
    <row r="39" spans="1:25" x14ac:dyDescent="0.2">
      <c r="A39" s="6" t="s">
        <v>51</v>
      </c>
      <c r="B39" s="5" t="s">
        <v>368</v>
      </c>
      <c r="C39" s="90"/>
      <c r="D39" s="76">
        <f>投入係数表!Q39</f>
        <v>2.180399357355979E-3</v>
      </c>
      <c r="E39" s="77">
        <f>$C$19*D39</f>
        <v>0.21803993573559791</v>
      </c>
      <c r="F39" s="76">
        <f>分析係数表!C42</f>
        <v>0.30107643796890293</v>
      </c>
      <c r="G39" s="77">
        <f>E39*F39</f>
        <v>6.5646687186242322E-2</v>
      </c>
      <c r="H39" s="77">
        <v>7.1993864678083552E-2</v>
      </c>
      <c r="I39" s="77">
        <f>C39+H39</f>
        <v>7.1993864678083552E-2</v>
      </c>
      <c r="J39" s="76">
        <f>分析係数表!G42</f>
        <v>0.48530465949820789</v>
      </c>
      <c r="K39" s="78">
        <f>I39*J39</f>
        <v>3.4938957983557395E-2</v>
      </c>
      <c r="L39" s="79"/>
      <c r="M39" s="80"/>
      <c r="N39" s="81">
        <f>分析係数表!H42</f>
        <v>1.1991298601515789E-2</v>
      </c>
      <c r="O39" s="82">
        <f t="shared" si="4"/>
        <v>0.17873918924573476</v>
      </c>
      <c r="P39" s="76">
        <f>分析係数表!C42</f>
        <v>0.30107643796890293</v>
      </c>
      <c r="Q39" s="82">
        <f>O39*P39</f>
        <v>5.3814158423555462E-2</v>
      </c>
      <c r="R39" s="83">
        <v>5.6858293433959768E-2</v>
      </c>
      <c r="S39" s="84">
        <f>I39+R39</f>
        <v>0.12885215811204331</v>
      </c>
      <c r="T39" s="85">
        <f>分析係数表!F42</f>
        <v>0.55698924731182797</v>
      </c>
      <c r="U39" s="86">
        <f>S39*T39</f>
        <v>7.176926656133166E-2</v>
      </c>
      <c r="V39" s="87">
        <f>分析係数表!D42</f>
        <v>0.33118279569892473</v>
      </c>
      <c r="W39" s="167">
        <f>ROUND(S39*V39,0)</f>
        <v>0</v>
      </c>
      <c r="X39" s="76">
        <f>分析係数表!E42</f>
        <v>0.28387096774193549</v>
      </c>
      <c r="Y39" s="166">
        <f>ROUND(S39*X39,0)</f>
        <v>0</v>
      </c>
    </row>
    <row r="40" spans="1:25" x14ac:dyDescent="0.2">
      <c r="A40" s="6" t="s">
        <v>195</v>
      </c>
      <c r="B40" s="5" t="s">
        <v>41</v>
      </c>
      <c r="C40" s="90"/>
      <c r="D40" s="76">
        <f>投入係数表!Q40</f>
        <v>3.6808583887996328E-2</v>
      </c>
      <c r="E40" s="77">
        <f>$C$19*D40</f>
        <v>3.6808583887996327</v>
      </c>
      <c r="F40" s="76">
        <f>分析係数表!C43</f>
        <v>0.72981232219865499</v>
      </c>
      <c r="G40" s="77">
        <f>E40*F40</f>
        <v>2.6863358084142597</v>
      </c>
      <c r="H40" s="77">
        <v>3.5008062070403603</v>
      </c>
      <c r="I40" s="77">
        <f>C40+H40</f>
        <v>3.5008062070403603</v>
      </c>
      <c r="J40" s="76">
        <f>分析係数表!G43</f>
        <v>0.39095764137830125</v>
      </c>
      <c r="K40" s="78">
        <f>I40*J40</f>
        <v>1.3686669376270162</v>
      </c>
      <c r="L40" s="79"/>
      <c r="M40" s="80"/>
      <c r="N40" s="81">
        <f>分析係数表!H43</f>
        <v>3.3430191196790096E-2</v>
      </c>
      <c r="O40" s="82">
        <f t="shared" si="4"/>
        <v>0.49830176608969112</v>
      </c>
      <c r="P40" s="76">
        <f>分析係数表!C43</f>
        <v>0.72981232219865499</v>
      </c>
      <c r="Q40" s="82">
        <f>O40*P40</f>
        <v>0.36366676906560846</v>
      </c>
      <c r="R40" s="83">
        <v>0.72737171899824471</v>
      </c>
      <c r="S40" s="84">
        <f>I40+R40</f>
        <v>4.2281779260386045</v>
      </c>
      <c r="T40" s="85">
        <f>分析係数表!F43</f>
        <v>0.64680420416026529</v>
      </c>
      <c r="U40" s="86">
        <f>S40*T40</f>
        <v>2.7348032584994009</v>
      </c>
      <c r="V40" s="87">
        <f>分析係数表!D43</f>
        <v>0.10445777550174361</v>
      </c>
      <c r="W40" s="167">
        <f>ROUND(S40*V40,0)</f>
        <v>0</v>
      </c>
      <c r="X40" s="76">
        <f>分析係数表!E43</f>
        <v>8.2644426561318804E-2</v>
      </c>
      <c r="Y40" s="166">
        <f>ROUND(S40*X40,0)</f>
        <v>0</v>
      </c>
    </row>
    <row r="41" spans="1:25" x14ac:dyDescent="0.2">
      <c r="A41" s="6" t="s">
        <v>341</v>
      </c>
      <c r="B41" s="5" t="s">
        <v>42</v>
      </c>
      <c r="C41" s="90"/>
      <c r="D41" s="76">
        <f>投入係数表!Q41</f>
        <v>1.1475786091347258E-4</v>
      </c>
      <c r="E41" s="77">
        <f>$C$19*D41</f>
        <v>1.1475786091347258E-2</v>
      </c>
      <c r="F41" s="76">
        <f>分析係数表!C44</f>
        <v>0.45252453325619169</v>
      </c>
      <c r="G41" s="77">
        <f>E41*F41</f>
        <v>5.1930747447348144E-3</v>
      </c>
      <c r="H41" s="77">
        <v>1.0615632904406576E-2</v>
      </c>
      <c r="I41" s="77">
        <f>C41+H41</f>
        <v>1.0615632904406576E-2</v>
      </c>
      <c r="J41" s="76">
        <f>分析係数表!G44</f>
        <v>0.2679406279539126</v>
      </c>
      <c r="K41" s="78">
        <f>I41*J41</f>
        <v>2.8443593465349148E-3</v>
      </c>
      <c r="L41" s="79"/>
      <c r="M41" s="80"/>
      <c r="N41" s="81">
        <f>分析係数表!H44</f>
        <v>0.11253165797686161</v>
      </c>
      <c r="O41" s="82">
        <f t="shared" si="4"/>
        <v>1.6773677296902629</v>
      </c>
      <c r="P41" s="76">
        <f>分析係数表!C44</f>
        <v>0.45252453325619169</v>
      </c>
      <c r="Q41" s="82">
        <f>O41*P41</f>
        <v>0.75905004897708417</v>
      </c>
      <c r="R41" s="83">
        <v>0.77184970904709305</v>
      </c>
      <c r="S41" s="84">
        <f>I41+R41</f>
        <v>0.78246534195149964</v>
      </c>
      <c r="T41" s="85">
        <f>分析係数表!F44</f>
        <v>0.51592877398257675</v>
      </c>
      <c r="U41" s="86">
        <f>S41*T41</f>
        <v>0.40369638455689488</v>
      </c>
      <c r="V41" s="87">
        <f>分析係数表!D44</f>
        <v>0.17695373374549728</v>
      </c>
      <c r="W41" s="167">
        <f>ROUND(S41*V41,0)</f>
        <v>0</v>
      </c>
      <c r="X41" s="76">
        <f>分析係数表!E44</f>
        <v>0.1325013412359809</v>
      </c>
      <c r="Y41" s="166">
        <f>ROUND(S41*X41,0)</f>
        <v>0</v>
      </c>
    </row>
    <row r="42" spans="1:25" x14ac:dyDescent="0.2">
      <c r="A42" s="6" t="s">
        <v>342</v>
      </c>
      <c r="B42" s="5" t="s">
        <v>279</v>
      </c>
      <c r="C42" s="90"/>
      <c r="D42" s="76">
        <f>投入係数表!Q42</f>
        <v>6.3116823502409913E-4</v>
      </c>
      <c r="E42" s="77">
        <f>$C$19*D42</f>
        <v>6.3116823502409908E-2</v>
      </c>
      <c r="F42" s="76">
        <f>分析係数表!C45</f>
        <v>1</v>
      </c>
      <c r="G42" s="77">
        <f>E42*F42</f>
        <v>6.3116823502409908E-2</v>
      </c>
      <c r="H42" s="77">
        <v>8.3254018841746061E-2</v>
      </c>
      <c r="I42" s="77">
        <f>C42+H42</f>
        <v>8.3254018841746061E-2</v>
      </c>
      <c r="J42" s="76">
        <f>分析係数表!G45</f>
        <v>0</v>
      </c>
      <c r="K42" s="78">
        <f>I42*J42</f>
        <v>0</v>
      </c>
      <c r="L42" s="79"/>
      <c r="M42" s="80"/>
      <c r="N42" s="81">
        <f>分析係数表!H45</f>
        <v>0</v>
      </c>
      <c r="O42" s="82">
        <f t="shared" si="4"/>
        <v>0</v>
      </c>
      <c r="P42" s="76">
        <f>分析係数表!C45</f>
        <v>1</v>
      </c>
      <c r="Q42" s="82">
        <f>O42*P42</f>
        <v>0</v>
      </c>
      <c r="R42" s="83">
        <v>1.2800506980004492E-2</v>
      </c>
      <c r="S42" s="84">
        <f>I42+R42</f>
        <v>9.6054525821750558E-2</v>
      </c>
      <c r="T42" s="85">
        <f>分析係数表!F45</f>
        <v>0</v>
      </c>
      <c r="U42" s="86">
        <f>S42*T42</f>
        <v>0</v>
      </c>
      <c r="V42" s="87">
        <f>分析係数表!D45</f>
        <v>0</v>
      </c>
      <c r="W42" s="167">
        <f>ROUND(S42*V42,0)</f>
        <v>0</v>
      </c>
      <c r="X42" s="76">
        <f>分析係数表!E45</f>
        <v>0</v>
      </c>
      <c r="Y42" s="166">
        <f>ROUND(S42*X42,0)</f>
        <v>0</v>
      </c>
    </row>
    <row r="43" spans="1:25" x14ac:dyDescent="0.2">
      <c r="A43" s="6" t="s">
        <v>343</v>
      </c>
      <c r="B43" s="5" t="s">
        <v>280</v>
      </c>
      <c r="C43" s="90"/>
      <c r="D43" s="76">
        <f>投入係数表!Q43</f>
        <v>8.4060133119118665E-3</v>
      </c>
      <c r="E43" s="77">
        <f>$C$19*D43</f>
        <v>0.84060133119118663</v>
      </c>
      <c r="F43" s="76">
        <f>分析係数表!C46</f>
        <v>0.34080923888028791</v>
      </c>
      <c r="G43" s="77">
        <f>E43*F43</f>
        <v>0.28648469988502512</v>
      </c>
      <c r="H43" s="77">
        <v>0.32506579952478909</v>
      </c>
      <c r="I43" s="77">
        <f>C43+H43</f>
        <v>0.32506579952478909</v>
      </c>
      <c r="J43" s="76">
        <f>分析係数表!G46</f>
        <v>9.3103025848340071E-3</v>
      </c>
      <c r="K43" s="78">
        <f>I43*J43</f>
        <v>3.0264609535567769E-3</v>
      </c>
      <c r="L43" s="79"/>
      <c r="M43" s="80"/>
      <c r="N43" s="81">
        <f>分析係数表!H46</f>
        <v>2.2019091222401043E-2</v>
      </c>
      <c r="O43" s="82">
        <f t="shared" si="4"/>
        <v>0.32821086721352588</v>
      </c>
      <c r="P43" s="76">
        <f>分析係数表!C46</f>
        <v>0.34080923888028791</v>
      </c>
      <c r="Q43" s="82">
        <f>O43*P43</f>
        <v>0.111857295847281</v>
      </c>
      <c r="R43" s="83">
        <v>0.12794168206583689</v>
      </c>
      <c r="S43" s="84">
        <f>I43+R43</f>
        <v>0.45300748159062598</v>
      </c>
      <c r="T43" s="85">
        <f>分析係数表!F46</f>
        <v>0.31361019233125076</v>
      </c>
      <c r="U43" s="86">
        <f>S43*T43</f>
        <v>0.14206776342913174</v>
      </c>
      <c r="V43" s="87">
        <f>分析係数表!D46</f>
        <v>2.8175915717260809E-3</v>
      </c>
      <c r="W43" s="167">
        <f>ROUND(S43*V43,0)</f>
        <v>0</v>
      </c>
      <c r="X43" s="76">
        <f>分析係数表!E46</f>
        <v>8.2077667524194532E-3</v>
      </c>
      <c r="Y43" s="166">
        <f>ROUND(S43*X43,0)</f>
        <v>0</v>
      </c>
    </row>
    <row r="44" spans="1:25" x14ac:dyDescent="0.2">
      <c r="A44" s="192">
        <v>40</v>
      </c>
      <c r="B44" s="14" t="s">
        <v>151</v>
      </c>
      <c r="C44" s="197">
        <f>SUM(C5:C43)</f>
        <v>100</v>
      </c>
      <c r="D44" s="92">
        <f>投入係数表!Q44</f>
        <v>0.57152283681432181</v>
      </c>
      <c r="E44" s="91">
        <f>SUM(E5:E43)</f>
        <v>57.152283681432181</v>
      </c>
      <c r="F44" s="92">
        <f>分析係数表!C47</f>
        <v>0.44730110240898746</v>
      </c>
      <c r="G44" s="91">
        <f>SUM(G5:G43)</f>
        <v>15.992301407140856</v>
      </c>
      <c r="H44" s="91">
        <f>SUM(H5:H43)</f>
        <v>19.858234727041392</v>
      </c>
      <c r="I44" s="91">
        <f>SUM(I5:I43)</f>
        <v>119.85823472704138</v>
      </c>
      <c r="J44" s="92">
        <f>分析係数表!G47</f>
        <v>0.20041488570582558</v>
      </c>
      <c r="K44" s="93">
        <f>SUM(K5:K43)</f>
        <v>23.760479547881825</v>
      </c>
      <c r="L44" s="94">
        <f>最終需要_まとめ!$L$33</f>
        <v>0.62733333333333341</v>
      </c>
      <c r="M44" s="91">
        <f>K44*L44</f>
        <v>14.9057408363712</v>
      </c>
      <c r="N44" s="95">
        <f>分析係数表!H47</f>
        <v>1</v>
      </c>
      <c r="O44" s="96">
        <f>SUM(O5:O43)</f>
        <v>14.9057408363712</v>
      </c>
      <c r="P44" s="92">
        <f>分析係数表!C47</f>
        <v>0.44730110240898746</v>
      </c>
      <c r="Q44" s="96">
        <f>SUM(Q5:Q43)</f>
        <v>7.176622531571212</v>
      </c>
      <c r="R44" s="91">
        <f>SUM(R5:R43)</f>
        <v>8.2521943480845668</v>
      </c>
      <c r="S44" s="97">
        <f>SUM(S5:S43)</f>
        <v>128.11042907512592</v>
      </c>
      <c r="T44" s="98">
        <f>分析係数表!F47</f>
        <v>0.4447131739491107</v>
      </c>
      <c r="U44" s="99">
        <f>SUM(U5:U43)</f>
        <v>55.482241047531311</v>
      </c>
      <c r="V44" s="100">
        <f>分析係数表!D47</f>
        <v>5.9741394314336671E-2</v>
      </c>
      <c r="W44" s="164">
        <f>SUM(W5:W43)</f>
        <v>5</v>
      </c>
      <c r="X44" s="92">
        <f>分析係数表!E47</f>
        <v>5.0958836918611881E-2</v>
      </c>
      <c r="Y44" s="165">
        <f>SUM(Y5:Y43)</f>
        <v>4</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R38"/>
  <sheetViews>
    <sheetView workbookViewId="0">
      <selection activeCell="L17" sqref="L17"/>
    </sheetView>
  </sheetViews>
  <sheetFormatPr defaultRowHeight="13" x14ac:dyDescent="0.2"/>
  <cols>
    <col min="1" max="1" width="3.6328125" customWidth="1"/>
    <col min="18" max="18" width="29.6328125" customWidth="1"/>
  </cols>
  <sheetData>
    <row r="1" spans="1:18" ht="14" x14ac:dyDescent="0.2">
      <c r="A1" s="29" t="s">
        <v>111</v>
      </c>
    </row>
    <row r="2" spans="1:18" x14ac:dyDescent="0.2">
      <c r="A2" s="16"/>
      <c r="B2" s="30" t="s">
        <v>112</v>
      </c>
      <c r="C2" s="17"/>
      <c r="D2" s="17"/>
      <c r="E2" s="17"/>
      <c r="F2" s="17"/>
      <c r="G2" s="17"/>
      <c r="H2" s="17"/>
      <c r="I2" s="17"/>
      <c r="J2" s="17"/>
      <c r="K2" s="17"/>
      <c r="L2" s="17"/>
      <c r="M2" s="17"/>
      <c r="N2" s="17"/>
      <c r="O2" s="17"/>
      <c r="P2" s="17"/>
      <c r="Q2" s="17"/>
      <c r="R2" s="31"/>
    </row>
    <row r="3" spans="1:18" ht="14" x14ac:dyDescent="0.3">
      <c r="A3" s="25"/>
      <c r="B3" s="32"/>
      <c r="R3" s="33"/>
    </row>
    <row r="4" spans="1:18" x14ac:dyDescent="0.2">
      <c r="A4" s="34" t="s">
        <v>324</v>
      </c>
      <c r="R4" s="33"/>
    </row>
    <row r="5" spans="1:18" x14ac:dyDescent="0.2">
      <c r="A5" s="25"/>
      <c r="B5" s="35" t="s">
        <v>325</v>
      </c>
      <c r="R5" s="33"/>
    </row>
    <row r="6" spans="1:18" x14ac:dyDescent="0.2">
      <c r="A6" s="25"/>
      <c r="B6" s="35" t="s">
        <v>326</v>
      </c>
      <c r="R6" s="33"/>
    </row>
    <row r="7" spans="1:18" x14ac:dyDescent="0.2">
      <c r="A7" s="25"/>
      <c r="B7" s="35" t="s">
        <v>327</v>
      </c>
      <c r="R7" s="33"/>
    </row>
    <row r="8" spans="1:18" x14ac:dyDescent="0.2">
      <c r="A8" s="25"/>
      <c r="B8" s="35" t="s">
        <v>328</v>
      </c>
      <c r="R8" s="33"/>
    </row>
    <row r="9" spans="1:18" x14ac:dyDescent="0.2">
      <c r="A9" s="25"/>
      <c r="B9" s="35" t="s">
        <v>329</v>
      </c>
      <c r="R9" s="33"/>
    </row>
    <row r="10" spans="1:18" x14ac:dyDescent="0.2">
      <c r="A10" s="25"/>
      <c r="B10" s="35" t="s">
        <v>330</v>
      </c>
      <c r="R10" s="33"/>
    </row>
    <row r="11" spans="1:18" x14ac:dyDescent="0.2">
      <c r="A11" s="25"/>
      <c r="B11" s="35" t="s">
        <v>331</v>
      </c>
      <c r="R11" s="33"/>
    </row>
    <row r="12" spans="1:18" ht="14" x14ac:dyDescent="0.3">
      <c r="A12" s="25"/>
      <c r="B12" s="32"/>
      <c r="R12" s="33"/>
    </row>
    <row r="13" spans="1:18" x14ac:dyDescent="0.2">
      <c r="A13" s="34" t="s">
        <v>113</v>
      </c>
      <c r="R13" s="33"/>
    </row>
    <row r="14" spans="1:18" x14ac:dyDescent="0.2">
      <c r="A14" s="25"/>
      <c r="B14" s="36" t="s">
        <v>362</v>
      </c>
      <c r="R14" s="33"/>
    </row>
    <row r="15" spans="1:18" x14ac:dyDescent="0.2">
      <c r="A15" s="25"/>
      <c r="B15" s="36" t="s">
        <v>364</v>
      </c>
      <c r="R15" s="33"/>
    </row>
    <row r="16" spans="1:18" x14ac:dyDescent="0.2">
      <c r="A16" s="25"/>
      <c r="B16" s="36" t="s">
        <v>96</v>
      </c>
      <c r="R16" s="33"/>
    </row>
    <row r="17" spans="1:18" x14ac:dyDescent="0.2">
      <c r="A17" s="25"/>
      <c r="B17" s="36" t="s">
        <v>97</v>
      </c>
      <c r="R17" s="33"/>
    </row>
    <row r="18" spans="1:18" x14ac:dyDescent="0.2">
      <c r="A18" s="25"/>
      <c r="B18" s="36" t="s">
        <v>98</v>
      </c>
      <c r="R18" s="33"/>
    </row>
    <row r="19" spans="1:18" x14ac:dyDescent="0.2">
      <c r="A19" s="25"/>
      <c r="B19" s="36" t="s">
        <v>99</v>
      </c>
      <c r="R19" s="33"/>
    </row>
    <row r="20" spans="1:18" x14ac:dyDescent="0.2">
      <c r="A20" s="25"/>
      <c r="B20" s="36" t="s">
        <v>332</v>
      </c>
      <c r="R20" s="33"/>
    </row>
    <row r="21" spans="1:18" x14ac:dyDescent="0.2">
      <c r="A21" s="25"/>
      <c r="B21" s="36" t="s">
        <v>100</v>
      </c>
      <c r="R21" s="33"/>
    </row>
    <row r="22" spans="1:18" ht="13.5" x14ac:dyDescent="0.2">
      <c r="A22" s="25"/>
      <c r="B22" s="37"/>
      <c r="R22" s="33"/>
    </row>
    <row r="23" spans="1:18" x14ac:dyDescent="0.2">
      <c r="A23" s="38" t="s">
        <v>114</v>
      </c>
      <c r="R23" s="33"/>
    </row>
    <row r="24" spans="1:18" x14ac:dyDescent="0.2">
      <c r="A24" s="25"/>
      <c r="B24" s="39" t="s">
        <v>115</v>
      </c>
      <c r="R24" s="33"/>
    </row>
    <row r="25" spans="1:18" x14ac:dyDescent="0.2">
      <c r="A25" s="25"/>
      <c r="B25" s="39" t="s">
        <v>363</v>
      </c>
      <c r="R25" s="33"/>
    </row>
    <row r="26" spans="1:18" x14ac:dyDescent="0.2">
      <c r="A26" s="25"/>
      <c r="B26" s="39" t="s">
        <v>333</v>
      </c>
      <c r="R26" s="33"/>
    </row>
    <row r="27" spans="1:18" x14ac:dyDescent="0.2">
      <c r="A27" s="25"/>
      <c r="B27" s="39" t="s">
        <v>116</v>
      </c>
      <c r="R27" s="33"/>
    </row>
    <row r="28" spans="1:18" x14ac:dyDescent="0.2">
      <c r="A28" s="25"/>
      <c r="B28" s="36" t="s">
        <v>334</v>
      </c>
      <c r="R28" s="33"/>
    </row>
    <row r="29" spans="1:18" x14ac:dyDescent="0.2">
      <c r="A29" s="25"/>
      <c r="B29" s="40" t="s">
        <v>117</v>
      </c>
      <c r="R29" s="33"/>
    </row>
    <row r="30" spans="1:18" x14ac:dyDescent="0.2">
      <c r="A30" s="25"/>
      <c r="B30" s="36"/>
      <c r="R30" s="33"/>
    </row>
    <row r="31" spans="1:18" ht="13.5" x14ac:dyDescent="0.2">
      <c r="A31" s="25"/>
      <c r="B31" s="37"/>
      <c r="R31" s="33"/>
    </row>
    <row r="32" spans="1:18" x14ac:dyDescent="0.2">
      <c r="A32" s="38" t="s">
        <v>101</v>
      </c>
      <c r="R32" s="33"/>
    </row>
    <row r="33" spans="1:18" x14ac:dyDescent="0.2">
      <c r="A33" s="25"/>
      <c r="B33" s="36" t="s">
        <v>335</v>
      </c>
      <c r="R33" s="33"/>
    </row>
    <row r="34" spans="1:18" x14ac:dyDescent="0.2">
      <c r="A34" s="25"/>
      <c r="B34" s="36" t="s">
        <v>336</v>
      </c>
      <c r="R34" s="33"/>
    </row>
    <row r="35" spans="1:18" x14ac:dyDescent="0.2">
      <c r="A35" s="25"/>
      <c r="B35" s="36" t="s">
        <v>337</v>
      </c>
      <c r="R35" s="33"/>
    </row>
    <row r="36" spans="1:18" x14ac:dyDescent="0.2">
      <c r="A36" s="25"/>
      <c r="B36" s="39" t="s">
        <v>118</v>
      </c>
      <c r="R36" s="33"/>
    </row>
    <row r="37" spans="1:18" x14ac:dyDescent="0.2">
      <c r="A37" s="25"/>
      <c r="B37" s="36" t="s">
        <v>338</v>
      </c>
      <c r="R37" s="33"/>
    </row>
    <row r="38" spans="1:18" ht="14" x14ac:dyDescent="0.3">
      <c r="A38" s="19"/>
      <c r="B38" s="41"/>
      <c r="C38" s="20"/>
      <c r="D38" s="20"/>
      <c r="E38" s="20"/>
      <c r="F38" s="20"/>
      <c r="G38" s="20"/>
      <c r="H38" s="20"/>
      <c r="I38" s="20"/>
      <c r="J38" s="20"/>
      <c r="K38" s="20"/>
      <c r="L38" s="20"/>
      <c r="M38" s="20"/>
      <c r="N38" s="20"/>
      <c r="O38" s="20"/>
      <c r="P38" s="20"/>
      <c r="Q38" s="20"/>
      <c r="R38" s="42"/>
    </row>
  </sheetData>
  <phoneticPr fontId="5"/>
  <pageMargins left="0.75" right="0.75" top="1" bottom="1" header="0.51200000000000001" footer="0.51200000000000001"/>
  <pageSetup paperSize="9" scale="85" orientation="landscape"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8" t="str">
        <f>取引基本表!$E$1</f>
        <v>2015年加古川市産業連関表</v>
      </c>
      <c r="H1" s="401"/>
      <c r="I1" s="401"/>
    </row>
    <row r="2" spans="1:25" x14ac:dyDescent="0.2">
      <c r="B2" s="3" t="s">
        <v>298</v>
      </c>
      <c r="S2" s="3" t="s">
        <v>153</v>
      </c>
      <c r="U2" s="64" t="s">
        <v>210</v>
      </c>
      <c r="W2" s="3" t="s">
        <v>130</v>
      </c>
      <c r="Y2" s="3" t="s">
        <v>154</v>
      </c>
    </row>
    <row r="3" spans="1:25" ht="44" x14ac:dyDescent="0.2">
      <c r="B3" s="65"/>
      <c r="C3" s="66" t="s">
        <v>228</v>
      </c>
      <c r="D3" s="66" t="s">
        <v>312</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投入係数表!R5</f>
        <v>0</v>
      </c>
      <c r="E5" s="77">
        <f t="shared" ref="E5:E38" si="0">$C$20*D5</f>
        <v>0</v>
      </c>
      <c r="F5" s="76">
        <f>分析係数表!C8</f>
        <v>6.8521575100212173E-2</v>
      </c>
      <c r="G5" s="77">
        <f t="shared" ref="G5:G38" si="1">E5*F5</f>
        <v>0</v>
      </c>
      <c r="H5" s="77">
        <f t="array" ref="H5:H43">MMULT(逆行列係数!C5:AO43,'16'!G5:G43)</f>
        <v>4.672089930713098E-4</v>
      </c>
      <c r="I5" s="77">
        <f t="shared" ref="I5:I38" si="2">C5+H5</f>
        <v>4.672089930713098E-4</v>
      </c>
      <c r="J5" s="76">
        <f>分析係数表!G8</f>
        <v>0.11996034368803701</v>
      </c>
      <c r="K5" s="78">
        <f t="shared" ref="K5:K38" si="3">I5*J5</f>
        <v>5.6046551382976026E-5</v>
      </c>
      <c r="L5" s="79" t="s">
        <v>184</v>
      </c>
      <c r="M5" s="80" t="s">
        <v>184</v>
      </c>
      <c r="N5" s="81">
        <f>分析係数表!H8</f>
        <v>1.0951051471680932E-2</v>
      </c>
      <c r="O5" s="82">
        <f t="shared" ref="O5:O43" si="4">$M$44*N5</f>
        <v>0.17254635846019875</v>
      </c>
      <c r="P5" s="76">
        <f>分析係数表!C8</f>
        <v>6.8521575100212173E-2</v>
      </c>
      <c r="Q5" s="82">
        <f t="shared" ref="Q5:Q38" si="5">O5*P5</f>
        <v>1.1823148259498638E-2</v>
      </c>
      <c r="R5" s="83">
        <f t="array" ref="R5:R43">MMULT(逆行列係数!C5:AO43,'16'!Q5:Q43)</f>
        <v>1.5208339584857049E-2</v>
      </c>
      <c r="S5" s="84">
        <f t="shared" ref="S5:S38" si="6">I5+R5</f>
        <v>1.5675548577928359E-2</v>
      </c>
      <c r="T5" s="85">
        <f>分析係数表!F8</f>
        <v>0.45208195637805682</v>
      </c>
      <c r="U5" s="86">
        <f t="shared" ref="U5:U38" si="7">S5*T5</f>
        <v>7.0866326684091187E-3</v>
      </c>
      <c r="V5" s="87">
        <f>分析係数表!D8</f>
        <v>0.36021150033046928</v>
      </c>
      <c r="W5" s="167">
        <f t="shared" ref="W5:W38" si="8">ROUND(S5*V5,0)</f>
        <v>0</v>
      </c>
      <c r="X5" s="76">
        <f>分析係数表!E8</f>
        <v>0.22769332452081956</v>
      </c>
      <c r="Y5" s="166">
        <f t="shared" ref="Y5:Y38" si="9">ROUND(S5*X5,0)</f>
        <v>0</v>
      </c>
    </row>
    <row r="6" spans="1:25" x14ac:dyDescent="0.2">
      <c r="A6" s="6" t="s">
        <v>220</v>
      </c>
      <c r="B6" s="5" t="s">
        <v>266</v>
      </c>
      <c r="C6" s="90"/>
      <c r="D6" s="76">
        <f>投入係数表!R6</f>
        <v>0</v>
      </c>
      <c r="E6" s="77">
        <f t="shared" si="0"/>
        <v>0</v>
      </c>
      <c r="F6" s="76">
        <f>分析係数表!C9</f>
        <v>0.10166666666666668</v>
      </c>
      <c r="G6" s="77">
        <f t="shared" si="1"/>
        <v>0</v>
      </c>
      <c r="H6" s="77">
        <v>2.4335517137113879E-5</v>
      </c>
      <c r="I6" s="77">
        <f t="shared" si="2"/>
        <v>2.4335517137113879E-5</v>
      </c>
      <c r="J6" s="76">
        <f>分析係数表!G9</f>
        <v>0.25757575757575757</v>
      </c>
      <c r="K6" s="78">
        <f t="shared" si="3"/>
        <v>6.2682392625899388E-6</v>
      </c>
      <c r="L6" s="79"/>
      <c r="M6" s="80"/>
      <c r="N6" s="81">
        <f>分析係数表!H9</f>
        <v>5.8336047250617351E-4</v>
      </c>
      <c r="O6" s="82">
        <f t="shared" si="4"/>
        <v>9.1915123822453211E-3</v>
      </c>
      <c r="P6" s="76">
        <f>分析係数表!C9</f>
        <v>0.10166666666666668</v>
      </c>
      <c r="Q6" s="82">
        <f t="shared" si="5"/>
        <v>9.3447042552827447E-4</v>
      </c>
      <c r="R6" s="83">
        <v>1.0558610005304899E-3</v>
      </c>
      <c r="S6" s="84">
        <f t="shared" si="6"/>
        <v>1.0801965176676037E-3</v>
      </c>
      <c r="T6" s="85">
        <f>分析係数表!F9</f>
        <v>0.71212121212121215</v>
      </c>
      <c r="U6" s="86">
        <f t="shared" si="7"/>
        <v>7.6923085349056629E-4</v>
      </c>
      <c r="V6" s="87">
        <f>分析係数表!D9</f>
        <v>0</v>
      </c>
      <c r="W6" s="167">
        <f t="shared" si="8"/>
        <v>0</v>
      </c>
      <c r="X6" s="76">
        <f>分析係数表!E9</f>
        <v>0</v>
      </c>
      <c r="Y6" s="166">
        <f t="shared" si="9"/>
        <v>0</v>
      </c>
    </row>
    <row r="7" spans="1:25" x14ac:dyDescent="0.2">
      <c r="A7" s="6" t="s">
        <v>221</v>
      </c>
      <c r="B7" s="5" t="s">
        <v>267</v>
      </c>
      <c r="C7" s="90"/>
      <c r="D7" s="76">
        <f>投入係数表!R7</f>
        <v>0</v>
      </c>
      <c r="E7" s="77">
        <f t="shared" si="0"/>
        <v>0</v>
      </c>
      <c r="F7" s="76">
        <f>分析係数表!C10</f>
        <v>6.675102815564693E-2</v>
      </c>
      <c r="G7" s="77">
        <f t="shared" si="1"/>
        <v>0</v>
      </c>
      <c r="H7" s="77">
        <v>1.0739012939974736E-5</v>
      </c>
      <c r="I7" s="77">
        <f t="shared" si="2"/>
        <v>1.0739012939974736E-5</v>
      </c>
      <c r="J7" s="76">
        <f>分析係数表!G10</f>
        <v>0.17692307692307693</v>
      </c>
      <c r="K7" s="78">
        <f t="shared" si="3"/>
        <v>1.8999792124570689E-6</v>
      </c>
      <c r="L7" s="79"/>
      <c r="M7" s="80"/>
      <c r="N7" s="81">
        <f>分析係数表!H10</f>
        <v>1.0987412693544459E-3</v>
      </c>
      <c r="O7" s="82">
        <f t="shared" si="4"/>
        <v>1.7311927115611105E-2</v>
      </c>
      <c r="P7" s="76">
        <f>分析係数表!C10</f>
        <v>6.675102815564693E-2</v>
      </c>
      <c r="Q7" s="82">
        <f t="shared" si="5"/>
        <v>1.1555889343226645E-3</v>
      </c>
      <c r="R7" s="83">
        <v>1.7543853510786703E-3</v>
      </c>
      <c r="S7" s="84">
        <f t="shared" si="6"/>
        <v>1.7651243640186449E-3</v>
      </c>
      <c r="T7" s="85">
        <f>分析係数表!F10</f>
        <v>0.52307692307692311</v>
      </c>
      <c r="U7" s="86">
        <f t="shared" si="7"/>
        <v>9.2329582117898351E-4</v>
      </c>
      <c r="V7" s="87">
        <f>分析係数表!D10</f>
        <v>9.2307692307692313E-2</v>
      </c>
      <c r="W7" s="167">
        <f t="shared" si="8"/>
        <v>0</v>
      </c>
      <c r="X7" s="76">
        <f>分析係数表!E10</f>
        <v>0</v>
      </c>
      <c r="Y7" s="166">
        <f t="shared" si="9"/>
        <v>0</v>
      </c>
    </row>
    <row r="8" spans="1:25" x14ac:dyDescent="0.2">
      <c r="A8" s="6" t="s">
        <v>222</v>
      </c>
      <c r="B8" s="5" t="s">
        <v>27</v>
      </c>
      <c r="C8" s="90"/>
      <c r="D8" s="76">
        <f>投入係数表!R8</f>
        <v>4.8564906998203096E-5</v>
      </c>
      <c r="E8" s="77">
        <f t="shared" si="0"/>
        <v>4.85649069982031E-3</v>
      </c>
      <c r="F8" s="76">
        <f>分析係数表!C11</f>
        <v>1.2359489742525653E-2</v>
      </c>
      <c r="G8" s="77">
        <f t="shared" si="1"/>
        <v>6.0023746989100354E-5</v>
      </c>
      <c r="H8" s="77">
        <v>5.4057782600714643E-3</v>
      </c>
      <c r="I8" s="77">
        <f t="shared" si="2"/>
        <v>5.4057782600714643E-3</v>
      </c>
      <c r="J8" s="76">
        <f>分析係数表!G11</f>
        <v>0.33667334669338678</v>
      </c>
      <c r="K8" s="78">
        <f t="shared" si="3"/>
        <v>1.8199814583006132E-3</v>
      </c>
      <c r="L8" s="79"/>
      <c r="M8" s="80"/>
      <c r="N8" s="81">
        <f>分析係数表!H11</f>
        <v>-2.0551994966342155E-5</v>
      </c>
      <c r="O8" s="82">
        <f t="shared" si="4"/>
        <v>-3.2382021942869695E-4</v>
      </c>
      <c r="P8" s="76">
        <f>分析係数表!C11</f>
        <v>1.2359489742525653E-2</v>
      </c>
      <c r="Q8" s="82">
        <f t="shared" si="5"/>
        <v>-4.0022526804513865E-6</v>
      </c>
      <c r="R8" s="83">
        <v>1.1910020242377182E-3</v>
      </c>
      <c r="S8" s="84">
        <f t="shared" si="6"/>
        <v>6.5967802843091821E-3</v>
      </c>
      <c r="T8" s="85">
        <f>分析係数表!F11</f>
        <v>0.55811623246492981</v>
      </c>
      <c r="U8" s="86">
        <f t="shared" si="7"/>
        <v>3.6817701586775694E-3</v>
      </c>
      <c r="V8" s="87">
        <f>分析係数表!D11</f>
        <v>9.0180360721442889E-3</v>
      </c>
      <c r="W8" s="167">
        <f t="shared" si="8"/>
        <v>0</v>
      </c>
      <c r="X8" s="76">
        <f>分析係数表!E11</f>
        <v>0</v>
      </c>
      <c r="Y8" s="166">
        <f t="shared" si="9"/>
        <v>0</v>
      </c>
    </row>
    <row r="9" spans="1:25" x14ac:dyDescent="0.2">
      <c r="A9" s="6" t="s">
        <v>223</v>
      </c>
      <c r="B9" s="5" t="s">
        <v>191</v>
      </c>
      <c r="C9" s="90"/>
      <c r="D9" s="76">
        <f>投入係数表!R9</f>
        <v>0</v>
      </c>
      <c r="E9" s="77">
        <f t="shared" si="0"/>
        <v>0</v>
      </c>
      <c r="F9" s="76">
        <f>分析係数表!C12</f>
        <v>9.527433500036242E-2</v>
      </c>
      <c r="G9" s="77">
        <f t="shared" si="1"/>
        <v>0</v>
      </c>
      <c r="H9" s="77">
        <v>3.111124188103036E-4</v>
      </c>
      <c r="I9" s="77">
        <f t="shared" si="2"/>
        <v>3.111124188103036E-4</v>
      </c>
      <c r="J9" s="76">
        <f>分析係数表!G12</f>
        <v>0.14088657924107142</v>
      </c>
      <c r="K9" s="78">
        <f t="shared" si="3"/>
        <v>4.3831564445599236E-5</v>
      </c>
      <c r="L9" s="79"/>
      <c r="M9" s="80"/>
      <c r="N9" s="81">
        <f>分析係数表!H12</f>
        <v>8.9938691818092706E-2</v>
      </c>
      <c r="O9" s="82">
        <f t="shared" si="4"/>
        <v>1.4170870987152746</v>
      </c>
      <c r="P9" s="76">
        <f>分析係数表!C12</f>
        <v>9.527433500036242E-2</v>
      </c>
      <c r="Q9" s="82">
        <f t="shared" si="5"/>
        <v>0.13501203096769071</v>
      </c>
      <c r="R9" s="83">
        <v>0.14987269946737886</v>
      </c>
      <c r="S9" s="84">
        <f t="shared" si="6"/>
        <v>0.15018381188618915</v>
      </c>
      <c r="T9" s="85">
        <f>分析係数表!F12</f>
        <v>0.31070382254464285</v>
      </c>
      <c r="U9" s="86">
        <f t="shared" si="7"/>
        <v>4.6662684437364536E-2</v>
      </c>
      <c r="V9" s="87">
        <f>分析係数表!D12</f>
        <v>6.9248744419642863E-2</v>
      </c>
      <c r="W9" s="167">
        <f t="shared" si="8"/>
        <v>0</v>
      </c>
      <c r="X9" s="76">
        <f>分析係数表!E12</f>
        <v>7.6468331473214288E-2</v>
      </c>
      <c r="Y9" s="166">
        <f t="shared" si="9"/>
        <v>0</v>
      </c>
    </row>
    <row r="10" spans="1:25" x14ac:dyDescent="0.2">
      <c r="A10" s="6" t="s">
        <v>224</v>
      </c>
      <c r="B10" s="5" t="s">
        <v>28</v>
      </c>
      <c r="C10" s="90"/>
      <c r="D10" s="76">
        <f>投入係数表!R10</f>
        <v>1.3598173959496868E-3</v>
      </c>
      <c r="E10" s="77">
        <f t="shared" si="0"/>
        <v>0.13598173959496868</v>
      </c>
      <c r="F10" s="76">
        <f>分析係数表!C13</f>
        <v>0</v>
      </c>
      <c r="G10" s="77">
        <f t="shared" si="1"/>
        <v>0</v>
      </c>
      <c r="H10" s="77">
        <v>0</v>
      </c>
      <c r="I10" s="77">
        <f t="shared" si="2"/>
        <v>0</v>
      </c>
      <c r="J10" s="76">
        <f>分析係数表!G13</f>
        <v>0.24501568667138954</v>
      </c>
      <c r="K10" s="78">
        <f t="shared" si="3"/>
        <v>0</v>
      </c>
      <c r="L10" s="79"/>
      <c r="M10" s="80"/>
      <c r="N10" s="81">
        <f>分析係数表!H13</f>
        <v>1.4256760815882582E-2</v>
      </c>
      <c r="O10" s="82">
        <f t="shared" si="4"/>
        <v>0.22463159529292226</v>
      </c>
      <c r="P10" s="76">
        <f>分析係数表!C13</f>
        <v>0</v>
      </c>
      <c r="Q10" s="82">
        <f t="shared" si="5"/>
        <v>0</v>
      </c>
      <c r="R10" s="83">
        <v>0</v>
      </c>
      <c r="S10" s="84">
        <f t="shared" si="6"/>
        <v>0</v>
      </c>
      <c r="T10" s="85">
        <f>分析係数表!F13</f>
        <v>0.38356441655702866</v>
      </c>
      <c r="U10" s="86">
        <f t="shared" si="7"/>
        <v>0</v>
      </c>
      <c r="V10" s="87">
        <f>分析係数表!D13</f>
        <v>0.14249569881590932</v>
      </c>
      <c r="W10" s="167">
        <f t="shared" si="8"/>
        <v>0</v>
      </c>
      <c r="X10" s="76">
        <f>分析係数表!E13</f>
        <v>0.13065479202509866</v>
      </c>
      <c r="Y10" s="166">
        <f t="shared" si="9"/>
        <v>0</v>
      </c>
    </row>
    <row r="11" spans="1:25" x14ac:dyDescent="0.2">
      <c r="A11" s="6" t="s">
        <v>225</v>
      </c>
      <c r="B11" s="5" t="s">
        <v>268</v>
      </c>
      <c r="C11" s="90"/>
      <c r="D11" s="76">
        <f>投入係数表!R11</f>
        <v>1.1655577679568743E-3</v>
      </c>
      <c r="E11" s="77">
        <f t="shared" si="0"/>
        <v>0.11655577679568743</v>
      </c>
      <c r="F11" s="76">
        <f>分析係数表!C14</f>
        <v>0.10677389421589856</v>
      </c>
      <c r="G11" s="77">
        <f t="shared" si="1"/>
        <v>1.2445114181834614E-2</v>
      </c>
      <c r="H11" s="77">
        <v>2.8685881133739287E-2</v>
      </c>
      <c r="I11" s="77">
        <f t="shared" si="2"/>
        <v>2.8685881133739287E-2</v>
      </c>
      <c r="J11" s="76">
        <f>分析係数表!G14</f>
        <v>0.16458723227282179</v>
      </c>
      <c r="K11" s="78">
        <f t="shared" si="3"/>
        <v>4.7213297811093046E-3</v>
      </c>
      <c r="L11" s="79"/>
      <c r="M11" s="80"/>
      <c r="N11" s="81">
        <f>分析係数表!H14</f>
        <v>1.166720945012347E-3</v>
      </c>
      <c r="O11" s="82">
        <f t="shared" si="4"/>
        <v>1.8383024764490642E-2</v>
      </c>
      <c r="P11" s="76">
        <f>分析係数表!C14</f>
        <v>0.10677389421589856</v>
      </c>
      <c r="Q11" s="82">
        <f t="shared" si="5"/>
        <v>1.9628271415719671E-3</v>
      </c>
      <c r="R11" s="83">
        <v>8.5460626438749656E-3</v>
      </c>
      <c r="S11" s="84">
        <f t="shared" si="6"/>
        <v>3.7231943777614254E-2</v>
      </c>
      <c r="T11" s="85">
        <f>分析係数表!F14</f>
        <v>0.30037429819089206</v>
      </c>
      <c r="U11" s="86">
        <f t="shared" si="7"/>
        <v>1.1183518982483633E-2</v>
      </c>
      <c r="V11" s="87">
        <f>分析係数表!D14</f>
        <v>5.9367851944271161E-2</v>
      </c>
      <c r="W11" s="167">
        <f t="shared" si="8"/>
        <v>0</v>
      </c>
      <c r="X11" s="76">
        <f>分析係数表!E14</f>
        <v>5.1881888126429611E-2</v>
      </c>
      <c r="Y11" s="166">
        <f t="shared" si="9"/>
        <v>0</v>
      </c>
    </row>
    <row r="12" spans="1:25" x14ac:dyDescent="0.2">
      <c r="A12" s="6" t="s">
        <v>226</v>
      </c>
      <c r="B12" s="5" t="s">
        <v>29</v>
      </c>
      <c r="C12" s="90"/>
      <c r="D12" s="76">
        <f>投入係数表!R12</f>
        <v>4.1280170948472632E-3</v>
      </c>
      <c r="E12" s="77">
        <f t="shared" si="0"/>
        <v>0.41280170948472633</v>
      </c>
      <c r="F12" s="76">
        <f>分析係数表!C15</f>
        <v>0</v>
      </c>
      <c r="G12" s="77">
        <f t="shared" si="1"/>
        <v>0</v>
      </c>
      <c r="H12" s="77">
        <v>0</v>
      </c>
      <c r="I12" s="77">
        <f t="shared" si="2"/>
        <v>0</v>
      </c>
      <c r="J12" s="76">
        <f>分析係数表!G15</f>
        <v>9.5597535599167657E-2</v>
      </c>
      <c r="K12" s="78">
        <f t="shared" si="3"/>
        <v>0</v>
      </c>
      <c r="L12" s="79"/>
      <c r="M12" s="80"/>
      <c r="N12" s="81">
        <f>分析係数表!H15</f>
        <v>8.2508355176415162E-3</v>
      </c>
      <c r="O12" s="82">
        <f t="shared" si="4"/>
        <v>0.13000136347679764</v>
      </c>
      <c r="P12" s="76">
        <f>分析係数表!C15</f>
        <v>0</v>
      </c>
      <c r="Q12" s="82">
        <f t="shared" si="5"/>
        <v>0</v>
      </c>
      <c r="R12" s="83">
        <v>0</v>
      </c>
      <c r="S12" s="84">
        <f t="shared" si="6"/>
        <v>0</v>
      </c>
      <c r="T12" s="85">
        <f>分析係数表!F15</f>
        <v>0.3037251621853197</v>
      </c>
      <c r="U12" s="86">
        <f t="shared" si="7"/>
        <v>0</v>
      </c>
      <c r="V12" s="87">
        <f>分析係数表!D15</f>
        <v>2.5215227059447551E-2</v>
      </c>
      <c r="W12" s="167">
        <f t="shared" si="8"/>
        <v>0</v>
      </c>
      <c r="X12" s="76">
        <f>分析係数表!E15</f>
        <v>2.1461503937329145E-2</v>
      </c>
      <c r="Y12" s="166">
        <f t="shared" si="9"/>
        <v>0</v>
      </c>
    </row>
    <row r="13" spans="1:25" x14ac:dyDescent="0.2">
      <c r="A13" s="6" t="s">
        <v>227</v>
      </c>
      <c r="B13" s="5" t="s">
        <v>30</v>
      </c>
      <c r="C13" s="90"/>
      <c r="D13" s="76">
        <f>投入係数表!R13</f>
        <v>1.0684279539604682E-3</v>
      </c>
      <c r="E13" s="77">
        <f t="shared" si="0"/>
        <v>0.10684279539604682</v>
      </c>
      <c r="F13" s="76">
        <f>分析係数表!C16</f>
        <v>0.41015070437916346</v>
      </c>
      <c r="G13" s="77">
        <f t="shared" si="1"/>
        <v>4.3821647789527449E-2</v>
      </c>
      <c r="H13" s="77">
        <v>0.12881172973471233</v>
      </c>
      <c r="I13" s="77">
        <f t="shared" si="2"/>
        <v>0.12881172973471233</v>
      </c>
      <c r="J13" s="76">
        <f>分析係数表!G16</f>
        <v>3.3423831070889892E-2</v>
      </c>
      <c r="K13" s="78">
        <f t="shared" si="3"/>
        <v>4.3053814946021497E-3</v>
      </c>
      <c r="L13" s="79"/>
      <c r="M13" s="80"/>
      <c r="N13" s="81">
        <f>分析係数表!H16</f>
        <v>1.6727742979912797E-2</v>
      </c>
      <c r="O13" s="82">
        <f t="shared" si="4"/>
        <v>0.26356474936731095</v>
      </c>
      <c r="P13" s="76">
        <f>分析係数表!C16</f>
        <v>0.41015070437916346</v>
      </c>
      <c r="Q13" s="82">
        <f t="shared" si="5"/>
        <v>0.10810126760252026</v>
      </c>
      <c r="R13" s="83">
        <v>0.13070114480541706</v>
      </c>
      <c r="S13" s="84">
        <f t="shared" si="6"/>
        <v>0.25951287454012939</v>
      </c>
      <c r="T13" s="85">
        <f>分析係数表!F16</f>
        <v>0.28886877828054297</v>
      </c>
      <c r="U13" s="86">
        <f t="shared" si="7"/>
        <v>7.4965167016478998E-2</v>
      </c>
      <c r="V13" s="87">
        <f>分析係数表!D16</f>
        <v>1.1915535444947209E-2</v>
      </c>
      <c r="W13" s="167">
        <f t="shared" si="8"/>
        <v>0</v>
      </c>
      <c r="X13" s="76">
        <f>分析係数表!E16</f>
        <v>1.200603318250377E-2</v>
      </c>
      <c r="Y13" s="166">
        <f t="shared" si="9"/>
        <v>0</v>
      </c>
    </row>
    <row r="14" spans="1:25" x14ac:dyDescent="0.2">
      <c r="A14" s="6" t="s">
        <v>2</v>
      </c>
      <c r="B14" s="5" t="s">
        <v>365</v>
      </c>
      <c r="C14" s="90"/>
      <c r="D14" s="76">
        <f>投入係数表!R14</f>
        <v>2.1222864358214754E-2</v>
      </c>
      <c r="E14" s="77">
        <f t="shared" si="0"/>
        <v>2.1222864358214752</v>
      </c>
      <c r="F14" s="76">
        <f>分析係数表!C17</f>
        <v>9.7010006591167874E-2</v>
      </c>
      <c r="G14" s="77">
        <f t="shared" si="1"/>
        <v>0.20588302112738749</v>
      </c>
      <c r="H14" s="77">
        <v>0.22370875364248871</v>
      </c>
      <c r="I14" s="77">
        <f t="shared" si="2"/>
        <v>0.22370875364248871</v>
      </c>
      <c r="J14" s="76">
        <f>分析係数表!G17</f>
        <v>0.23047865738492257</v>
      </c>
      <c r="K14" s="78">
        <f t="shared" si="3"/>
        <v>5.1560093184775203E-2</v>
      </c>
      <c r="L14" s="79"/>
      <c r="M14" s="80"/>
      <c r="N14" s="81">
        <f>分析係数表!H17</f>
        <v>3.0021721877756735E-3</v>
      </c>
      <c r="O14" s="82">
        <f t="shared" si="4"/>
        <v>4.7302661284238115E-2</v>
      </c>
      <c r="P14" s="76">
        <f>分析係数表!C17</f>
        <v>9.7010006591167874E-2</v>
      </c>
      <c r="Q14" s="82">
        <f t="shared" si="5"/>
        <v>4.5888314829637209E-3</v>
      </c>
      <c r="R14" s="83">
        <v>8.7424128576484971E-3</v>
      </c>
      <c r="S14" s="84">
        <f t="shared" si="6"/>
        <v>0.2324511665001372</v>
      </c>
      <c r="T14" s="85">
        <f>分析係数表!F17</f>
        <v>0.38098321731153201</v>
      </c>
      <c r="U14" s="86">
        <f t="shared" si="7"/>
        <v>8.8559993281040875E-2</v>
      </c>
      <c r="V14" s="87">
        <f>分析係数表!D17</f>
        <v>7.2149371323727812E-2</v>
      </c>
      <c r="W14" s="167">
        <f t="shared" si="8"/>
        <v>0</v>
      </c>
      <c r="X14" s="76">
        <f>分析係数表!E17</f>
        <v>7.3984134693216769E-2</v>
      </c>
      <c r="Y14" s="166">
        <f t="shared" si="9"/>
        <v>0</v>
      </c>
    </row>
    <row r="15" spans="1:25" x14ac:dyDescent="0.2">
      <c r="A15" s="6" t="s">
        <v>3</v>
      </c>
      <c r="B15" s="5" t="s">
        <v>31</v>
      </c>
      <c r="C15" s="90"/>
      <c r="D15" s="76">
        <f>投入係数表!R15</f>
        <v>4.5651012578310909E-3</v>
      </c>
      <c r="E15" s="77">
        <f t="shared" si="0"/>
        <v>0.45651012578310907</v>
      </c>
      <c r="F15" s="76">
        <f>分析係数表!C18</f>
        <v>9.5269756838905817E-2</v>
      </c>
      <c r="G15" s="77">
        <f t="shared" si="1"/>
        <v>4.3491608677855106E-2</v>
      </c>
      <c r="H15" s="77">
        <v>5.0348291260135278E-2</v>
      </c>
      <c r="I15" s="77">
        <f t="shared" si="2"/>
        <v>5.0348291260135278E-2</v>
      </c>
      <c r="J15" s="76">
        <f>分析係数表!G18</f>
        <v>0.2156830511260891</v>
      </c>
      <c r="K15" s="78">
        <f t="shared" si="3"/>
        <v>1.0859273077970981E-2</v>
      </c>
      <c r="L15" s="79"/>
      <c r="M15" s="80"/>
      <c r="N15" s="81">
        <f>分析係数表!H18</f>
        <v>4.4107743043149704E-4</v>
      </c>
      <c r="O15" s="82">
        <f t="shared" si="4"/>
        <v>6.9496800938928039E-3</v>
      </c>
      <c r="P15" s="76">
        <f>分析係数表!C18</f>
        <v>9.5269756838905817E-2</v>
      </c>
      <c r="Q15" s="82">
        <f t="shared" si="5"/>
        <v>6.6209433265335159E-4</v>
      </c>
      <c r="R15" s="83">
        <v>1.5283199329454435E-3</v>
      </c>
      <c r="S15" s="84">
        <f t="shared" si="6"/>
        <v>5.1876611193080721E-2</v>
      </c>
      <c r="T15" s="85">
        <f>分析係数表!F18</f>
        <v>0.45931283905967452</v>
      </c>
      <c r="U15" s="86">
        <f t="shared" si="7"/>
        <v>2.3827593567888796E-2</v>
      </c>
      <c r="V15" s="87">
        <f>分析係数表!D18</f>
        <v>2.4001315140555646E-2</v>
      </c>
      <c r="W15" s="167">
        <f t="shared" si="8"/>
        <v>0</v>
      </c>
      <c r="X15" s="76">
        <f>分析係数表!E18</f>
        <v>2.0549071181982573E-2</v>
      </c>
      <c r="Y15" s="166">
        <f t="shared" si="9"/>
        <v>0</v>
      </c>
    </row>
    <row r="16" spans="1:25" x14ac:dyDescent="0.2">
      <c r="A16" s="6" t="s">
        <v>4</v>
      </c>
      <c r="B16" s="5" t="s">
        <v>32</v>
      </c>
      <c r="C16" s="90"/>
      <c r="D16" s="76">
        <f>投入係数表!R16</f>
        <v>9.5575736972463701E-2</v>
      </c>
      <c r="E16" s="77">
        <f t="shared" si="0"/>
        <v>9.5575736972463705</v>
      </c>
      <c r="F16" s="76">
        <f>分析係数表!C19</f>
        <v>0.40536890089481681</v>
      </c>
      <c r="G16" s="77">
        <f t="shared" si="1"/>
        <v>3.874343144873972</v>
      </c>
      <c r="H16" s="77">
        <v>5.0811312835206861</v>
      </c>
      <c r="I16" s="77">
        <f t="shared" si="2"/>
        <v>5.0811312835206861</v>
      </c>
      <c r="J16" s="76">
        <f>分析係数表!G19</f>
        <v>5.7664292584581833E-2</v>
      </c>
      <c r="K16" s="78">
        <f t="shared" si="3"/>
        <v>0.29299984099360865</v>
      </c>
      <c r="L16" s="79"/>
      <c r="M16" s="80"/>
      <c r="N16" s="81">
        <f>分析係数表!H19</f>
        <v>-1.1224551097002254E-4</v>
      </c>
      <c r="O16" s="82">
        <f t="shared" si="4"/>
        <v>-1.7685565830336525E-3</v>
      </c>
      <c r="P16" s="76">
        <f>分析係数表!C19</f>
        <v>0.40536890089481681</v>
      </c>
      <c r="Q16" s="82">
        <f t="shared" si="5"/>
        <v>-7.1691783823464453E-4</v>
      </c>
      <c r="R16" s="83">
        <v>3.8802655715001137E-3</v>
      </c>
      <c r="S16" s="84">
        <f t="shared" si="6"/>
        <v>5.0850115490921866</v>
      </c>
      <c r="T16" s="85">
        <f>分析係数表!F19</f>
        <v>0.24008915593875232</v>
      </c>
      <c r="U16" s="86">
        <f t="shared" si="7"/>
        <v>1.2208561307603505</v>
      </c>
      <c r="V16" s="87">
        <f>分析係数表!D19</f>
        <v>8.3893032671263044E-3</v>
      </c>
      <c r="W16" s="167">
        <f t="shared" si="8"/>
        <v>0</v>
      </c>
      <c r="X16" s="76">
        <f>分析係数表!E19</f>
        <v>9.7042048804792374E-3</v>
      </c>
      <c r="Y16" s="166">
        <f t="shared" si="9"/>
        <v>0</v>
      </c>
    </row>
    <row r="17" spans="1:25" x14ac:dyDescent="0.2">
      <c r="A17" s="6" t="s">
        <v>5</v>
      </c>
      <c r="B17" s="5" t="s">
        <v>33</v>
      </c>
      <c r="C17" s="90"/>
      <c r="D17" s="76">
        <f>投入係数表!R17</f>
        <v>2.0154436404254288E-2</v>
      </c>
      <c r="E17" s="77">
        <f t="shared" si="0"/>
        <v>2.0154436404254286</v>
      </c>
      <c r="F17" s="76">
        <f>分析係数表!C20</f>
        <v>8.6705813891974848E-2</v>
      </c>
      <c r="G17" s="77">
        <f t="shared" si="1"/>
        <v>0.17475068119649148</v>
      </c>
      <c r="H17" s="77">
        <v>0.2003346106302554</v>
      </c>
      <c r="I17" s="77">
        <f t="shared" si="2"/>
        <v>0.2003346106302554</v>
      </c>
      <c r="J17" s="76">
        <f>分析係数表!G20</f>
        <v>0.10015098137896326</v>
      </c>
      <c r="K17" s="78">
        <f t="shared" si="3"/>
        <v>2.0063707858792565E-2</v>
      </c>
      <c r="L17" s="79"/>
      <c r="M17" s="80"/>
      <c r="N17" s="81">
        <f>分析係数表!H20</f>
        <v>5.4858017333236366E-4</v>
      </c>
      <c r="O17" s="82">
        <f t="shared" si="4"/>
        <v>8.6435089339813725E-3</v>
      </c>
      <c r="P17" s="76">
        <f>分析係数表!C20</f>
        <v>8.6705813891974848E-2</v>
      </c>
      <c r="Q17" s="82">
        <f t="shared" si="5"/>
        <v>7.4944247700341085E-4</v>
      </c>
      <c r="R17" s="83">
        <v>1.8239848736566176E-3</v>
      </c>
      <c r="S17" s="84">
        <f t="shared" si="6"/>
        <v>0.20215859550391202</v>
      </c>
      <c r="T17" s="85">
        <f>分析係数表!F20</f>
        <v>0.22320080523402114</v>
      </c>
      <c r="U17" s="86">
        <f t="shared" si="7"/>
        <v>4.5121961301451928E-2</v>
      </c>
      <c r="V17" s="87">
        <f>分析係数表!D20</f>
        <v>3.6738802214393559E-2</v>
      </c>
      <c r="W17" s="167">
        <f t="shared" si="8"/>
        <v>0</v>
      </c>
      <c r="X17" s="76">
        <f>分析係数表!E20</f>
        <v>3.8877705083039761E-2</v>
      </c>
      <c r="Y17" s="166">
        <f t="shared" si="9"/>
        <v>0</v>
      </c>
    </row>
    <row r="18" spans="1:25" x14ac:dyDescent="0.2">
      <c r="A18" s="6" t="s">
        <v>6</v>
      </c>
      <c r="B18" s="5" t="s">
        <v>34</v>
      </c>
      <c r="C18" s="90"/>
      <c r="D18" s="76">
        <f>投入係数表!R18</f>
        <v>3.370404545675295E-2</v>
      </c>
      <c r="E18" s="77">
        <f t="shared" si="0"/>
        <v>3.3704045456752949</v>
      </c>
      <c r="F18" s="76">
        <f>分析係数表!C21</f>
        <v>0.12574712643678165</v>
      </c>
      <c r="G18" s="77">
        <f t="shared" si="1"/>
        <v>0.42381868654813493</v>
      </c>
      <c r="H18" s="77">
        <v>0.44192685842402279</v>
      </c>
      <c r="I18" s="77">
        <f t="shared" si="2"/>
        <v>0.44192685842402279</v>
      </c>
      <c r="J18" s="76">
        <f>分析係数表!G21</f>
        <v>0.2851216642932326</v>
      </c>
      <c r="K18" s="78">
        <f t="shared" si="3"/>
        <v>0.12600292136973715</v>
      </c>
      <c r="L18" s="79"/>
      <c r="M18" s="80"/>
      <c r="N18" s="81">
        <f>分析係数表!H21</f>
        <v>9.2325885079567842E-4</v>
      </c>
      <c r="O18" s="82">
        <f t="shared" si="4"/>
        <v>1.4547000626643002E-2</v>
      </c>
      <c r="P18" s="76">
        <f>分析係数表!C21</f>
        <v>0.12574712643678165</v>
      </c>
      <c r="Q18" s="82">
        <f t="shared" si="5"/>
        <v>1.8292435270744196E-3</v>
      </c>
      <c r="R18" s="83">
        <v>4.2502025343155734E-3</v>
      </c>
      <c r="S18" s="84">
        <f t="shared" si="6"/>
        <v>0.44617706095833837</v>
      </c>
      <c r="T18" s="85">
        <f>分析係数表!F21</f>
        <v>0.42585598414958825</v>
      </c>
      <c r="U18" s="86">
        <f t="shared" si="7"/>
        <v>0.19000717139938403</v>
      </c>
      <c r="V18" s="87">
        <f>分析係数表!D21</f>
        <v>8.1109528821744784E-2</v>
      </c>
      <c r="W18" s="167">
        <f t="shared" si="8"/>
        <v>0</v>
      </c>
      <c r="X18" s="76">
        <f>分析係数表!E21</f>
        <v>6.7549996904216453E-2</v>
      </c>
      <c r="Y18" s="166">
        <f t="shared" si="9"/>
        <v>0</v>
      </c>
    </row>
    <row r="19" spans="1:25" x14ac:dyDescent="0.2">
      <c r="A19" s="6" t="s">
        <v>7</v>
      </c>
      <c r="B19" s="5" t="s">
        <v>269</v>
      </c>
      <c r="C19" s="90"/>
      <c r="D19" s="76">
        <f>投入係数表!R19</f>
        <v>4.0988781506483413E-2</v>
      </c>
      <c r="E19" s="77">
        <f t="shared" si="0"/>
        <v>4.0988781506483409</v>
      </c>
      <c r="F19" s="76">
        <f>分析係数表!C22</f>
        <v>0.11411587407903545</v>
      </c>
      <c r="G19" s="77">
        <f t="shared" si="1"/>
        <v>0.46774706290469575</v>
      </c>
      <c r="H19" s="77">
        <v>0.48237200323903201</v>
      </c>
      <c r="I19" s="77">
        <f t="shared" si="2"/>
        <v>0.48237200323903201</v>
      </c>
      <c r="J19" s="76">
        <f>分析係数表!G22</f>
        <v>0.19462933210924949</v>
      </c>
      <c r="K19" s="78">
        <f t="shared" si="3"/>
        <v>9.3883740818613531E-2</v>
      </c>
      <c r="L19" s="79"/>
      <c r="M19" s="80"/>
      <c r="N19" s="81">
        <f>分析係数表!H22</f>
        <v>4.2684912622402942E-5</v>
      </c>
      <c r="O19" s="82">
        <f t="shared" si="4"/>
        <v>6.7254968650575528E-4</v>
      </c>
      <c r="P19" s="76">
        <f>分析係数表!C22</f>
        <v>0.11411587407903545</v>
      </c>
      <c r="Q19" s="82">
        <f t="shared" si="5"/>
        <v>7.6748595337185533E-5</v>
      </c>
      <c r="R19" s="83">
        <v>1.1105422011090515E-3</v>
      </c>
      <c r="S19" s="84">
        <f t="shared" si="6"/>
        <v>0.48348254544014108</v>
      </c>
      <c r="T19" s="85">
        <f>分析係数表!F22</f>
        <v>0.41301354142758778</v>
      </c>
      <c r="U19" s="86">
        <f t="shared" si="7"/>
        <v>0.19968483831065731</v>
      </c>
      <c r="V19" s="87">
        <f>分析係数表!D22</f>
        <v>3.7726646775304108E-2</v>
      </c>
      <c r="W19" s="167">
        <f t="shared" si="8"/>
        <v>0</v>
      </c>
      <c r="X19" s="76">
        <f>分析係数表!E22</f>
        <v>3.6923341748909801E-2</v>
      </c>
      <c r="Y19" s="166">
        <f t="shared" si="9"/>
        <v>0</v>
      </c>
    </row>
    <row r="20" spans="1:25" x14ac:dyDescent="0.2">
      <c r="A20" s="6" t="s">
        <v>8</v>
      </c>
      <c r="B20" s="5" t="s">
        <v>270</v>
      </c>
      <c r="C20" s="75">
        <f>最終需要_まとめ!C21</f>
        <v>100</v>
      </c>
      <c r="D20" s="76">
        <f>投入係数表!R20</f>
        <v>0.15254237288135594</v>
      </c>
      <c r="E20" s="77">
        <f t="shared" si="0"/>
        <v>15.254237288135593</v>
      </c>
      <c r="F20" s="76">
        <f>分析係数表!C23</f>
        <v>0</v>
      </c>
      <c r="G20" s="77">
        <f t="shared" si="1"/>
        <v>0</v>
      </c>
      <c r="H20" s="77">
        <v>0</v>
      </c>
      <c r="I20" s="77">
        <f t="shared" si="2"/>
        <v>100</v>
      </c>
      <c r="J20" s="76">
        <f>分析係数表!G23</f>
        <v>0.21587101160701277</v>
      </c>
      <c r="K20" s="78">
        <f t="shared" si="3"/>
        <v>21.587101160701277</v>
      </c>
      <c r="L20" s="79"/>
      <c r="M20" s="80"/>
      <c r="N20" s="81">
        <f>分析係数表!H23</f>
        <v>2.5294763035498039E-5</v>
      </c>
      <c r="O20" s="82">
        <f t="shared" si="4"/>
        <v>3.9854796237378089E-4</v>
      </c>
      <c r="P20" s="76">
        <f>分析係数表!C23</f>
        <v>0</v>
      </c>
      <c r="Q20" s="82">
        <f t="shared" si="5"/>
        <v>0</v>
      </c>
      <c r="R20" s="83">
        <v>0</v>
      </c>
      <c r="S20" s="84">
        <f t="shared" si="6"/>
        <v>100</v>
      </c>
      <c r="T20" s="85">
        <f>分析係数表!F23</f>
        <v>0.44111505026467873</v>
      </c>
      <c r="U20" s="86">
        <f t="shared" si="7"/>
        <v>44.111505026467874</v>
      </c>
      <c r="V20" s="87">
        <f>分析係数表!D23</f>
        <v>7.4984216405225582E-2</v>
      </c>
      <c r="W20" s="167">
        <f t="shared" si="8"/>
        <v>7</v>
      </c>
      <c r="X20" s="76">
        <f>分析係数表!E23</f>
        <v>7.4984216405225582E-2</v>
      </c>
      <c r="Y20" s="166">
        <f t="shared" si="9"/>
        <v>7</v>
      </c>
    </row>
    <row r="21" spans="1:25" x14ac:dyDescent="0.2">
      <c r="A21" s="6" t="s">
        <v>9</v>
      </c>
      <c r="B21" s="5" t="s">
        <v>271</v>
      </c>
      <c r="C21" s="90"/>
      <c r="D21" s="76">
        <f>投入係数表!R21</f>
        <v>5.8277888397843718E-3</v>
      </c>
      <c r="E21" s="77">
        <f t="shared" si="0"/>
        <v>0.58277888397843713</v>
      </c>
      <c r="F21" s="76">
        <f>分析係数表!C24</f>
        <v>0.22802579992411787</v>
      </c>
      <c r="G21" s="77">
        <f t="shared" si="1"/>
        <v>0.1328886211980678</v>
      </c>
      <c r="H21" s="77">
        <v>0.14003596243028468</v>
      </c>
      <c r="I21" s="77">
        <f t="shared" si="2"/>
        <v>0.14003596243028468</v>
      </c>
      <c r="J21" s="76">
        <f>分析係数表!G24</f>
        <v>0.20837520938023452</v>
      </c>
      <c r="K21" s="78">
        <f t="shared" si="3"/>
        <v>2.9180022992173225E-2</v>
      </c>
      <c r="L21" s="79"/>
      <c r="M21" s="80"/>
      <c r="N21" s="81">
        <f>分析係数表!H24</f>
        <v>3.2883191946147448E-4</v>
      </c>
      <c r="O21" s="82">
        <f t="shared" si="4"/>
        <v>5.1811235108591511E-3</v>
      </c>
      <c r="P21" s="76">
        <f>分析係数表!C24</f>
        <v>0.22802579992411787</v>
      </c>
      <c r="Q21" s="82">
        <f t="shared" si="5"/>
        <v>1.181429833069312E-3</v>
      </c>
      <c r="R21" s="83">
        <v>4.7968791056026755E-3</v>
      </c>
      <c r="S21" s="84">
        <f t="shared" si="6"/>
        <v>0.14483284153588735</v>
      </c>
      <c r="T21" s="85">
        <f>分析係数表!F24</f>
        <v>0.39262981574539363</v>
      </c>
      <c r="U21" s="86">
        <f t="shared" si="7"/>
        <v>5.6865691886117245E-2</v>
      </c>
      <c r="V21" s="87">
        <f>分析係数表!D24</f>
        <v>9.313232830820771E-2</v>
      </c>
      <c r="W21" s="167">
        <f t="shared" si="8"/>
        <v>0</v>
      </c>
      <c r="X21" s="76">
        <f>分析係数表!E24</f>
        <v>9.0452261306532666E-2</v>
      </c>
      <c r="Y21" s="166">
        <f t="shared" si="9"/>
        <v>0</v>
      </c>
    </row>
    <row r="22" spans="1:25" x14ac:dyDescent="0.2">
      <c r="A22" s="6" t="s">
        <v>10</v>
      </c>
      <c r="B22" s="5" t="s">
        <v>272</v>
      </c>
      <c r="C22" s="90"/>
      <c r="D22" s="76">
        <f>投入係数表!R22</f>
        <v>9.8586761206352295E-3</v>
      </c>
      <c r="E22" s="77">
        <f t="shared" si="0"/>
        <v>0.98586761206352291</v>
      </c>
      <c r="F22" s="76">
        <f>分析係数表!C25</f>
        <v>9.9149235591377005E-3</v>
      </c>
      <c r="G22" s="77">
        <f t="shared" si="1"/>
        <v>9.7748020130394506E-3</v>
      </c>
      <c r="H22" s="77">
        <v>1.2785283945540425E-2</v>
      </c>
      <c r="I22" s="77">
        <f t="shared" si="2"/>
        <v>1.2785283945540425E-2</v>
      </c>
      <c r="J22" s="76">
        <f>分析係数表!G25</f>
        <v>0.19677906391545041</v>
      </c>
      <c r="K22" s="78">
        <f t="shared" si="3"/>
        <v>2.5158762066966813E-3</v>
      </c>
      <c r="L22" s="79"/>
      <c r="M22" s="80"/>
      <c r="N22" s="81">
        <f>分析係数表!H25</f>
        <v>5.0905710608939805E-4</v>
      </c>
      <c r="O22" s="82">
        <f t="shared" si="4"/>
        <v>8.0207777427723399E-3</v>
      </c>
      <c r="P22" s="76">
        <f>分析係数表!C25</f>
        <v>9.9149235591377005E-3</v>
      </c>
      <c r="Q22" s="82">
        <f t="shared" si="5"/>
        <v>7.9525398204420781E-5</v>
      </c>
      <c r="R22" s="83">
        <v>3.7456079720115943E-4</v>
      </c>
      <c r="S22" s="84">
        <f t="shared" si="6"/>
        <v>1.3159844742741584E-2</v>
      </c>
      <c r="T22" s="85">
        <f>分析係数表!F25</f>
        <v>0.35078007045797682</v>
      </c>
      <c r="U22" s="86">
        <f t="shared" si="7"/>
        <v>4.6162112660749289E-3</v>
      </c>
      <c r="V22" s="87">
        <f>分析係数表!D25</f>
        <v>8.1529944640161042E-2</v>
      </c>
      <c r="W22" s="167">
        <f t="shared" si="8"/>
        <v>0</v>
      </c>
      <c r="X22" s="76">
        <f>分析係数表!E25</f>
        <v>6.8948163059889281E-2</v>
      </c>
      <c r="Y22" s="166">
        <f t="shared" si="9"/>
        <v>0</v>
      </c>
    </row>
    <row r="23" spans="1:25" x14ac:dyDescent="0.2">
      <c r="A23" s="6" t="s">
        <v>11</v>
      </c>
      <c r="B23" s="5" t="s">
        <v>35</v>
      </c>
      <c r="C23" s="90"/>
      <c r="D23" s="76">
        <f>投入係数表!R23</f>
        <v>2.3699674615123113E-2</v>
      </c>
      <c r="E23" s="77">
        <f t="shared" si="0"/>
        <v>2.3699674615123114</v>
      </c>
      <c r="F23" s="76">
        <f>分析係数表!C26</f>
        <v>0.61283557046979864</v>
      </c>
      <c r="G23" s="77">
        <f t="shared" si="1"/>
        <v>1.4524003612707579</v>
      </c>
      <c r="H23" s="77">
        <v>1.5909634176354781</v>
      </c>
      <c r="I23" s="77">
        <f t="shared" si="2"/>
        <v>1.5909634176354781</v>
      </c>
      <c r="J23" s="76">
        <f>分析係数表!G26</f>
        <v>0.19644335167242807</v>
      </c>
      <c r="K23" s="78">
        <f t="shared" si="3"/>
        <v>0.31253418614853429</v>
      </c>
      <c r="L23" s="79"/>
      <c r="M23" s="80"/>
      <c r="N23" s="81">
        <f>分析係数表!H26</f>
        <v>1.0374014689933634E-2</v>
      </c>
      <c r="O23" s="82">
        <f t="shared" si="4"/>
        <v>0.1634544830685469</v>
      </c>
      <c r="P23" s="76">
        <f>分析係数表!C26</f>
        <v>0.61283557046979864</v>
      </c>
      <c r="Q23" s="82">
        <f t="shared" si="5"/>
        <v>0.10017072137715899</v>
      </c>
      <c r="R23" s="83">
        <v>0.11268406054408715</v>
      </c>
      <c r="S23" s="84">
        <f t="shared" si="6"/>
        <v>1.7036474781795652</v>
      </c>
      <c r="T23" s="85">
        <f>分析係数表!F26</f>
        <v>0.33496031939237547</v>
      </c>
      <c r="U23" s="86">
        <f t="shared" si="7"/>
        <v>0.57065430342304213</v>
      </c>
      <c r="V23" s="87">
        <f>分析係数表!D26</f>
        <v>1.4022104289400653E-2</v>
      </c>
      <c r="W23" s="167">
        <f t="shared" si="8"/>
        <v>0</v>
      </c>
      <c r="X23" s="76">
        <f>分析係数表!E26</f>
        <v>1.5044549393836117E-2</v>
      </c>
      <c r="Y23" s="166">
        <f t="shared" si="9"/>
        <v>0</v>
      </c>
    </row>
    <row r="24" spans="1:25" x14ac:dyDescent="0.2">
      <c r="A24" s="6" t="s">
        <v>12</v>
      </c>
      <c r="B24" s="5" t="s">
        <v>366</v>
      </c>
      <c r="C24" s="90"/>
      <c r="D24" s="76">
        <f>投入係数表!R24</f>
        <v>1.9425962799281239E-4</v>
      </c>
      <c r="E24" s="77">
        <f t="shared" si="0"/>
        <v>1.942596279928124E-2</v>
      </c>
      <c r="F24" s="76">
        <f>分析係数表!C27</f>
        <v>1.5080990504561576E-2</v>
      </c>
      <c r="G24" s="77">
        <f t="shared" si="1"/>
        <v>2.9296276051792676E-4</v>
      </c>
      <c r="H24" s="77">
        <v>3.7230227964868911E-4</v>
      </c>
      <c r="I24" s="77">
        <f t="shared" si="2"/>
        <v>3.7230227964868911E-4</v>
      </c>
      <c r="J24" s="76">
        <f>分析係数表!G27</f>
        <v>0.17011128775834658</v>
      </c>
      <c r="K24" s="78">
        <f t="shared" si="3"/>
        <v>6.3332820226406566E-5</v>
      </c>
      <c r="L24" s="79"/>
      <c r="M24" s="80"/>
      <c r="N24" s="81">
        <f>分析係数表!H27</f>
        <v>1.1055392369202362E-2</v>
      </c>
      <c r="O24" s="82">
        <f t="shared" si="4"/>
        <v>0.17419036880499061</v>
      </c>
      <c r="P24" s="76">
        <f>分析係数表!C27</f>
        <v>1.5080990504561576E-2</v>
      </c>
      <c r="Q24" s="82">
        <f t="shared" si="5"/>
        <v>2.6269632979341422E-3</v>
      </c>
      <c r="R24" s="83">
        <v>2.6591413051309707E-3</v>
      </c>
      <c r="S24" s="84">
        <f t="shared" si="6"/>
        <v>3.0314435847796596E-3</v>
      </c>
      <c r="T24" s="85">
        <f>分析係数表!F27</f>
        <v>0.32114467408585057</v>
      </c>
      <c r="U24" s="86">
        <f t="shared" si="7"/>
        <v>9.7353196204370634E-4</v>
      </c>
      <c r="V24" s="87">
        <f>分析係数表!D27</f>
        <v>6.518282988871224E-2</v>
      </c>
      <c r="W24" s="167">
        <f t="shared" si="8"/>
        <v>0</v>
      </c>
      <c r="X24" s="76">
        <f>分析係数表!E27</f>
        <v>7.7901430842607311E-2</v>
      </c>
      <c r="Y24" s="166">
        <f t="shared" si="9"/>
        <v>0</v>
      </c>
    </row>
    <row r="25" spans="1:25" x14ac:dyDescent="0.2">
      <c r="A25" s="6" t="s">
        <v>13</v>
      </c>
      <c r="B25" s="5" t="s">
        <v>192</v>
      </c>
      <c r="C25" s="90"/>
      <c r="D25" s="76">
        <f>投入係数表!R25</f>
        <v>5.3421397698023409E-4</v>
      </c>
      <c r="E25" s="77">
        <f t="shared" si="0"/>
        <v>5.3421397698023412E-2</v>
      </c>
      <c r="F25" s="76">
        <f>分析係数表!C28</f>
        <v>4.0038232795242101E-2</v>
      </c>
      <c r="G25" s="77">
        <f t="shared" si="1"/>
        <v>2.1388983572806718E-3</v>
      </c>
      <c r="H25" s="77">
        <v>5.646128304727013E-3</v>
      </c>
      <c r="I25" s="77">
        <f t="shared" si="2"/>
        <v>5.646128304727013E-3</v>
      </c>
      <c r="J25" s="76">
        <f>分析係数表!G28</f>
        <v>0.12474279835390946</v>
      </c>
      <c r="K25" s="78">
        <f t="shared" si="3"/>
        <v>7.0431384459686242E-4</v>
      </c>
      <c r="L25" s="79"/>
      <c r="M25" s="80"/>
      <c r="N25" s="81">
        <f>分析係数表!H28</f>
        <v>2.0869760426975598E-2</v>
      </c>
      <c r="O25" s="82">
        <f t="shared" si="4"/>
        <v>0.32882697820601753</v>
      </c>
      <c r="P25" s="76">
        <f>分析係数表!C28</f>
        <v>4.0038232795242101E-2</v>
      </c>
      <c r="Q25" s="82">
        <f t="shared" si="5"/>
        <v>1.316565110276853E-2</v>
      </c>
      <c r="R25" s="83">
        <v>1.4412777302848885E-2</v>
      </c>
      <c r="S25" s="84">
        <f t="shared" si="6"/>
        <v>2.0058905607575898E-2</v>
      </c>
      <c r="T25" s="85">
        <f>分析係数表!F28</f>
        <v>0.21334876543209877</v>
      </c>
      <c r="U25" s="86">
        <f t="shared" si="7"/>
        <v>4.279542747295321E-3</v>
      </c>
      <c r="V25" s="87">
        <f>分析係数表!D28</f>
        <v>5.5555555555555552E-2</v>
      </c>
      <c r="W25" s="167">
        <f t="shared" si="8"/>
        <v>0</v>
      </c>
      <c r="X25" s="76">
        <f>分析係数表!E28</f>
        <v>5.3497942386831275E-2</v>
      </c>
      <c r="Y25" s="166">
        <f t="shared" si="9"/>
        <v>0</v>
      </c>
    </row>
    <row r="26" spans="1:25" x14ac:dyDescent="0.2">
      <c r="A26" s="6" t="s">
        <v>14</v>
      </c>
      <c r="B26" s="5" t="s">
        <v>50</v>
      </c>
      <c r="C26" s="90"/>
      <c r="D26" s="76">
        <f>投入係数表!R26</f>
        <v>3.1081540478849982E-3</v>
      </c>
      <c r="E26" s="77">
        <f t="shared" si="0"/>
        <v>0.31081540478849984</v>
      </c>
      <c r="F26" s="76">
        <f>分析係数表!C29</f>
        <v>5.2257811734743864E-2</v>
      </c>
      <c r="G26" s="77">
        <f t="shared" si="1"/>
        <v>1.6242532907695631E-2</v>
      </c>
      <c r="H26" s="77">
        <v>2.2494128355940949E-2</v>
      </c>
      <c r="I26" s="77">
        <f t="shared" si="2"/>
        <v>2.2494128355940949E-2</v>
      </c>
      <c r="J26" s="76">
        <f>分析係数表!G29</f>
        <v>0.26071608673726676</v>
      </c>
      <c r="K26" s="78">
        <f t="shared" si="3"/>
        <v>5.8645811195267121E-3</v>
      </c>
      <c r="L26" s="79"/>
      <c r="M26" s="80"/>
      <c r="N26" s="81">
        <f>分析係数表!H29</f>
        <v>1.0140038131855275E-2</v>
      </c>
      <c r="O26" s="82">
        <f t="shared" si="4"/>
        <v>0.15976791441658938</v>
      </c>
      <c r="P26" s="76">
        <f>分析係数表!C29</f>
        <v>5.2257811734743864E-2</v>
      </c>
      <c r="Q26" s="82">
        <f t="shared" si="5"/>
        <v>8.3491215928347979E-3</v>
      </c>
      <c r="R26" s="83">
        <v>1.1174730951838992E-2</v>
      </c>
      <c r="S26" s="84">
        <f t="shared" si="6"/>
        <v>3.3668859307779943E-2</v>
      </c>
      <c r="T26" s="85">
        <f>分析係数表!F29</f>
        <v>0.44730206757438223</v>
      </c>
      <c r="U26" s="86">
        <f t="shared" si="7"/>
        <v>1.5060150381240952E-2</v>
      </c>
      <c r="V26" s="87">
        <f>分析係数表!D29</f>
        <v>0.13842662632375188</v>
      </c>
      <c r="W26" s="167">
        <f t="shared" si="8"/>
        <v>0</v>
      </c>
      <c r="X26" s="76">
        <f>分析係数表!E29</f>
        <v>9.5057992939989913E-2</v>
      </c>
      <c r="Y26" s="166">
        <f t="shared" si="9"/>
        <v>0</v>
      </c>
    </row>
    <row r="27" spans="1:25" x14ac:dyDescent="0.2">
      <c r="A27" s="6" t="s">
        <v>15</v>
      </c>
      <c r="B27" s="5" t="s">
        <v>36</v>
      </c>
      <c r="C27" s="90"/>
      <c r="D27" s="76">
        <f>投入係数表!R27</f>
        <v>1.6512068379389054E-3</v>
      </c>
      <c r="E27" s="77">
        <f t="shared" si="0"/>
        <v>0.16512068379389055</v>
      </c>
      <c r="F27" s="76">
        <f>分析係数表!C30</f>
        <v>1</v>
      </c>
      <c r="G27" s="77">
        <f t="shared" si="1"/>
        <v>0.16512068379389055</v>
      </c>
      <c r="H27" s="77">
        <v>0.21535595768204446</v>
      </c>
      <c r="I27" s="77">
        <f t="shared" si="2"/>
        <v>0.21535595768204446</v>
      </c>
      <c r="J27" s="76">
        <f>分析係数表!G30</f>
        <v>0.34449214239092235</v>
      </c>
      <c r="K27" s="78">
        <f t="shared" si="3"/>
        <v>7.4188435238536313E-2</v>
      </c>
      <c r="L27" s="79"/>
      <c r="M27" s="80"/>
      <c r="N27" s="81">
        <f>分析係数表!H30</f>
        <v>0</v>
      </c>
      <c r="O27" s="82">
        <f t="shared" si="4"/>
        <v>0</v>
      </c>
      <c r="P27" s="76">
        <f>分析係数表!C30</f>
        <v>1</v>
      </c>
      <c r="Q27" s="82">
        <f t="shared" si="5"/>
        <v>0</v>
      </c>
      <c r="R27" s="83">
        <v>4.4833632901244043E-2</v>
      </c>
      <c r="S27" s="84">
        <f t="shared" si="6"/>
        <v>0.2601895905832885</v>
      </c>
      <c r="T27" s="85">
        <f>分析係数表!F30</f>
        <v>0.44050308781442987</v>
      </c>
      <c r="U27" s="86">
        <f t="shared" si="7"/>
        <v>0.11461431806911089</v>
      </c>
      <c r="V27" s="87">
        <f>分析係数表!D30</f>
        <v>0.11032032936687253</v>
      </c>
      <c r="W27" s="167">
        <f t="shared" si="8"/>
        <v>0</v>
      </c>
      <c r="X27" s="76">
        <f>分析係数表!E30</f>
        <v>8.4249635989355823E-2</v>
      </c>
      <c r="Y27" s="166">
        <f t="shared" si="9"/>
        <v>0</v>
      </c>
    </row>
    <row r="28" spans="1:25" x14ac:dyDescent="0.2">
      <c r="A28" s="6" t="s">
        <v>16</v>
      </c>
      <c r="B28" s="5" t="s">
        <v>193</v>
      </c>
      <c r="C28" s="90"/>
      <c r="D28" s="76">
        <f>投入係数表!R28</f>
        <v>1.0927104074595698E-2</v>
      </c>
      <c r="E28" s="77">
        <f t="shared" si="0"/>
        <v>1.0927104074595697</v>
      </c>
      <c r="F28" s="76">
        <f>分析係数表!C31</f>
        <v>0.13612385518153858</v>
      </c>
      <c r="G28" s="77">
        <f t="shared" si="1"/>
        <v>0.14874395326038647</v>
      </c>
      <c r="H28" s="77">
        <v>0.19973409557838015</v>
      </c>
      <c r="I28" s="77">
        <f t="shared" si="2"/>
        <v>0.19973409557838015</v>
      </c>
      <c r="J28" s="76">
        <f>分析係数表!G31</f>
        <v>7.0908634538152604E-2</v>
      </c>
      <c r="K28" s="78">
        <f t="shared" si="3"/>
        <v>1.41628719881758E-2</v>
      </c>
      <c r="L28" s="79"/>
      <c r="M28" s="80"/>
      <c r="N28" s="81">
        <f>分析係数表!H31</f>
        <v>2.211552750647388E-2</v>
      </c>
      <c r="O28" s="82">
        <f t="shared" si="4"/>
        <v>0.34845546535292632</v>
      </c>
      <c r="P28" s="76">
        <f>分析係数表!C31</f>
        <v>0.13612385518153858</v>
      </c>
      <c r="Q28" s="82">
        <f t="shared" si="5"/>
        <v>4.7433101302917377E-2</v>
      </c>
      <c r="R28" s="83">
        <v>6.27154093011036E-2</v>
      </c>
      <c r="S28" s="84">
        <f t="shared" si="6"/>
        <v>0.26244950487948376</v>
      </c>
      <c r="T28" s="85">
        <f>分析係数表!F31</f>
        <v>0.34563253012048195</v>
      </c>
      <c r="U28" s="86">
        <f t="shared" si="7"/>
        <v>9.0711086400363752E-2</v>
      </c>
      <c r="V28" s="87">
        <f>分析係数表!D31</f>
        <v>2.3594377510040159E-2</v>
      </c>
      <c r="W28" s="167">
        <f t="shared" si="8"/>
        <v>0</v>
      </c>
      <c r="X28" s="76">
        <f>分析係数表!E31</f>
        <v>2.0582329317269075E-2</v>
      </c>
      <c r="Y28" s="166">
        <f t="shared" si="9"/>
        <v>0</v>
      </c>
    </row>
    <row r="29" spans="1:25" x14ac:dyDescent="0.2">
      <c r="A29" s="6" t="s">
        <v>17</v>
      </c>
      <c r="B29" s="5" t="s">
        <v>273</v>
      </c>
      <c r="C29" s="90"/>
      <c r="D29" s="76">
        <f>投入係数表!R29</f>
        <v>5.3421397698023409E-4</v>
      </c>
      <c r="E29" s="77">
        <f t="shared" si="0"/>
        <v>5.3421397698023412E-2</v>
      </c>
      <c r="F29" s="76">
        <f>分析係数表!C32</f>
        <v>0.77653138391731791</v>
      </c>
      <c r="G29" s="77">
        <f t="shared" si="1"/>
        <v>4.148339188524354E-2</v>
      </c>
      <c r="H29" s="77">
        <v>5.8940238555766362E-2</v>
      </c>
      <c r="I29" s="77">
        <f t="shared" si="2"/>
        <v>5.8940238555766362E-2</v>
      </c>
      <c r="J29" s="76">
        <f>分析係数表!G32</f>
        <v>0.14009350314364016</v>
      </c>
      <c r="K29" s="78">
        <f t="shared" si="3"/>
        <v>8.2571444953991567E-3</v>
      </c>
      <c r="L29" s="79"/>
      <c r="M29" s="80"/>
      <c r="N29" s="81">
        <f>分析係数表!H32</f>
        <v>6.3300144496333836E-3</v>
      </c>
      <c r="O29" s="82">
        <f t="shared" si="4"/>
        <v>9.9736627584038659E-2</v>
      </c>
      <c r="P29" s="76">
        <f>分析係数表!C32</f>
        <v>0.77653138391731791</v>
      </c>
      <c r="Q29" s="82">
        <f t="shared" si="5"/>
        <v>7.7448621445079677E-2</v>
      </c>
      <c r="R29" s="83">
        <v>0.10100260810682044</v>
      </c>
      <c r="S29" s="84">
        <f t="shared" si="6"/>
        <v>0.15994284666258679</v>
      </c>
      <c r="T29" s="85">
        <f>分析係数表!F32</f>
        <v>0.48218603901338064</v>
      </c>
      <c r="U29" s="86">
        <f t="shared" si="7"/>
        <v>7.7122207700757228E-2</v>
      </c>
      <c r="V29" s="87">
        <f>分析係数表!D32</f>
        <v>2.111881347734967E-2</v>
      </c>
      <c r="W29" s="167">
        <f t="shared" si="8"/>
        <v>0</v>
      </c>
      <c r="X29" s="76">
        <f>分析係数表!E32</f>
        <v>3.1758826374334997E-2</v>
      </c>
      <c r="Y29" s="166">
        <f t="shared" si="9"/>
        <v>0</v>
      </c>
    </row>
    <row r="30" spans="1:25" x14ac:dyDescent="0.2">
      <c r="A30" s="6" t="s">
        <v>18</v>
      </c>
      <c r="B30" s="5" t="s">
        <v>274</v>
      </c>
      <c r="C30" s="90"/>
      <c r="D30" s="76">
        <f>投入係数表!R30</f>
        <v>0</v>
      </c>
      <c r="E30" s="77">
        <f t="shared" si="0"/>
        <v>0</v>
      </c>
      <c r="F30" s="76">
        <f>分析係数表!C33</f>
        <v>0.72092624356775303</v>
      </c>
      <c r="G30" s="77">
        <f t="shared" si="1"/>
        <v>0</v>
      </c>
      <c r="H30" s="77">
        <v>1.3427303752367383E-2</v>
      </c>
      <c r="I30" s="77">
        <f t="shared" si="2"/>
        <v>1.3427303752367383E-2</v>
      </c>
      <c r="J30" s="76">
        <f>分析係数表!G33</f>
        <v>0.50771788173830446</v>
      </c>
      <c r="K30" s="78">
        <f t="shared" si="3"/>
        <v>6.8172822186087553E-3</v>
      </c>
      <c r="L30" s="79"/>
      <c r="M30" s="80"/>
      <c r="N30" s="81">
        <f>分析係数表!H33</f>
        <v>9.5171545921061366E-4</v>
      </c>
      <c r="O30" s="82">
        <f t="shared" si="4"/>
        <v>1.4995367084313505E-2</v>
      </c>
      <c r="P30" s="76">
        <f>分析係数表!C33</f>
        <v>0.72092624356775303</v>
      </c>
      <c r="Q30" s="82">
        <f t="shared" si="5"/>
        <v>1.0810553663013664E-2</v>
      </c>
      <c r="R30" s="83">
        <v>3.1368539442177296E-2</v>
      </c>
      <c r="S30" s="84">
        <f t="shared" si="6"/>
        <v>4.4795843194544681E-2</v>
      </c>
      <c r="T30" s="85">
        <f>分析係数表!F33</f>
        <v>0.64568985989076233</v>
      </c>
      <c r="U30" s="86">
        <f t="shared" si="7"/>
        <v>2.8924221715974113E-2</v>
      </c>
      <c r="V30" s="87">
        <f>分析係数表!D33</f>
        <v>8.5965328900498697E-2</v>
      </c>
      <c r="W30" s="167">
        <f t="shared" si="8"/>
        <v>0</v>
      </c>
      <c r="X30" s="76">
        <f>分析係数表!E33</f>
        <v>8.1928283068154834E-2</v>
      </c>
      <c r="Y30" s="166">
        <f t="shared" si="9"/>
        <v>0</v>
      </c>
    </row>
    <row r="31" spans="1:25" x14ac:dyDescent="0.2">
      <c r="A31" s="6" t="s">
        <v>19</v>
      </c>
      <c r="B31" s="5" t="s">
        <v>275</v>
      </c>
      <c r="C31" s="90"/>
      <c r="D31" s="76">
        <f>投入係数表!R31</f>
        <v>4.1522995483463651E-2</v>
      </c>
      <c r="E31" s="77">
        <f t="shared" si="0"/>
        <v>4.1522995483463649</v>
      </c>
      <c r="F31" s="76">
        <f>分析係数表!C34</f>
        <v>0.35819769846483229</v>
      </c>
      <c r="G31" s="77">
        <f t="shared" si="1"/>
        <v>1.4873441415542306</v>
      </c>
      <c r="H31" s="77">
        <v>1.642174326656729</v>
      </c>
      <c r="I31" s="77">
        <f t="shared" si="2"/>
        <v>1.642174326656729</v>
      </c>
      <c r="J31" s="76">
        <f>分析係数表!G34</f>
        <v>0.42481599404565001</v>
      </c>
      <c r="K31" s="78">
        <f t="shared" si="3"/>
        <v>0.69762191897492432</v>
      </c>
      <c r="L31" s="79"/>
      <c r="M31" s="80"/>
      <c r="N31" s="81">
        <f>分析係数表!H34</f>
        <v>0.15806065051806836</v>
      </c>
      <c r="O31" s="82">
        <f t="shared" si="4"/>
        <v>2.4904265798831631</v>
      </c>
      <c r="P31" s="76">
        <f>分析係数表!C34</f>
        <v>0.35819769846483229</v>
      </c>
      <c r="Q31" s="82">
        <f t="shared" si="5"/>
        <v>0.89206506910979277</v>
      </c>
      <c r="R31" s="83">
        <v>0.96447398783837157</v>
      </c>
      <c r="S31" s="84">
        <f t="shared" si="6"/>
        <v>2.6066483144951005</v>
      </c>
      <c r="T31" s="85">
        <f>分析係数表!F34</f>
        <v>0.69970848494872639</v>
      </c>
      <c r="U31" s="86">
        <f t="shared" si="7"/>
        <v>1.823893942929518</v>
      </c>
      <c r="V31" s="87">
        <f>分析係数表!D34</f>
        <v>0.20760626860734369</v>
      </c>
      <c r="W31" s="167">
        <f t="shared" si="8"/>
        <v>1</v>
      </c>
      <c r="X31" s="76">
        <f>分析係数表!E34</f>
        <v>0.15619831293417136</v>
      </c>
      <c r="Y31" s="166">
        <f t="shared" si="9"/>
        <v>0</v>
      </c>
    </row>
    <row r="32" spans="1:25" x14ac:dyDescent="0.2">
      <c r="A32" s="6" t="s">
        <v>20</v>
      </c>
      <c r="B32" s="5" t="s">
        <v>37</v>
      </c>
      <c r="C32" s="90"/>
      <c r="D32" s="76">
        <f>投入係数表!R32</f>
        <v>6.4591326307610122E-3</v>
      </c>
      <c r="E32" s="77">
        <f t="shared" si="0"/>
        <v>0.6459132630761012</v>
      </c>
      <c r="F32" s="76">
        <f>分析係数表!C35</f>
        <v>0.47446234387370934</v>
      </c>
      <c r="G32" s="77">
        <f t="shared" si="1"/>
        <v>0.30646152073820282</v>
      </c>
      <c r="H32" s="77">
        <v>0.38094192980286912</v>
      </c>
      <c r="I32" s="77">
        <f t="shared" si="2"/>
        <v>0.38094192980286912</v>
      </c>
      <c r="J32" s="76">
        <f>分析係数表!G35</f>
        <v>0.31377306685396844</v>
      </c>
      <c r="K32" s="78">
        <f t="shared" si="3"/>
        <v>0.11952931760751541</v>
      </c>
      <c r="L32" s="79"/>
      <c r="M32" s="80"/>
      <c r="N32" s="81">
        <f>分析係数表!H35</f>
        <v>5.9483797123353076E-2</v>
      </c>
      <c r="O32" s="82">
        <f t="shared" si="4"/>
        <v>0.93723535201724251</v>
      </c>
      <c r="P32" s="76">
        <f>分析係数表!C35</f>
        <v>0.47446234387370934</v>
      </c>
      <c r="Q32" s="82">
        <f t="shared" si="5"/>
        <v>0.44468288187940191</v>
      </c>
      <c r="R32" s="83">
        <v>0.59031165032936306</v>
      </c>
      <c r="S32" s="84">
        <f t="shared" si="6"/>
        <v>0.97125358013223217</v>
      </c>
      <c r="T32" s="85">
        <f>分析係数表!F35</f>
        <v>0.64389247174509934</v>
      </c>
      <c r="U32" s="86">
        <f t="shared" si="7"/>
        <v>0.62538286840261992</v>
      </c>
      <c r="V32" s="87">
        <f>分析係数表!D35</f>
        <v>6.6375071834493329E-2</v>
      </c>
      <c r="W32" s="167">
        <f t="shared" si="8"/>
        <v>0</v>
      </c>
      <c r="X32" s="76">
        <f>分析係数表!E35</f>
        <v>5.9702445565417275E-2</v>
      </c>
      <c r="Y32" s="166">
        <f t="shared" si="9"/>
        <v>0</v>
      </c>
    </row>
    <row r="33" spans="1:25" x14ac:dyDescent="0.2">
      <c r="A33" s="6" t="s">
        <v>21</v>
      </c>
      <c r="B33" s="5" t="s">
        <v>38</v>
      </c>
      <c r="C33" s="90"/>
      <c r="D33" s="76">
        <f>投入係数表!R33</f>
        <v>1.6512068379389054E-3</v>
      </c>
      <c r="E33" s="77">
        <f t="shared" si="0"/>
        <v>0.16512068379389055</v>
      </c>
      <c r="F33" s="76">
        <f>分析係数表!C36</f>
        <v>0.91090674483303868</v>
      </c>
      <c r="G33" s="77">
        <f t="shared" si="1"/>
        <v>0.15040954457929834</v>
      </c>
      <c r="H33" s="77">
        <v>0.25535566531769793</v>
      </c>
      <c r="I33" s="77">
        <f t="shared" si="2"/>
        <v>0.25535566531769793</v>
      </c>
      <c r="J33" s="76">
        <f>分析係数表!G36</f>
        <v>5.1762655005969514E-2</v>
      </c>
      <c r="K33" s="78">
        <f t="shared" si="3"/>
        <v>1.3217887207659812E-2</v>
      </c>
      <c r="L33" s="79"/>
      <c r="M33" s="80"/>
      <c r="N33" s="81">
        <f>分析係数表!H36</f>
        <v>0.19022926540846299</v>
      </c>
      <c r="O33" s="82">
        <f t="shared" si="4"/>
        <v>2.9972799510320192</v>
      </c>
      <c r="P33" s="76">
        <f>分析係数表!C36</f>
        <v>0.91090674483303868</v>
      </c>
      <c r="Q33" s="82">
        <f t="shared" si="5"/>
        <v>2.730242523547906</v>
      </c>
      <c r="R33" s="83">
        <v>2.8664156747209737</v>
      </c>
      <c r="S33" s="84">
        <f t="shared" si="6"/>
        <v>3.1217713400386717</v>
      </c>
      <c r="T33" s="85">
        <f>分析係数表!F36</f>
        <v>0.84633076241329552</v>
      </c>
      <c r="U33" s="86">
        <f t="shared" si="7"/>
        <v>2.6420511182949045</v>
      </c>
      <c r="V33" s="87">
        <f>分析係数表!D36</f>
        <v>1.3696924417880712E-2</v>
      </c>
      <c r="W33" s="167">
        <f t="shared" si="8"/>
        <v>0</v>
      </c>
      <c r="X33" s="76">
        <f>分析係数表!E36</f>
        <v>6.1086817992045527E-3</v>
      </c>
      <c r="Y33" s="166">
        <f t="shared" si="9"/>
        <v>0</v>
      </c>
    </row>
    <row r="34" spans="1:25" x14ac:dyDescent="0.2">
      <c r="A34" s="6" t="s">
        <v>22</v>
      </c>
      <c r="B34" s="5" t="s">
        <v>378</v>
      </c>
      <c r="C34" s="90"/>
      <c r="D34" s="76">
        <f>投入係数表!R34</f>
        <v>1.379243358748968E-2</v>
      </c>
      <c r="E34" s="77">
        <f t="shared" si="0"/>
        <v>1.3792433587489681</v>
      </c>
      <c r="F34" s="76">
        <f>分析係数表!C37</f>
        <v>0.57543127748336897</v>
      </c>
      <c r="G34" s="77">
        <f t="shared" si="1"/>
        <v>0.79365976788537129</v>
      </c>
      <c r="H34" s="77">
        <v>1.020195125839326</v>
      </c>
      <c r="I34" s="77">
        <f t="shared" si="2"/>
        <v>1.020195125839326</v>
      </c>
      <c r="J34" s="76">
        <f>分析係数表!G37</f>
        <v>0.39253606653449546</v>
      </c>
      <c r="K34" s="78">
        <f t="shared" si="3"/>
        <v>0.40046338179463364</v>
      </c>
      <c r="L34" s="79"/>
      <c r="M34" s="80"/>
      <c r="N34" s="81">
        <f>分析係数表!H37</f>
        <v>4.7922509493440749E-2</v>
      </c>
      <c r="O34" s="82">
        <f t="shared" si="4"/>
        <v>0.75507402396477619</v>
      </c>
      <c r="P34" s="76">
        <f>分析係数表!C37</f>
        <v>0.57543127748336897</v>
      </c>
      <c r="Q34" s="82">
        <f t="shared" si="5"/>
        <v>0.43449321020455911</v>
      </c>
      <c r="R34" s="83">
        <v>0.53490032247458719</v>
      </c>
      <c r="S34" s="84">
        <f t="shared" si="6"/>
        <v>1.5550954483139132</v>
      </c>
      <c r="T34" s="85">
        <f>分析係数表!F37</f>
        <v>0.63717752091671964</v>
      </c>
      <c r="U34" s="86">
        <f t="shared" si="7"/>
        <v>0.99087186254553394</v>
      </c>
      <c r="V34" s="87">
        <f>分析係数表!D37</f>
        <v>6.7955959550617839E-2</v>
      </c>
      <c r="W34" s="167">
        <f t="shared" si="8"/>
        <v>0</v>
      </c>
      <c r="X34" s="76">
        <f>分析係数表!E37</f>
        <v>6.4489582164366135E-2</v>
      </c>
      <c r="Y34" s="166">
        <f t="shared" si="9"/>
        <v>0</v>
      </c>
    </row>
    <row r="35" spans="1:25" x14ac:dyDescent="0.2">
      <c r="A35" s="6" t="s">
        <v>23</v>
      </c>
      <c r="B35" s="5" t="s">
        <v>194</v>
      </c>
      <c r="C35" s="90"/>
      <c r="D35" s="76">
        <f>投入係数表!R35</f>
        <v>9.6644164926424168E-3</v>
      </c>
      <c r="E35" s="77">
        <f t="shared" si="0"/>
        <v>0.9664416492642417</v>
      </c>
      <c r="F35" s="76">
        <f>分析係数表!C38</f>
        <v>0.12310923685624497</v>
      </c>
      <c r="G35" s="77">
        <f t="shared" si="1"/>
        <v>0.11897789390701156</v>
      </c>
      <c r="H35" s="77">
        <v>0.15618337467502671</v>
      </c>
      <c r="I35" s="77">
        <f t="shared" si="2"/>
        <v>0.15618337467502671</v>
      </c>
      <c r="J35" s="76">
        <f>分析係数表!G38</f>
        <v>0.19170637906529556</v>
      </c>
      <c r="K35" s="78">
        <f t="shared" si="3"/>
        <v>2.9941349229147755E-2</v>
      </c>
      <c r="L35" s="79"/>
      <c r="M35" s="80"/>
      <c r="N35" s="81">
        <f>分析係数表!H38</f>
        <v>4.3167094042767119E-2</v>
      </c>
      <c r="O35" s="82">
        <f t="shared" si="4"/>
        <v>0.68014700703850539</v>
      </c>
      <c r="P35" s="76">
        <f>分析係数表!C38</f>
        <v>0.12310923685624497</v>
      </c>
      <c r="Q35" s="82">
        <f t="shared" si="5"/>
        <v>8.3732378986569475E-2</v>
      </c>
      <c r="R35" s="83">
        <v>0.10825658146118752</v>
      </c>
      <c r="S35" s="84">
        <f t="shared" si="6"/>
        <v>0.26443995613621424</v>
      </c>
      <c r="T35" s="85">
        <f>分析係数表!F38</f>
        <v>0.42705459409748348</v>
      </c>
      <c r="U35" s="86">
        <f t="shared" si="7"/>
        <v>0.11293029813090731</v>
      </c>
      <c r="V35" s="87">
        <f>分析係数表!D38</f>
        <v>7.0562661984783878E-2</v>
      </c>
      <c r="W35" s="167">
        <f t="shared" si="8"/>
        <v>0</v>
      </c>
      <c r="X35" s="76">
        <f>分析係数表!E38</f>
        <v>7.7418276063874261E-2</v>
      </c>
      <c r="Y35" s="166">
        <f t="shared" si="9"/>
        <v>0</v>
      </c>
    </row>
    <row r="36" spans="1:25" x14ac:dyDescent="0.2">
      <c r="A36" s="6" t="s">
        <v>24</v>
      </c>
      <c r="B36" s="5" t="s">
        <v>39</v>
      </c>
      <c r="C36" s="90"/>
      <c r="D36" s="76">
        <f>投入係数表!R36</f>
        <v>0</v>
      </c>
      <c r="E36" s="77">
        <f t="shared" si="0"/>
        <v>0</v>
      </c>
      <c r="F36" s="76">
        <f>分析係数表!C39</f>
        <v>1</v>
      </c>
      <c r="G36" s="77">
        <f t="shared" si="1"/>
        <v>0</v>
      </c>
      <c r="H36" s="77">
        <v>4.9898995153890235E-2</v>
      </c>
      <c r="I36" s="77">
        <f t="shared" si="2"/>
        <v>4.9898995153890235E-2</v>
      </c>
      <c r="J36" s="76">
        <f>分析係数表!G39</f>
        <v>0.35304153549304357</v>
      </c>
      <c r="K36" s="78">
        <f t="shared" si="3"/>
        <v>1.7616417868689348E-2</v>
      </c>
      <c r="L36" s="79"/>
      <c r="M36" s="80"/>
      <c r="N36" s="81">
        <f>分析係数表!H39</f>
        <v>3.7957953780144243E-3</v>
      </c>
      <c r="O36" s="82">
        <f t="shared" si="4"/>
        <v>5.9807103603715488E-2</v>
      </c>
      <c r="P36" s="76">
        <f>分析係数表!C39</f>
        <v>1</v>
      </c>
      <c r="Q36" s="82">
        <f t="shared" si="5"/>
        <v>5.9807103603715488E-2</v>
      </c>
      <c r="R36" s="83">
        <v>8.5453693538282333E-2</v>
      </c>
      <c r="S36" s="84">
        <f t="shared" si="6"/>
        <v>0.13535268869217257</v>
      </c>
      <c r="T36" s="85">
        <f>分析係数表!F39</f>
        <v>0.70376764496801059</v>
      </c>
      <c r="U36" s="86">
        <f t="shared" si="7"/>
        <v>9.5256842960978569E-2</v>
      </c>
      <c r="V36" s="87">
        <f>分析係数表!D39</f>
        <v>5.7580989133746319E-2</v>
      </c>
      <c r="W36" s="167">
        <f t="shared" si="8"/>
        <v>0</v>
      </c>
      <c r="X36" s="76">
        <f>分析係数表!E39</f>
        <v>7.2915608814867472E-2</v>
      </c>
      <c r="Y36" s="166">
        <f t="shared" si="9"/>
        <v>0</v>
      </c>
    </row>
    <row r="37" spans="1:25" x14ac:dyDescent="0.2">
      <c r="A37" s="6" t="s">
        <v>25</v>
      </c>
      <c r="B37" s="5" t="s">
        <v>40</v>
      </c>
      <c r="C37" s="90"/>
      <c r="D37" s="76">
        <f>投入係数表!R37</f>
        <v>9.7129813996406193E-5</v>
      </c>
      <c r="E37" s="77">
        <f t="shared" si="0"/>
        <v>9.7129813996406199E-3</v>
      </c>
      <c r="F37" s="76">
        <f>分析係数表!C40</f>
        <v>0.78099387587215507</v>
      </c>
      <c r="G37" s="77">
        <f t="shared" si="1"/>
        <v>7.585778989579477E-3</v>
      </c>
      <c r="H37" s="77">
        <v>1.0443540338658543E-2</v>
      </c>
      <c r="I37" s="77">
        <f t="shared" si="2"/>
        <v>1.0443540338658543E-2</v>
      </c>
      <c r="J37" s="76">
        <f>分析係数表!G40</f>
        <v>0.50417365280256732</v>
      </c>
      <c r="K37" s="78">
        <f t="shared" si="3"/>
        <v>5.2653578807324384E-3</v>
      </c>
      <c r="L37" s="79"/>
      <c r="M37" s="80"/>
      <c r="N37" s="81">
        <f>分析係数表!H40</f>
        <v>3.2832602420076455E-2</v>
      </c>
      <c r="O37" s="82">
        <f t="shared" si="4"/>
        <v>0.51731525516116761</v>
      </c>
      <c r="P37" s="76">
        <f>分析係数表!C40</f>
        <v>0.78099387587215507</v>
      </c>
      <c r="Q37" s="82">
        <f t="shared" si="5"/>
        <v>0.40402004617611315</v>
      </c>
      <c r="R37" s="83">
        <v>0.40498634410075451</v>
      </c>
      <c r="S37" s="84">
        <f t="shared" si="6"/>
        <v>0.41542988443941303</v>
      </c>
      <c r="T37" s="85">
        <f>分析係数表!F40</f>
        <v>0.70079506733733576</v>
      </c>
      <c r="U37" s="86">
        <f t="shared" si="7"/>
        <v>0.29113121383966006</v>
      </c>
      <c r="V37" s="87">
        <f>分析係数表!D40</f>
        <v>8.9079993509654384E-2</v>
      </c>
      <c r="W37" s="167">
        <f t="shared" si="8"/>
        <v>0</v>
      </c>
      <c r="X37" s="76">
        <f>分析係数表!E40</f>
        <v>5.5816972253772516E-2</v>
      </c>
      <c r="Y37" s="166">
        <f t="shared" si="9"/>
        <v>0</v>
      </c>
    </row>
    <row r="38" spans="1:25" x14ac:dyDescent="0.2">
      <c r="A38" s="6" t="s">
        <v>26</v>
      </c>
      <c r="B38" s="5" t="s">
        <v>277</v>
      </c>
      <c r="C38" s="90"/>
      <c r="D38" s="76">
        <f>投入係数表!R38</f>
        <v>0</v>
      </c>
      <c r="E38" s="77">
        <f t="shared" si="0"/>
        <v>0</v>
      </c>
      <c r="F38" s="76">
        <f>分析係数表!C41</f>
        <v>0.76071116627591595</v>
      </c>
      <c r="G38" s="77">
        <f t="shared" si="1"/>
        <v>0</v>
      </c>
      <c r="H38" s="77">
        <v>1.0044257392649849E-3</v>
      </c>
      <c r="I38" s="77">
        <f t="shared" si="2"/>
        <v>1.0044257392649849E-3</v>
      </c>
      <c r="J38" s="76">
        <f>分析係数表!G41</f>
        <v>0.44503393665158369</v>
      </c>
      <c r="K38" s="78">
        <f t="shared" si="3"/>
        <v>4.4700354081927344E-4</v>
      </c>
      <c r="L38" s="79"/>
      <c r="M38" s="80"/>
      <c r="N38" s="81">
        <f>分析係数表!H41</f>
        <v>5.40375184572724E-2</v>
      </c>
      <c r="O38" s="82">
        <f t="shared" si="4"/>
        <v>0.85142299386863773</v>
      </c>
      <c r="P38" s="76">
        <f>分析係数表!C41</f>
        <v>0.76071116627591595</v>
      </c>
      <c r="Q38" s="82">
        <f t="shared" si="5"/>
        <v>0.6476869786599434</v>
      </c>
      <c r="R38" s="83">
        <v>0.65888468024487767</v>
      </c>
      <c r="S38" s="84">
        <f t="shared" si="6"/>
        <v>0.65988910598414263</v>
      </c>
      <c r="T38" s="85">
        <f>分析係数表!F41</f>
        <v>0.54961538461538462</v>
      </c>
      <c r="U38" s="86">
        <f t="shared" si="7"/>
        <v>0.36268520478897687</v>
      </c>
      <c r="V38" s="87">
        <f>分析係数表!D41</f>
        <v>0.14765837104072399</v>
      </c>
      <c r="W38" s="167">
        <f t="shared" si="8"/>
        <v>0</v>
      </c>
      <c r="X38" s="76">
        <f>分析係数表!E41</f>
        <v>0.13881221719457013</v>
      </c>
      <c r="Y38" s="166">
        <f t="shared" si="9"/>
        <v>0</v>
      </c>
    </row>
    <row r="39" spans="1:25" x14ac:dyDescent="0.2">
      <c r="A39" s="6" t="s">
        <v>51</v>
      </c>
      <c r="B39" s="5" t="s">
        <v>368</v>
      </c>
      <c r="C39" s="90"/>
      <c r="D39" s="76">
        <f>投入係数表!R39</f>
        <v>1.6512068379389054E-3</v>
      </c>
      <c r="E39" s="77">
        <f>$C$20*D39</f>
        <v>0.16512068379389055</v>
      </c>
      <c r="F39" s="76">
        <f>分析係数表!C42</f>
        <v>0.30107643796890293</v>
      </c>
      <c r="G39" s="77">
        <f>E39*F39</f>
        <v>4.9713947311654128E-2</v>
      </c>
      <c r="H39" s="77">
        <v>5.4410237961460189E-2</v>
      </c>
      <c r="I39" s="77">
        <f>C39+H39</f>
        <v>5.4410237961460189E-2</v>
      </c>
      <c r="J39" s="76">
        <f>分析係数表!G42</f>
        <v>0.48530465949820789</v>
      </c>
      <c r="K39" s="78">
        <f>I39*J39</f>
        <v>2.6405542007102902E-2</v>
      </c>
      <c r="L39" s="79"/>
      <c r="M39" s="80"/>
      <c r="N39" s="81">
        <f>分析係数表!H42</f>
        <v>1.1991298601515789E-2</v>
      </c>
      <c r="O39" s="82">
        <f t="shared" si="4"/>
        <v>0.18893664341282052</v>
      </c>
      <c r="P39" s="76">
        <f>分析係数表!C42</f>
        <v>0.30107643796890293</v>
      </c>
      <c r="Q39" s="82">
        <f>O39*P39</f>
        <v>5.6884371600532786E-2</v>
      </c>
      <c r="R39" s="83">
        <v>6.0102181043376994E-2</v>
      </c>
      <c r="S39" s="84">
        <f>I39+R39</f>
        <v>0.11451241900483719</v>
      </c>
      <c r="T39" s="85">
        <f>分析係数表!F42</f>
        <v>0.55698924731182797</v>
      </c>
      <c r="U39" s="86">
        <f>S39*T39</f>
        <v>6.3782186069360938E-2</v>
      </c>
      <c r="V39" s="87">
        <f>分析係数表!D42</f>
        <v>0.33118279569892473</v>
      </c>
      <c r="W39" s="167">
        <f>ROUND(S39*V39,0)</f>
        <v>0</v>
      </c>
      <c r="X39" s="76">
        <f>分析係数表!E42</f>
        <v>0.28387096774193549</v>
      </c>
      <c r="Y39" s="166">
        <f>ROUND(S39*X39,0)</f>
        <v>0</v>
      </c>
    </row>
    <row r="40" spans="1:25" x14ac:dyDescent="0.2">
      <c r="A40" s="6" t="s">
        <v>195</v>
      </c>
      <c r="B40" s="5" t="s">
        <v>41</v>
      </c>
      <c r="C40" s="90"/>
      <c r="D40" s="76">
        <f>投入係数表!R40</f>
        <v>3.1081540478849982E-2</v>
      </c>
      <c r="E40" s="77">
        <f>$C$20*D40</f>
        <v>3.1081540478849981</v>
      </c>
      <c r="F40" s="76">
        <f>分析係数表!C43</f>
        <v>0.72981232219865499</v>
      </c>
      <c r="G40" s="77">
        <f>E40*F40</f>
        <v>2.2683691234381</v>
      </c>
      <c r="H40" s="77">
        <v>2.9471192389450183</v>
      </c>
      <c r="I40" s="77">
        <f>C40+H40</f>
        <v>2.9471192389450183</v>
      </c>
      <c r="J40" s="76">
        <f>分析係数表!G43</f>
        <v>0.39095764137830125</v>
      </c>
      <c r="K40" s="78">
        <f>I40*J40</f>
        <v>1.1521987865185586</v>
      </c>
      <c r="L40" s="79"/>
      <c r="M40" s="80"/>
      <c r="N40" s="81">
        <f>分析係数表!H43</f>
        <v>3.3430191196790096E-2</v>
      </c>
      <c r="O40" s="82">
        <f t="shared" si="4"/>
        <v>0.52673095077224819</v>
      </c>
      <c r="P40" s="76">
        <f>分析係数表!C43</f>
        <v>0.72981232219865499</v>
      </c>
      <c r="Q40" s="82">
        <f>O40*P40</f>
        <v>0.38441473835699985</v>
      </c>
      <c r="R40" s="83">
        <v>0.76886983588139468</v>
      </c>
      <c r="S40" s="84">
        <f>I40+R40</f>
        <v>3.7159890748264131</v>
      </c>
      <c r="T40" s="85">
        <f>分析係数表!F43</f>
        <v>0.64680420416026529</v>
      </c>
      <c r="U40" s="86">
        <f>S40*T40</f>
        <v>2.4035173562113386</v>
      </c>
      <c r="V40" s="87">
        <f>分析係数表!D43</f>
        <v>0.10445777550174361</v>
      </c>
      <c r="W40" s="167">
        <f>ROUND(S40*V40,0)</f>
        <v>0</v>
      </c>
      <c r="X40" s="76">
        <f>分析係数表!E43</f>
        <v>8.2644426561318804E-2</v>
      </c>
      <c r="Y40" s="166">
        <f>ROUND(S40*X40,0)</f>
        <v>0</v>
      </c>
    </row>
    <row r="41" spans="1:25" x14ac:dyDescent="0.2">
      <c r="A41" s="6" t="s">
        <v>341</v>
      </c>
      <c r="B41" s="5" t="s">
        <v>42</v>
      </c>
      <c r="C41" s="90"/>
      <c r="D41" s="76">
        <f>投入係数表!R41</f>
        <v>1.4569472099460929E-4</v>
      </c>
      <c r="E41" s="77">
        <f>$C$20*D41</f>
        <v>1.4569472099460929E-2</v>
      </c>
      <c r="F41" s="76">
        <f>分析係数表!C44</f>
        <v>0.45252453325619169</v>
      </c>
      <c r="G41" s="77">
        <f>E41*F41</f>
        <v>6.593043561597664E-3</v>
      </c>
      <c r="H41" s="77">
        <v>1.1926401118782586E-2</v>
      </c>
      <c r="I41" s="77">
        <f>C41+H41</f>
        <v>1.1926401118782586E-2</v>
      </c>
      <c r="J41" s="76">
        <f>分析係数表!G44</f>
        <v>0.2679406279539126</v>
      </c>
      <c r="K41" s="78">
        <f>I41*J41</f>
        <v>3.1955674049968519E-3</v>
      </c>
      <c r="L41" s="79"/>
      <c r="M41" s="80"/>
      <c r="N41" s="81">
        <f>分析係数表!H44</f>
        <v>0.11253165797686161</v>
      </c>
      <c r="O41" s="82">
        <f t="shared" si="4"/>
        <v>1.773065156858006</v>
      </c>
      <c r="P41" s="76">
        <f>分析係数表!C44</f>
        <v>0.45252453325619169</v>
      </c>
      <c r="Q41" s="82">
        <f>O41*P41</f>
        <v>0.80235548253998545</v>
      </c>
      <c r="R41" s="83">
        <v>0.81588539067405352</v>
      </c>
      <c r="S41" s="84">
        <f>I41+R41</f>
        <v>0.82781179179283615</v>
      </c>
      <c r="T41" s="85">
        <f>分析係数表!F44</f>
        <v>0.51592877398257675</v>
      </c>
      <c r="U41" s="86">
        <f>S41*T41</f>
        <v>0.42709192282799807</v>
      </c>
      <c r="V41" s="87">
        <f>分析係数表!D44</f>
        <v>0.17695373374549728</v>
      </c>
      <c r="W41" s="167">
        <f>ROUND(S41*V41,0)</f>
        <v>0</v>
      </c>
      <c r="X41" s="76">
        <f>分析係数表!E44</f>
        <v>0.1325013412359809</v>
      </c>
      <c r="Y41" s="166">
        <f>ROUND(S41*X41,0)</f>
        <v>0</v>
      </c>
    </row>
    <row r="42" spans="1:25" x14ac:dyDescent="0.2">
      <c r="A42" s="6" t="s">
        <v>342</v>
      </c>
      <c r="B42" s="5" t="s">
        <v>279</v>
      </c>
      <c r="C42" s="90"/>
      <c r="D42" s="76">
        <f>投入係数表!R42</f>
        <v>8.7416832596765579E-4</v>
      </c>
      <c r="E42" s="77">
        <f>$C$20*D42</f>
        <v>8.7416832596765581E-2</v>
      </c>
      <c r="F42" s="76">
        <f>分析係数表!C45</f>
        <v>1</v>
      </c>
      <c r="G42" s="77">
        <f>E42*F42</f>
        <v>8.7416832596765581E-2</v>
      </c>
      <c r="H42" s="77">
        <v>0.10447604321183381</v>
      </c>
      <c r="I42" s="77">
        <f>C42+H42</f>
        <v>0.10447604321183381</v>
      </c>
      <c r="J42" s="76">
        <f>分析係数表!G45</f>
        <v>0</v>
      </c>
      <c r="K42" s="78">
        <f>I42*J42</f>
        <v>0</v>
      </c>
      <c r="L42" s="79"/>
      <c r="M42" s="80"/>
      <c r="N42" s="81">
        <f>分析係数表!H45</f>
        <v>0</v>
      </c>
      <c r="O42" s="82">
        <f t="shared" si="4"/>
        <v>0</v>
      </c>
      <c r="P42" s="76">
        <f>分析係数表!C45</f>
        <v>1</v>
      </c>
      <c r="Q42" s="82">
        <f>O42*P42</f>
        <v>0</v>
      </c>
      <c r="R42" s="83">
        <v>1.3530803362095594E-2</v>
      </c>
      <c r="S42" s="84">
        <f>I42+R42</f>
        <v>0.1180068465739294</v>
      </c>
      <c r="T42" s="85">
        <f>分析係数表!F45</f>
        <v>0</v>
      </c>
      <c r="U42" s="86">
        <f>S42*T42</f>
        <v>0</v>
      </c>
      <c r="V42" s="87">
        <f>分析係数表!D45</f>
        <v>0</v>
      </c>
      <c r="W42" s="167">
        <f>ROUND(S42*V42,0)</f>
        <v>0</v>
      </c>
      <c r="X42" s="76">
        <f>分析係数表!E45</f>
        <v>0</v>
      </c>
      <c r="Y42" s="166">
        <f>ROUND(S42*X42,0)</f>
        <v>0</v>
      </c>
    </row>
    <row r="43" spans="1:25" x14ac:dyDescent="0.2">
      <c r="A43" s="6" t="s">
        <v>343</v>
      </c>
      <c r="B43" s="5" t="s">
        <v>280</v>
      </c>
      <c r="C43" s="90"/>
      <c r="D43" s="76">
        <f>投入係数表!R43</f>
        <v>6.8476518867466368E-3</v>
      </c>
      <c r="E43" s="77">
        <f>$C$20*D43</f>
        <v>0.68476518867466363</v>
      </c>
      <c r="F43" s="76">
        <f>分析係数表!C46</f>
        <v>0.34080923888028791</v>
      </c>
      <c r="G43" s="77">
        <f>E43*F43</f>
        <v>0.23337430276392887</v>
      </c>
      <c r="H43" s="77">
        <v>0.2631301663056887</v>
      </c>
      <c r="I43" s="77">
        <f>C43+H43</f>
        <v>0.2631301663056887</v>
      </c>
      <c r="J43" s="76">
        <f>分析係数表!G46</f>
        <v>9.3103025848340071E-3</v>
      </c>
      <c r="K43" s="78">
        <f>I43*J43</f>
        <v>2.4498214675036556E-3</v>
      </c>
      <c r="L43" s="79"/>
      <c r="M43" s="80"/>
      <c r="N43" s="81">
        <f>分析係数表!H46</f>
        <v>2.2019091222401043E-2</v>
      </c>
      <c r="O43" s="82">
        <f t="shared" si="4"/>
        <v>0.34693600124637625</v>
      </c>
      <c r="P43" s="76">
        <f>分析係数表!C46</f>
        <v>0.34080923888028791</v>
      </c>
      <c r="Q43" s="82">
        <f>O43*P43</f>
        <v>0.11823899452494811</v>
      </c>
      <c r="R43" s="83">
        <v>0.13524102948053576</v>
      </c>
      <c r="S43" s="84">
        <f>I43+R43</f>
        <v>0.39837119578622449</v>
      </c>
      <c r="T43" s="85">
        <f>分析係数表!F46</f>
        <v>0.31361019233125076</v>
      </c>
      <c r="U43" s="86">
        <f>S43*T43</f>
        <v>0.12493326732974822</v>
      </c>
      <c r="V43" s="87">
        <f>分析係数表!D46</f>
        <v>2.8175915717260809E-3</v>
      </c>
      <c r="W43" s="167">
        <f>ROUND(S43*V43,0)</f>
        <v>0</v>
      </c>
      <c r="X43" s="76">
        <f>分析係数表!E46</f>
        <v>8.2077667524194532E-3</v>
      </c>
      <c r="Y43" s="166">
        <f>ROUND(S43*X43,0)</f>
        <v>0</v>
      </c>
    </row>
    <row r="44" spans="1:25" x14ac:dyDescent="0.2">
      <c r="A44" s="192">
        <v>40</v>
      </c>
      <c r="B44" s="14" t="s">
        <v>151</v>
      </c>
      <c r="C44" s="197">
        <f>SUM(C5:C43)</f>
        <v>100</v>
      </c>
      <c r="D44" s="92">
        <f>投入係数表!R44</f>
        <v>0.54664659317177411</v>
      </c>
      <c r="E44" s="91">
        <f>SUM(E5:E43)</f>
        <v>54.664659317177382</v>
      </c>
      <c r="F44" s="92">
        <f>分析係数表!C47</f>
        <v>0.44730110240898746</v>
      </c>
      <c r="G44" s="91">
        <f>SUM(G5:G43)</f>
        <v>12.725353095819509</v>
      </c>
      <c r="H44" s="91">
        <f>SUM(H5:H43)</f>
        <v>15.80055287537353</v>
      </c>
      <c r="I44" s="91">
        <f>SUM(I6:I43)</f>
        <v>115.80008566638047</v>
      </c>
      <c r="J44" s="92">
        <f>分析係数表!G47</f>
        <v>0.20041488570582558</v>
      </c>
      <c r="K44" s="93">
        <f>SUM(K5:K43)</f>
        <v>25.116065875647855</v>
      </c>
      <c r="L44" s="94">
        <f>最終需要_まとめ!$L$33</f>
        <v>0.62733333333333341</v>
      </c>
      <c r="M44" s="91">
        <f>K44*L44</f>
        <v>15.756145325989756</v>
      </c>
      <c r="N44" s="95">
        <f>分析係数表!H47</f>
        <v>1</v>
      </c>
      <c r="O44" s="96">
        <f>SUM(O5:O43)</f>
        <v>15.756145325989756</v>
      </c>
      <c r="P44" s="92">
        <f>分析係数表!C47</f>
        <v>0.44730110240898746</v>
      </c>
      <c r="Q44" s="96">
        <f>SUM(Q5:Q43)</f>
        <v>7.5860642418586979</v>
      </c>
      <c r="R44" s="91">
        <f>SUM(R5:R43)</f>
        <v>8.7229997377564601</v>
      </c>
      <c r="S44" s="97">
        <f>SUM(S5:S43)</f>
        <v>124.52355261312999</v>
      </c>
      <c r="T44" s="98">
        <f>分析係数表!F47</f>
        <v>0.4447131739491107</v>
      </c>
      <c r="U44" s="99">
        <f>SUM(U5:U43)</f>
        <v>56.952184364910288</v>
      </c>
      <c r="V44" s="100">
        <f>分析係数表!D47</f>
        <v>5.9741394314336671E-2</v>
      </c>
      <c r="W44" s="164">
        <f>SUM(W5:W43)</f>
        <v>8</v>
      </c>
      <c r="X44" s="92">
        <f>分析係数表!E47</f>
        <v>5.0958836918611881E-2</v>
      </c>
      <c r="Y44" s="165">
        <f>SUM(Y5:Y43)</f>
        <v>7</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8" t="str">
        <f>取引基本表!$E$1</f>
        <v>2015年加古川市産業連関表</v>
      </c>
      <c r="H1" s="401"/>
      <c r="I1" s="401"/>
    </row>
    <row r="2" spans="1:25" x14ac:dyDescent="0.2">
      <c r="B2" s="3" t="s">
        <v>297</v>
      </c>
      <c r="S2" s="3" t="s">
        <v>153</v>
      </c>
      <c r="U2" s="64" t="s">
        <v>210</v>
      </c>
      <c r="W2" s="3" t="s">
        <v>130</v>
      </c>
      <c r="Y2" s="3" t="s">
        <v>154</v>
      </c>
    </row>
    <row r="3" spans="1:25" ht="44" x14ac:dyDescent="0.2">
      <c r="B3" s="65"/>
      <c r="C3" s="66" t="s">
        <v>228</v>
      </c>
      <c r="D3" s="66" t="s">
        <v>313</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投入係数表!S5</f>
        <v>0</v>
      </c>
      <c r="E5" s="77">
        <f t="shared" ref="E5:E38" si="0">$C$21*D5</f>
        <v>0</v>
      </c>
      <c r="F5" s="76">
        <f>分析係数表!C8</f>
        <v>6.8521575100212173E-2</v>
      </c>
      <c r="G5" s="77">
        <f t="shared" ref="G5:G38" si="1">E5*F5</f>
        <v>0</v>
      </c>
      <c r="H5" s="77">
        <f t="array" ref="H5:H43">MMULT(逆行列係数!C5:AO43,'17'!G5:G43)</f>
        <v>8.1290882238834502E-4</v>
      </c>
      <c r="I5" s="77">
        <f t="shared" ref="I5:I38" si="2">C5+H5</f>
        <v>8.1290882238834502E-4</v>
      </c>
      <c r="J5" s="76">
        <f>分析係数表!G8</f>
        <v>0.11996034368803701</v>
      </c>
      <c r="K5" s="78">
        <f t="shared" ref="K5:K38" si="3">I5*J5</f>
        <v>9.7516821720743308E-5</v>
      </c>
      <c r="L5" s="79" t="s">
        <v>184</v>
      </c>
      <c r="M5" s="80" t="s">
        <v>184</v>
      </c>
      <c r="N5" s="81">
        <f>分析係数表!H8</f>
        <v>1.0951051471680932E-2</v>
      </c>
      <c r="O5" s="82">
        <f t="shared" ref="O5:O43" si="4">$M$44*N5</f>
        <v>0.1702446258813822</v>
      </c>
      <c r="P5" s="76">
        <f>分析係数表!C8</f>
        <v>6.8521575100212173E-2</v>
      </c>
      <c r="Q5" s="82">
        <f t="shared" ref="Q5:Q38" si="5">O5*P5</f>
        <v>1.1665429917738656E-2</v>
      </c>
      <c r="R5" s="83">
        <f t="array" ref="R5:R43">MMULT(逆行列係数!C5:AO43,'17'!Q5:Q43)</f>
        <v>1.5005463494022339E-2</v>
      </c>
      <c r="S5" s="84">
        <f t="shared" ref="S5:S38" si="6">I5+R5</f>
        <v>1.5818372316410683E-2</v>
      </c>
      <c r="T5" s="85">
        <f>分析係数表!F8</f>
        <v>0.45208195637805682</v>
      </c>
      <c r="U5" s="86">
        <f t="shared" ref="U5:U38" si="7">S5*T5</f>
        <v>7.1512007035194362E-3</v>
      </c>
      <c r="V5" s="87">
        <f>分析係数表!D8</f>
        <v>0.36021150033046928</v>
      </c>
      <c r="W5" s="88">
        <f t="shared" ref="W5:W38" si="8">ROUND(S5*V5,0)</f>
        <v>0</v>
      </c>
      <c r="X5" s="76">
        <f>分析係数表!E8</f>
        <v>0.22769332452081956</v>
      </c>
      <c r="Y5" s="89">
        <f t="shared" ref="Y5:Y38" si="9">ROUND(S5*X5,0)</f>
        <v>0</v>
      </c>
    </row>
    <row r="6" spans="1:25" x14ac:dyDescent="0.2">
      <c r="A6" s="6" t="s">
        <v>220</v>
      </c>
      <c r="B6" s="5" t="s">
        <v>266</v>
      </c>
      <c r="C6" s="90"/>
      <c r="D6" s="76">
        <f>投入係数表!S6</f>
        <v>0</v>
      </c>
      <c r="E6" s="77">
        <f t="shared" si="0"/>
        <v>0</v>
      </c>
      <c r="F6" s="76">
        <f>分析係数表!C9</f>
        <v>0.10166666666666668</v>
      </c>
      <c r="G6" s="77">
        <f t="shared" si="1"/>
        <v>0</v>
      </c>
      <c r="H6" s="77">
        <v>6.076280054263116E-5</v>
      </c>
      <c r="I6" s="77">
        <f t="shared" si="2"/>
        <v>6.076280054263116E-5</v>
      </c>
      <c r="J6" s="76">
        <f>分析係数表!G9</f>
        <v>0.25757575757575757</v>
      </c>
      <c r="K6" s="78">
        <f t="shared" si="3"/>
        <v>1.5651024382192876E-5</v>
      </c>
      <c r="L6" s="79"/>
      <c r="M6" s="80"/>
      <c r="N6" s="81">
        <f>分析係数表!H9</f>
        <v>5.8336047250617351E-4</v>
      </c>
      <c r="O6" s="82">
        <f t="shared" si="4"/>
        <v>9.0688995164183682E-3</v>
      </c>
      <c r="P6" s="76">
        <f>分析係数表!C9</f>
        <v>0.10166666666666668</v>
      </c>
      <c r="Q6" s="82">
        <f t="shared" si="5"/>
        <v>9.2200478416920096E-4</v>
      </c>
      <c r="R6" s="83">
        <v>1.0417760341173423E-3</v>
      </c>
      <c r="S6" s="84">
        <f t="shared" si="6"/>
        <v>1.1025388346599734E-3</v>
      </c>
      <c r="T6" s="85">
        <f>分析係数表!F9</f>
        <v>0.71212121212121215</v>
      </c>
      <c r="U6" s="86">
        <f t="shared" si="7"/>
        <v>7.8514129134876895E-4</v>
      </c>
      <c r="V6" s="87">
        <f>分析係数表!D9</f>
        <v>0</v>
      </c>
      <c r="W6" s="88">
        <f t="shared" si="8"/>
        <v>0</v>
      </c>
      <c r="X6" s="76">
        <f>分析係数表!E9</f>
        <v>0</v>
      </c>
      <c r="Y6" s="89">
        <f t="shared" si="9"/>
        <v>0</v>
      </c>
    </row>
    <row r="7" spans="1:25" x14ac:dyDescent="0.2">
      <c r="A7" s="6" t="s">
        <v>221</v>
      </c>
      <c r="B7" s="5" t="s">
        <v>267</v>
      </c>
      <c r="C7" s="90"/>
      <c r="D7" s="76">
        <f>投入係数表!S7</f>
        <v>0</v>
      </c>
      <c r="E7" s="77">
        <f t="shared" si="0"/>
        <v>0</v>
      </c>
      <c r="F7" s="76">
        <f>分析係数表!C10</f>
        <v>6.675102815564693E-2</v>
      </c>
      <c r="G7" s="77">
        <f t="shared" si="1"/>
        <v>0</v>
      </c>
      <c r="H7" s="77">
        <v>1.4672261939428374E-5</v>
      </c>
      <c r="I7" s="77">
        <f t="shared" si="2"/>
        <v>1.4672261939428374E-5</v>
      </c>
      <c r="J7" s="76">
        <f>分析係数表!G10</f>
        <v>0.17692307692307693</v>
      </c>
      <c r="K7" s="78">
        <f t="shared" si="3"/>
        <v>2.5958617277450203E-6</v>
      </c>
      <c r="L7" s="79"/>
      <c r="M7" s="80"/>
      <c r="N7" s="81">
        <f>分析係数表!H10</f>
        <v>1.0987412693544459E-3</v>
      </c>
      <c r="O7" s="82">
        <f t="shared" si="4"/>
        <v>1.7080989604094213E-2</v>
      </c>
      <c r="P7" s="76">
        <f>分析係数表!C10</f>
        <v>6.675102815564693E-2</v>
      </c>
      <c r="Q7" s="82">
        <f t="shared" si="5"/>
        <v>1.1401736179892053E-3</v>
      </c>
      <c r="R7" s="83">
        <v>1.7309822149336217E-3</v>
      </c>
      <c r="S7" s="84">
        <f t="shared" si="6"/>
        <v>1.7456544768730501E-3</v>
      </c>
      <c r="T7" s="85">
        <f>分析係数表!F10</f>
        <v>0.52307692307692311</v>
      </c>
      <c r="U7" s="86">
        <f t="shared" si="7"/>
        <v>9.1311157251821088E-4</v>
      </c>
      <c r="V7" s="87">
        <f>分析係数表!D10</f>
        <v>9.2307692307692313E-2</v>
      </c>
      <c r="W7" s="88">
        <f t="shared" si="8"/>
        <v>0</v>
      </c>
      <c r="X7" s="76">
        <f>分析係数表!E10</f>
        <v>0</v>
      </c>
      <c r="Y7" s="89">
        <f t="shared" si="9"/>
        <v>0</v>
      </c>
    </row>
    <row r="8" spans="1:25" x14ac:dyDescent="0.2">
      <c r="A8" s="6" t="s">
        <v>222</v>
      </c>
      <c r="B8" s="5" t="s">
        <v>27</v>
      </c>
      <c r="C8" s="90"/>
      <c r="D8" s="76">
        <f>投入係数表!S8</f>
        <v>0</v>
      </c>
      <c r="E8" s="77">
        <f t="shared" si="0"/>
        <v>0</v>
      </c>
      <c r="F8" s="76">
        <f>分析係数表!C11</f>
        <v>1.2359489742525653E-2</v>
      </c>
      <c r="G8" s="77">
        <f t="shared" si="1"/>
        <v>0</v>
      </c>
      <c r="H8" s="77">
        <v>3.0266390210356244E-3</v>
      </c>
      <c r="I8" s="77">
        <f t="shared" si="2"/>
        <v>3.0266390210356244E-3</v>
      </c>
      <c r="J8" s="76">
        <f>分析係数表!G11</f>
        <v>0.33667334669338678</v>
      </c>
      <c r="K8" s="78">
        <f t="shared" si="3"/>
        <v>1.0189886884448595E-3</v>
      </c>
      <c r="L8" s="79"/>
      <c r="M8" s="80"/>
      <c r="N8" s="81">
        <f>分析係数表!H11</f>
        <v>-2.0551994966342155E-5</v>
      </c>
      <c r="O8" s="82">
        <f t="shared" si="4"/>
        <v>-3.1950052496866876E-4</v>
      </c>
      <c r="P8" s="76">
        <f>分析係数表!C11</f>
        <v>1.2359489742525653E-2</v>
      </c>
      <c r="Q8" s="82">
        <f t="shared" si="5"/>
        <v>-3.9488634610818233E-6</v>
      </c>
      <c r="R8" s="83">
        <v>1.1751143046411514E-3</v>
      </c>
      <c r="S8" s="84">
        <f t="shared" si="6"/>
        <v>4.2017533256767763E-3</v>
      </c>
      <c r="T8" s="85">
        <f>分析係数表!F11</f>
        <v>0.55811623246492981</v>
      </c>
      <c r="U8" s="86">
        <f t="shared" si="7"/>
        <v>2.3450667358737116E-3</v>
      </c>
      <c r="V8" s="87">
        <f>分析係数表!D11</f>
        <v>9.0180360721442889E-3</v>
      </c>
      <c r="W8" s="88">
        <f t="shared" si="8"/>
        <v>0</v>
      </c>
      <c r="X8" s="76">
        <f>分析係数表!E11</f>
        <v>0</v>
      </c>
      <c r="Y8" s="89">
        <f t="shared" si="9"/>
        <v>0</v>
      </c>
    </row>
    <row r="9" spans="1:25" x14ac:dyDescent="0.2">
      <c r="A9" s="6" t="s">
        <v>223</v>
      </c>
      <c r="B9" s="5" t="s">
        <v>191</v>
      </c>
      <c r="C9" s="90"/>
      <c r="D9" s="76">
        <f>投入係数表!S9</f>
        <v>0</v>
      </c>
      <c r="E9" s="77">
        <f t="shared" si="0"/>
        <v>0</v>
      </c>
      <c r="F9" s="76">
        <f>分析係数表!C12</f>
        <v>9.527433500036242E-2</v>
      </c>
      <c r="G9" s="77">
        <f t="shared" si="1"/>
        <v>0</v>
      </c>
      <c r="H9" s="77">
        <v>2.1220233866976255E-4</v>
      </c>
      <c r="I9" s="77">
        <f t="shared" si="2"/>
        <v>2.1220233866976255E-4</v>
      </c>
      <c r="J9" s="76">
        <f>分析係数表!G12</f>
        <v>0.14088657924107142</v>
      </c>
      <c r="K9" s="78">
        <f t="shared" si="3"/>
        <v>2.9896461602138176E-5</v>
      </c>
      <c r="L9" s="79"/>
      <c r="M9" s="80"/>
      <c r="N9" s="81">
        <f>分析係数表!H12</f>
        <v>8.9938691818092706E-2</v>
      </c>
      <c r="O9" s="82">
        <f t="shared" si="4"/>
        <v>1.3981834511898128</v>
      </c>
      <c r="P9" s="76">
        <f>分析係数表!C12</f>
        <v>9.527433500036242E-2</v>
      </c>
      <c r="Q9" s="82">
        <f t="shared" si="5"/>
        <v>0.1332109985206211</v>
      </c>
      <c r="R9" s="83">
        <v>0.14787342878952914</v>
      </c>
      <c r="S9" s="84">
        <f t="shared" si="6"/>
        <v>0.14808563112819889</v>
      </c>
      <c r="T9" s="85">
        <f>分析係数表!F12</f>
        <v>0.31070382254464285</v>
      </c>
      <c r="U9" s="86">
        <f t="shared" si="7"/>
        <v>4.6010771655467346E-2</v>
      </c>
      <c r="V9" s="87">
        <f>分析係数表!D12</f>
        <v>6.9248744419642863E-2</v>
      </c>
      <c r="W9" s="88">
        <f t="shared" si="8"/>
        <v>0</v>
      </c>
      <c r="X9" s="76">
        <f>分析係数表!E12</f>
        <v>7.6468331473214288E-2</v>
      </c>
      <c r="Y9" s="89">
        <f t="shared" si="9"/>
        <v>0</v>
      </c>
    </row>
    <row r="10" spans="1:25" x14ac:dyDescent="0.2">
      <c r="A10" s="6" t="s">
        <v>224</v>
      </c>
      <c r="B10" s="5" t="s">
        <v>28</v>
      </c>
      <c r="C10" s="90"/>
      <c r="D10" s="76">
        <f>投入係数表!S10</f>
        <v>1.340033500837521E-3</v>
      </c>
      <c r="E10" s="77">
        <f t="shared" si="0"/>
        <v>0.13400335008375211</v>
      </c>
      <c r="F10" s="76">
        <f>分析係数表!C13</f>
        <v>0</v>
      </c>
      <c r="G10" s="77">
        <f t="shared" si="1"/>
        <v>0</v>
      </c>
      <c r="H10" s="77">
        <v>0</v>
      </c>
      <c r="I10" s="77">
        <f t="shared" si="2"/>
        <v>0</v>
      </c>
      <c r="J10" s="76">
        <f>分析係数表!G13</f>
        <v>0.24501568667138954</v>
      </c>
      <c r="K10" s="78">
        <f t="shared" si="3"/>
        <v>0</v>
      </c>
      <c r="L10" s="79"/>
      <c r="M10" s="80"/>
      <c r="N10" s="81">
        <f>分析係数表!H13</f>
        <v>1.4256760815882582E-2</v>
      </c>
      <c r="O10" s="82">
        <f t="shared" si="4"/>
        <v>0.22163505647441961</v>
      </c>
      <c r="P10" s="76">
        <f>分析係数表!C13</f>
        <v>0</v>
      </c>
      <c r="Q10" s="82">
        <f t="shared" si="5"/>
        <v>0</v>
      </c>
      <c r="R10" s="83">
        <v>0</v>
      </c>
      <c r="S10" s="84">
        <f t="shared" si="6"/>
        <v>0</v>
      </c>
      <c r="T10" s="85">
        <f>分析係数表!F13</f>
        <v>0.38356441655702866</v>
      </c>
      <c r="U10" s="86">
        <f t="shared" si="7"/>
        <v>0</v>
      </c>
      <c r="V10" s="87">
        <f>分析係数表!D13</f>
        <v>0.14249569881590932</v>
      </c>
      <c r="W10" s="88">
        <f t="shared" si="8"/>
        <v>0</v>
      </c>
      <c r="X10" s="76">
        <f>分析係数表!E13</f>
        <v>0.13065479202509866</v>
      </c>
      <c r="Y10" s="89">
        <f t="shared" si="9"/>
        <v>0</v>
      </c>
    </row>
    <row r="11" spans="1:25" x14ac:dyDescent="0.2">
      <c r="A11" s="6" t="s">
        <v>225</v>
      </c>
      <c r="B11" s="5" t="s">
        <v>268</v>
      </c>
      <c r="C11" s="90"/>
      <c r="D11" s="76">
        <f>投入係数表!S11</f>
        <v>5.360134003350084E-3</v>
      </c>
      <c r="E11" s="77">
        <f t="shared" si="0"/>
        <v>0.53601340033500844</v>
      </c>
      <c r="F11" s="76">
        <f>分析係数表!C14</f>
        <v>0.10677389421589856</v>
      </c>
      <c r="G11" s="77">
        <f t="shared" si="1"/>
        <v>5.7232238105674273E-2</v>
      </c>
      <c r="H11" s="77">
        <v>7.7882030812126204E-2</v>
      </c>
      <c r="I11" s="77">
        <f t="shared" si="2"/>
        <v>7.7882030812126204E-2</v>
      </c>
      <c r="J11" s="76">
        <f>分析係数表!G14</f>
        <v>0.16458723227282179</v>
      </c>
      <c r="K11" s="78">
        <f t="shared" si="3"/>
        <v>1.2818387895154479E-2</v>
      </c>
      <c r="L11" s="79"/>
      <c r="M11" s="80"/>
      <c r="N11" s="81">
        <f>分析係数表!H14</f>
        <v>1.166720945012347E-3</v>
      </c>
      <c r="O11" s="82">
        <f t="shared" si="4"/>
        <v>1.8137799032836736E-2</v>
      </c>
      <c r="P11" s="76">
        <f>分析係数表!C14</f>
        <v>0.10677389421589856</v>
      </c>
      <c r="Q11" s="82">
        <f t="shared" si="5"/>
        <v>1.9366434352413369E-3</v>
      </c>
      <c r="R11" s="83">
        <v>8.4320599434786446E-3</v>
      </c>
      <c r="S11" s="84">
        <f t="shared" si="6"/>
        <v>8.6314090755604853E-2</v>
      </c>
      <c r="T11" s="85">
        <f>分析係数表!F14</f>
        <v>0.30037429819089206</v>
      </c>
      <c r="U11" s="86">
        <f t="shared" si="7"/>
        <v>2.5926534434699774E-2</v>
      </c>
      <c r="V11" s="87">
        <f>分析係数表!D14</f>
        <v>5.9367851944271161E-2</v>
      </c>
      <c r="W11" s="88">
        <f t="shared" si="8"/>
        <v>0</v>
      </c>
      <c r="X11" s="76">
        <f>分析係数表!E14</f>
        <v>5.1881888126429611E-2</v>
      </c>
      <c r="Y11" s="89">
        <f t="shared" si="9"/>
        <v>0</v>
      </c>
    </row>
    <row r="12" spans="1:25" x14ac:dyDescent="0.2">
      <c r="A12" s="6" t="s">
        <v>226</v>
      </c>
      <c r="B12" s="5" t="s">
        <v>29</v>
      </c>
      <c r="C12" s="90"/>
      <c r="D12" s="76">
        <f>投入係数表!S12</f>
        <v>1.7085427135678392E-2</v>
      </c>
      <c r="E12" s="77">
        <f t="shared" si="0"/>
        <v>1.7085427135678393</v>
      </c>
      <c r="F12" s="76">
        <f>分析係数表!C15</f>
        <v>0</v>
      </c>
      <c r="G12" s="77">
        <f t="shared" si="1"/>
        <v>0</v>
      </c>
      <c r="H12" s="77">
        <v>0</v>
      </c>
      <c r="I12" s="77">
        <f t="shared" si="2"/>
        <v>0</v>
      </c>
      <c r="J12" s="76">
        <f>分析係数表!G15</f>
        <v>9.5597535599167657E-2</v>
      </c>
      <c r="K12" s="78">
        <f t="shared" si="3"/>
        <v>0</v>
      </c>
      <c r="L12" s="79"/>
      <c r="M12" s="80"/>
      <c r="N12" s="81">
        <f>分析係数表!H15</f>
        <v>8.2508355176415162E-3</v>
      </c>
      <c r="O12" s="82">
        <f t="shared" si="4"/>
        <v>0.12826717229319096</v>
      </c>
      <c r="P12" s="76">
        <f>分析係数表!C15</f>
        <v>0</v>
      </c>
      <c r="Q12" s="82">
        <f t="shared" si="5"/>
        <v>0</v>
      </c>
      <c r="R12" s="83">
        <v>0</v>
      </c>
      <c r="S12" s="84">
        <f t="shared" si="6"/>
        <v>0</v>
      </c>
      <c r="T12" s="85">
        <f>分析係数表!F15</f>
        <v>0.3037251621853197</v>
      </c>
      <c r="U12" s="86">
        <f t="shared" si="7"/>
        <v>0</v>
      </c>
      <c r="V12" s="87">
        <f>分析係数表!D15</f>
        <v>2.5215227059447551E-2</v>
      </c>
      <c r="W12" s="88">
        <f t="shared" si="8"/>
        <v>0</v>
      </c>
      <c r="X12" s="76">
        <f>分析係数表!E15</f>
        <v>2.1461503937329145E-2</v>
      </c>
      <c r="Y12" s="89">
        <f t="shared" si="9"/>
        <v>0</v>
      </c>
    </row>
    <row r="13" spans="1:25" x14ac:dyDescent="0.2">
      <c r="A13" s="6" t="s">
        <v>227</v>
      </c>
      <c r="B13" s="5" t="s">
        <v>30</v>
      </c>
      <c r="C13" s="90"/>
      <c r="D13" s="76">
        <f>投入係数表!S13</f>
        <v>1.0050251256281408E-3</v>
      </c>
      <c r="E13" s="77">
        <f t="shared" si="0"/>
        <v>0.10050251256281408</v>
      </c>
      <c r="F13" s="76">
        <f>分析係数表!C16</f>
        <v>0.41015070437916346</v>
      </c>
      <c r="G13" s="77">
        <f t="shared" si="1"/>
        <v>4.1221176319513921E-2</v>
      </c>
      <c r="H13" s="77">
        <v>9.4635331196797665E-2</v>
      </c>
      <c r="I13" s="77">
        <f t="shared" si="2"/>
        <v>9.4635331196797665E-2</v>
      </c>
      <c r="J13" s="76">
        <f>分析係数表!G16</f>
        <v>3.3423831070889892E-2</v>
      </c>
      <c r="K13" s="78">
        <f t="shared" si="3"/>
        <v>3.1630753232594813E-3</v>
      </c>
      <c r="L13" s="79"/>
      <c r="M13" s="80"/>
      <c r="N13" s="81">
        <f>分析係数表!H16</f>
        <v>1.6727742979912797E-2</v>
      </c>
      <c r="O13" s="82">
        <f t="shared" si="4"/>
        <v>0.26004885036103725</v>
      </c>
      <c r="P13" s="76">
        <f>分析係数表!C16</f>
        <v>0.41015070437916346</v>
      </c>
      <c r="Q13" s="82">
        <f t="shared" si="5"/>
        <v>0.1066592191485711</v>
      </c>
      <c r="R13" s="83">
        <v>0.1289576186842521</v>
      </c>
      <c r="S13" s="84">
        <f t="shared" si="6"/>
        <v>0.22359294988104977</v>
      </c>
      <c r="T13" s="85">
        <f>分析係数表!F16</f>
        <v>0.28886877828054297</v>
      </c>
      <c r="U13" s="86">
        <f t="shared" si="7"/>
        <v>6.4589022264281523E-2</v>
      </c>
      <c r="V13" s="87">
        <f>分析係数表!D16</f>
        <v>1.1915535444947209E-2</v>
      </c>
      <c r="W13" s="88">
        <f t="shared" si="8"/>
        <v>0</v>
      </c>
      <c r="X13" s="76">
        <f>分析係数表!E16</f>
        <v>1.200603318250377E-2</v>
      </c>
      <c r="Y13" s="89">
        <f t="shared" si="9"/>
        <v>0</v>
      </c>
    </row>
    <row r="14" spans="1:25" x14ac:dyDescent="0.2">
      <c r="A14" s="6" t="s">
        <v>2</v>
      </c>
      <c r="B14" s="5" t="s">
        <v>365</v>
      </c>
      <c r="C14" s="90"/>
      <c r="D14" s="76">
        <f>投入係数表!S14</f>
        <v>4.0536013400335011E-2</v>
      </c>
      <c r="E14" s="77">
        <f t="shared" si="0"/>
        <v>4.0536013400335014</v>
      </c>
      <c r="F14" s="76">
        <f>分析係数表!C17</f>
        <v>9.7010006591167874E-2</v>
      </c>
      <c r="G14" s="77">
        <f t="shared" si="1"/>
        <v>0.3932398927146169</v>
      </c>
      <c r="H14" s="77">
        <v>0.42138859202243245</v>
      </c>
      <c r="I14" s="77">
        <f t="shared" si="2"/>
        <v>0.42138859202243245</v>
      </c>
      <c r="J14" s="76">
        <f>分析係数表!G17</f>
        <v>0.23047865738492257</v>
      </c>
      <c r="K14" s="78">
        <f t="shared" si="3"/>
        <v>9.712107692665313E-2</v>
      </c>
      <c r="L14" s="79"/>
      <c r="M14" s="80"/>
      <c r="N14" s="81">
        <f>分析係数表!H17</f>
        <v>3.0021721877756735E-3</v>
      </c>
      <c r="O14" s="82">
        <f t="shared" si="4"/>
        <v>4.6671653608884769E-2</v>
      </c>
      <c r="P14" s="76">
        <f>分析係数表!C17</f>
        <v>9.7010006591167874E-2</v>
      </c>
      <c r="Q14" s="82">
        <f t="shared" si="5"/>
        <v>4.5276174242186154E-3</v>
      </c>
      <c r="R14" s="83">
        <v>8.6257908861882542E-3</v>
      </c>
      <c r="S14" s="84">
        <f t="shared" si="6"/>
        <v>0.43001438290862071</v>
      </c>
      <c r="T14" s="85">
        <f>分析係数表!F17</f>
        <v>0.38098321731153201</v>
      </c>
      <c r="U14" s="86">
        <f t="shared" si="7"/>
        <v>0.16382826309075937</v>
      </c>
      <c r="V14" s="87">
        <f>分析係数表!D17</f>
        <v>7.2149371323727812E-2</v>
      </c>
      <c r="W14" s="88">
        <f t="shared" si="8"/>
        <v>0</v>
      </c>
      <c r="X14" s="76">
        <f>分析係数表!E17</f>
        <v>7.3984134693216769E-2</v>
      </c>
      <c r="Y14" s="89">
        <f t="shared" si="9"/>
        <v>0</v>
      </c>
    </row>
    <row r="15" spans="1:25" x14ac:dyDescent="0.2">
      <c r="A15" s="6" t="s">
        <v>3</v>
      </c>
      <c r="B15" s="5" t="s">
        <v>31</v>
      </c>
      <c r="C15" s="90"/>
      <c r="D15" s="76">
        <f>投入係数表!S15</f>
        <v>1.8760469011725293E-2</v>
      </c>
      <c r="E15" s="77">
        <f t="shared" si="0"/>
        <v>1.8760469011725294</v>
      </c>
      <c r="F15" s="76">
        <f>分析係数表!C18</f>
        <v>9.5269756838905817E-2</v>
      </c>
      <c r="G15" s="77">
        <f t="shared" si="1"/>
        <v>0.17873053209308964</v>
      </c>
      <c r="H15" s="77">
        <v>0.18842333355342958</v>
      </c>
      <c r="I15" s="77">
        <f t="shared" si="2"/>
        <v>0.18842333355342958</v>
      </c>
      <c r="J15" s="76">
        <f>分析係数表!G18</f>
        <v>0.2156830511260891</v>
      </c>
      <c r="K15" s="78">
        <f t="shared" si="3"/>
        <v>4.0639719484152494E-2</v>
      </c>
      <c r="L15" s="79"/>
      <c r="M15" s="80"/>
      <c r="N15" s="81">
        <f>分析係数表!H18</f>
        <v>4.4107743043149704E-4</v>
      </c>
      <c r="O15" s="82">
        <f t="shared" si="4"/>
        <v>6.8569728050968141E-3</v>
      </c>
      <c r="P15" s="76">
        <f>分析係数表!C18</f>
        <v>9.5269756838905817E-2</v>
      </c>
      <c r="Q15" s="82">
        <f t="shared" si="5"/>
        <v>6.5326213179256346E-4</v>
      </c>
      <c r="R15" s="83">
        <v>1.5079324625177403E-3</v>
      </c>
      <c r="S15" s="84">
        <f t="shared" si="6"/>
        <v>0.18993126601594731</v>
      </c>
      <c r="T15" s="85">
        <f>分析係数表!F18</f>
        <v>0.45931283905967452</v>
      </c>
      <c r="U15" s="86">
        <f t="shared" si="7"/>
        <v>8.7237869019983039E-2</v>
      </c>
      <c r="V15" s="87">
        <f>分析係数表!D18</f>
        <v>2.4001315140555646E-2</v>
      </c>
      <c r="W15" s="88">
        <f t="shared" si="8"/>
        <v>0</v>
      </c>
      <c r="X15" s="76">
        <f>分析係数表!E18</f>
        <v>2.0549071181982573E-2</v>
      </c>
      <c r="Y15" s="89">
        <f t="shared" si="9"/>
        <v>0</v>
      </c>
    </row>
    <row r="16" spans="1:25" x14ac:dyDescent="0.2">
      <c r="A16" s="6" t="s">
        <v>4</v>
      </c>
      <c r="B16" s="5" t="s">
        <v>32</v>
      </c>
      <c r="C16" s="90"/>
      <c r="D16" s="76">
        <f>投入係数表!S16</f>
        <v>2.3450586264656615E-2</v>
      </c>
      <c r="E16" s="77">
        <f t="shared" si="0"/>
        <v>2.3450586264656614</v>
      </c>
      <c r="F16" s="76">
        <f>分析係数表!C19</f>
        <v>0.40536890089481681</v>
      </c>
      <c r="G16" s="77">
        <f t="shared" si="1"/>
        <v>0.95061383794429399</v>
      </c>
      <c r="H16" s="77">
        <v>1.3550998894284909</v>
      </c>
      <c r="I16" s="77">
        <f t="shared" si="2"/>
        <v>1.3550998894284909</v>
      </c>
      <c r="J16" s="76">
        <f>分析係数表!G19</f>
        <v>5.7664292584581833E-2</v>
      </c>
      <c r="K16" s="78">
        <f t="shared" si="3"/>
        <v>7.8140876505338991E-2</v>
      </c>
      <c r="L16" s="79"/>
      <c r="M16" s="80"/>
      <c r="N16" s="81">
        <f>分析係数表!H19</f>
        <v>-1.1224551097002254E-4</v>
      </c>
      <c r="O16" s="82">
        <f t="shared" si="4"/>
        <v>-1.744964405598114E-3</v>
      </c>
      <c r="P16" s="76">
        <f>分析係数表!C19</f>
        <v>0.40536890089481681</v>
      </c>
      <c r="Q16" s="82">
        <f t="shared" si="5"/>
        <v>-7.0735430319788476E-4</v>
      </c>
      <c r="R16" s="83">
        <v>3.8285036348235878E-3</v>
      </c>
      <c r="S16" s="84">
        <f t="shared" si="6"/>
        <v>1.3589283930633145</v>
      </c>
      <c r="T16" s="85">
        <f>分析係数表!F19</f>
        <v>0.24008915593875232</v>
      </c>
      <c r="U16" s="86">
        <f t="shared" si="7"/>
        <v>0.32626397087177622</v>
      </c>
      <c r="V16" s="87">
        <f>分析係数表!D19</f>
        <v>8.3893032671263044E-3</v>
      </c>
      <c r="W16" s="88">
        <f t="shared" si="8"/>
        <v>0</v>
      </c>
      <c r="X16" s="76">
        <f>分析係数表!E19</f>
        <v>9.7042048804792374E-3</v>
      </c>
      <c r="Y16" s="89">
        <f t="shared" si="9"/>
        <v>0</v>
      </c>
    </row>
    <row r="17" spans="1:25" x14ac:dyDescent="0.2">
      <c r="A17" s="6" t="s">
        <v>5</v>
      </c>
      <c r="B17" s="5" t="s">
        <v>33</v>
      </c>
      <c r="C17" s="90"/>
      <c r="D17" s="76">
        <f>投入係数表!S17</f>
        <v>3.819095477386935E-2</v>
      </c>
      <c r="E17" s="77">
        <f t="shared" si="0"/>
        <v>3.8190954773869348</v>
      </c>
      <c r="F17" s="76">
        <f>分析係数表!C20</f>
        <v>8.6705813891974848E-2</v>
      </c>
      <c r="G17" s="77">
        <f t="shared" si="1"/>
        <v>0.3311377816979944</v>
      </c>
      <c r="H17" s="77">
        <v>0.36509244957852038</v>
      </c>
      <c r="I17" s="77">
        <f t="shared" si="2"/>
        <v>0.36509244957852038</v>
      </c>
      <c r="J17" s="76">
        <f>分析係数表!G20</f>
        <v>0.10015098137896326</v>
      </c>
      <c r="K17" s="78">
        <f t="shared" si="3"/>
        <v>3.6564367119338477E-2</v>
      </c>
      <c r="L17" s="79"/>
      <c r="M17" s="80"/>
      <c r="N17" s="81">
        <f>分析係数表!H20</f>
        <v>5.4858017333236366E-4</v>
      </c>
      <c r="O17" s="82">
        <f t="shared" si="4"/>
        <v>8.5282063203175433E-3</v>
      </c>
      <c r="P17" s="76">
        <f>分析係数表!C20</f>
        <v>8.6705813891974848E-2</v>
      </c>
      <c r="Q17" s="82">
        <f t="shared" si="5"/>
        <v>7.3944507004181656E-4</v>
      </c>
      <c r="R17" s="83">
        <v>1.7996532943382834E-3</v>
      </c>
      <c r="S17" s="84">
        <f t="shared" si="6"/>
        <v>0.36689210287285867</v>
      </c>
      <c r="T17" s="85">
        <f>分析係数表!F20</f>
        <v>0.22320080523402114</v>
      </c>
      <c r="U17" s="86">
        <f t="shared" si="7"/>
        <v>8.1890612795225373E-2</v>
      </c>
      <c r="V17" s="87">
        <f>分析係数表!D20</f>
        <v>3.6738802214393559E-2</v>
      </c>
      <c r="W17" s="88">
        <f t="shared" si="8"/>
        <v>0</v>
      </c>
      <c r="X17" s="76">
        <f>分析係数表!E20</f>
        <v>3.8877705083039761E-2</v>
      </c>
      <c r="Y17" s="89">
        <f t="shared" si="9"/>
        <v>0</v>
      </c>
    </row>
    <row r="18" spans="1:25" x14ac:dyDescent="0.2">
      <c r="A18" s="6" t="s">
        <v>6</v>
      </c>
      <c r="B18" s="5" t="s">
        <v>34</v>
      </c>
      <c r="C18" s="90"/>
      <c r="D18" s="76">
        <f>投入係数表!S18</f>
        <v>4.0536013400335011E-2</v>
      </c>
      <c r="E18" s="77">
        <f t="shared" si="0"/>
        <v>4.0536013400335014</v>
      </c>
      <c r="F18" s="76">
        <f>分析係数表!C21</f>
        <v>0.12574712643678165</v>
      </c>
      <c r="G18" s="77">
        <f t="shared" si="1"/>
        <v>0.50972872022950022</v>
      </c>
      <c r="H18" s="77">
        <v>0.53638476524527656</v>
      </c>
      <c r="I18" s="77">
        <f t="shared" si="2"/>
        <v>0.53638476524527656</v>
      </c>
      <c r="J18" s="76">
        <f>分析係数表!G21</f>
        <v>0.2851216642932326</v>
      </c>
      <c r="K18" s="78">
        <f t="shared" si="3"/>
        <v>0.15293491696826811</v>
      </c>
      <c r="L18" s="79"/>
      <c r="M18" s="80"/>
      <c r="N18" s="81">
        <f>分析係数表!H21</f>
        <v>9.2325885079567842E-4</v>
      </c>
      <c r="O18" s="82">
        <f t="shared" si="4"/>
        <v>1.4352946660130967E-2</v>
      </c>
      <c r="P18" s="76">
        <f>分析係数表!C21</f>
        <v>0.12574712643678165</v>
      </c>
      <c r="Q18" s="82">
        <f t="shared" si="5"/>
        <v>1.8048417984118717E-3</v>
      </c>
      <c r="R18" s="83">
        <v>4.1935057154020667E-3</v>
      </c>
      <c r="S18" s="84">
        <f t="shared" si="6"/>
        <v>0.54057827096067868</v>
      </c>
      <c r="T18" s="85">
        <f>分析係数表!F21</f>
        <v>0.42585598414958825</v>
      </c>
      <c r="U18" s="86">
        <f t="shared" si="7"/>
        <v>0.23020849158984261</v>
      </c>
      <c r="V18" s="87">
        <f>分析係数表!D21</f>
        <v>8.1109528821744784E-2</v>
      </c>
      <c r="W18" s="88">
        <f t="shared" si="8"/>
        <v>0</v>
      </c>
      <c r="X18" s="76">
        <f>分析係数表!E21</f>
        <v>6.7549996904216453E-2</v>
      </c>
      <c r="Y18" s="89">
        <f t="shared" si="9"/>
        <v>0</v>
      </c>
    </row>
    <row r="19" spans="1:25" x14ac:dyDescent="0.2">
      <c r="A19" s="6" t="s">
        <v>7</v>
      </c>
      <c r="B19" s="5" t="s">
        <v>269</v>
      </c>
      <c r="C19" s="90"/>
      <c r="D19" s="76">
        <f>投入係数表!S19</f>
        <v>1.541038525963149E-2</v>
      </c>
      <c r="E19" s="77">
        <f t="shared" si="0"/>
        <v>1.5410385259631489</v>
      </c>
      <c r="F19" s="76">
        <f>分析係数表!C22</f>
        <v>0.11411587407903545</v>
      </c>
      <c r="G19" s="77">
        <f t="shared" si="1"/>
        <v>0.1758569583797531</v>
      </c>
      <c r="H19" s="77">
        <v>0.18785568172982983</v>
      </c>
      <c r="I19" s="77">
        <f t="shared" si="2"/>
        <v>0.18785568172982983</v>
      </c>
      <c r="J19" s="76">
        <f>分析係数表!G22</f>
        <v>0.19462933210924949</v>
      </c>
      <c r="K19" s="78">
        <f t="shared" si="3"/>
        <v>3.6562225868004519E-2</v>
      </c>
      <c r="L19" s="79"/>
      <c r="M19" s="80"/>
      <c r="N19" s="81">
        <f>分析係数表!H22</f>
        <v>4.2684912622402942E-5</v>
      </c>
      <c r="O19" s="82">
        <f t="shared" si="4"/>
        <v>6.6357801339646597E-4</v>
      </c>
      <c r="P19" s="76">
        <f>分析係数表!C22</f>
        <v>0.11411587407903545</v>
      </c>
      <c r="Q19" s="82">
        <f t="shared" si="5"/>
        <v>7.5724785018367607E-5</v>
      </c>
      <c r="R19" s="83">
        <v>1.0957277988391074E-3</v>
      </c>
      <c r="S19" s="84">
        <f t="shared" si="6"/>
        <v>0.18895140952866893</v>
      </c>
      <c r="T19" s="85">
        <f>分析係数表!F22</f>
        <v>0.41301354142758778</v>
      </c>
      <c r="U19" s="86">
        <f t="shared" si="7"/>
        <v>7.8039490807170014E-2</v>
      </c>
      <c r="V19" s="87">
        <f>分析係数表!D22</f>
        <v>3.7726646775304108E-2</v>
      </c>
      <c r="W19" s="88">
        <f t="shared" si="8"/>
        <v>0</v>
      </c>
      <c r="X19" s="76">
        <f>分析係数表!E22</f>
        <v>3.6923341748909801E-2</v>
      </c>
      <c r="Y19" s="89">
        <f t="shared" si="9"/>
        <v>0</v>
      </c>
    </row>
    <row r="20" spans="1:25" x14ac:dyDescent="0.2">
      <c r="A20" s="6" t="s">
        <v>8</v>
      </c>
      <c r="B20" s="5" t="s">
        <v>270</v>
      </c>
      <c r="C20" s="90"/>
      <c r="D20" s="76">
        <f>投入係数表!S20</f>
        <v>2.0100502512562816E-3</v>
      </c>
      <c r="E20" s="77">
        <f t="shared" si="0"/>
        <v>0.20100502512562815</v>
      </c>
      <c r="F20" s="76">
        <f>分析係数表!C23</f>
        <v>0</v>
      </c>
      <c r="G20" s="77">
        <f t="shared" si="1"/>
        <v>0</v>
      </c>
      <c r="H20" s="77">
        <v>0</v>
      </c>
      <c r="I20" s="77">
        <f t="shared" si="2"/>
        <v>0</v>
      </c>
      <c r="J20" s="76">
        <f>分析係数表!G23</f>
        <v>0.21587101160701277</v>
      </c>
      <c r="K20" s="78">
        <f t="shared" si="3"/>
        <v>0</v>
      </c>
      <c r="L20" s="79"/>
      <c r="M20" s="80"/>
      <c r="N20" s="81">
        <f>分析係数表!H23</f>
        <v>2.5294763035498039E-5</v>
      </c>
      <c r="O20" s="82">
        <f t="shared" si="4"/>
        <v>3.932314153460539E-4</v>
      </c>
      <c r="P20" s="76">
        <f>分析係数表!C23</f>
        <v>0</v>
      </c>
      <c r="Q20" s="82">
        <f t="shared" si="5"/>
        <v>0</v>
      </c>
      <c r="R20" s="83">
        <v>0</v>
      </c>
      <c r="S20" s="84">
        <f t="shared" si="6"/>
        <v>0</v>
      </c>
      <c r="T20" s="85">
        <f>分析係数表!F23</f>
        <v>0.44111505026467873</v>
      </c>
      <c r="U20" s="86">
        <f t="shared" si="7"/>
        <v>0</v>
      </c>
      <c r="V20" s="87">
        <f>分析係数表!D23</f>
        <v>7.4984216405225582E-2</v>
      </c>
      <c r="W20" s="88">
        <f t="shared" si="8"/>
        <v>0</v>
      </c>
      <c r="X20" s="76">
        <f>分析係数表!E23</f>
        <v>7.4984216405225582E-2</v>
      </c>
      <c r="Y20" s="89">
        <f t="shared" si="9"/>
        <v>0</v>
      </c>
    </row>
    <row r="21" spans="1:25" x14ac:dyDescent="0.2">
      <c r="A21" s="6" t="s">
        <v>9</v>
      </c>
      <c r="B21" s="5" t="s">
        <v>271</v>
      </c>
      <c r="C21" s="75">
        <f>最終需要_まとめ!C22</f>
        <v>100</v>
      </c>
      <c r="D21" s="76">
        <f>投入係数表!S21</f>
        <v>8.8442211055276387E-2</v>
      </c>
      <c r="E21" s="77">
        <f t="shared" si="0"/>
        <v>8.8442211055276392</v>
      </c>
      <c r="F21" s="76">
        <f>分析係数表!C24</f>
        <v>0.22802579992411787</v>
      </c>
      <c r="G21" s="77">
        <f t="shared" si="1"/>
        <v>2.0167105922937059</v>
      </c>
      <c r="H21" s="77">
        <v>2.0622312086142305</v>
      </c>
      <c r="I21" s="77">
        <f t="shared" si="2"/>
        <v>102.06223120861424</v>
      </c>
      <c r="J21" s="76">
        <f>分析係数表!G24</f>
        <v>0.20837520938023452</v>
      </c>
      <c r="K21" s="78">
        <f t="shared" si="3"/>
        <v>21.267238797908899</v>
      </c>
      <c r="L21" s="79"/>
      <c r="M21" s="80"/>
      <c r="N21" s="81">
        <f>分析係数表!H24</f>
        <v>3.2883191946147448E-4</v>
      </c>
      <c r="O21" s="82">
        <f t="shared" si="4"/>
        <v>5.1120083994987001E-3</v>
      </c>
      <c r="P21" s="76">
        <f>分析係数表!C24</f>
        <v>0.22802579992411787</v>
      </c>
      <c r="Q21" s="82">
        <f t="shared" si="5"/>
        <v>1.1656698045145006E-3</v>
      </c>
      <c r="R21" s="83">
        <v>4.7328897347892829E-3</v>
      </c>
      <c r="S21" s="84">
        <f t="shared" si="6"/>
        <v>102.06696409834902</v>
      </c>
      <c r="T21" s="85">
        <f>分析係数表!F24</f>
        <v>0.39262981574539363</v>
      </c>
      <c r="U21" s="86">
        <f t="shared" si="7"/>
        <v>40.074533307626481</v>
      </c>
      <c r="V21" s="87">
        <f>分析係数表!D24</f>
        <v>9.313232830820771E-2</v>
      </c>
      <c r="W21" s="88">
        <f t="shared" si="8"/>
        <v>10</v>
      </c>
      <c r="X21" s="76">
        <f>分析係数表!E24</f>
        <v>9.0452261306532666E-2</v>
      </c>
      <c r="Y21" s="89">
        <f t="shared" si="9"/>
        <v>9</v>
      </c>
    </row>
    <row r="22" spans="1:25" x14ac:dyDescent="0.2">
      <c r="A22" s="6" t="s">
        <v>10</v>
      </c>
      <c r="B22" s="5" t="s">
        <v>272</v>
      </c>
      <c r="C22" s="90"/>
      <c r="D22" s="76">
        <f>投入係数表!S22</f>
        <v>0.1407035175879397</v>
      </c>
      <c r="E22" s="77">
        <f t="shared" si="0"/>
        <v>14.07035175879397</v>
      </c>
      <c r="F22" s="76">
        <f>分析係数表!C25</f>
        <v>9.9149235591377005E-3</v>
      </c>
      <c r="G22" s="77">
        <f t="shared" si="1"/>
        <v>0.13950646213862092</v>
      </c>
      <c r="H22" s="77">
        <v>0.14517560331804752</v>
      </c>
      <c r="I22" s="77">
        <f t="shared" si="2"/>
        <v>0.14517560331804752</v>
      </c>
      <c r="J22" s="76">
        <f>分析係数表!G25</f>
        <v>0.19677906391545041</v>
      </c>
      <c r="K22" s="78">
        <f t="shared" si="3"/>
        <v>2.856751932428615E-2</v>
      </c>
      <c r="L22" s="79"/>
      <c r="M22" s="80"/>
      <c r="N22" s="81">
        <f>分析係数表!H25</f>
        <v>5.0905710608939805E-4</v>
      </c>
      <c r="O22" s="82">
        <f t="shared" si="4"/>
        <v>7.9137822338393345E-3</v>
      </c>
      <c r="P22" s="76">
        <f>分析係数表!C25</f>
        <v>9.9149235591377005E-3</v>
      </c>
      <c r="Q22" s="82">
        <f t="shared" si="5"/>
        <v>7.8464545912179E-5</v>
      </c>
      <c r="R22" s="83">
        <v>3.69564233973983E-4</v>
      </c>
      <c r="S22" s="84">
        <f t="shared" si="6"/>
        <v>0.14554516755202151</v>
      </c>
      <c r="T22" s="85">
        <f>分析係数表!F25</f>
        <v>0.35078007045797682</v>
      </c>
      <c r="U22" s="86">
        <f t="shared" si="7"/>
        <v>5.105434412871615E-2</v>
      </c>
      <c r="V22" s="87">
        <f>分析係数表!D25</f>
        <v>8.1529944640161042E-2</v>
      </c>
      <c r="W22" s="88">
        <f t="shared" si="8"/>
        <v>0</v>
      </c>
      <c r="X22" s="76">
        <f>分析係数表!E25</f>
        <v>6.8948163059889281E-2</v>
      </c>
      <c r="Y22" s="89">
        <f t="shared" si="9"/>
        <v>0</v>
      </c>
    </row>
    <row r="23" spans="1:25" x14ac:dyDescent="0.2">
      <c r="A23" s="6" t="s">
        <v>11</v>
      </c>
      <c r="B23" s="5" t="s">
        <v>35</v>
      </c>
      <c r="C23" s="90"/>
      <c r="D23" s="76">
        <f>投入係数表!S23</f>
        <v>1.9765494137353432E-2</v>
      </c>
      <c r="E23" s="77">
        <f t="shared" si="0"/>
        <v>1.9765494137353432</v>
      </c>
      <c r="F23" s="76">
        <f>分析係数表!C26</f>
        <v>0.61283557046979864</v>
      </c>
      <c r="G23" s="77">
        <f t="shared" si="1"/>
        <v>1.2112997875282452</v>
      </c>
      <c r="H23" s="77">
        <v>1.3520858735766119</v>
      </c>
      <c r="I23" s="77">
        <f t="shared" si="2"/>
        <v>1.3520858735766119</v>
      </c>
      <c r="J23" s="76">
        <f>分析係数表!G26</f>
        <v>0.19644335167242807</v>
      </c>
      <c r="K23" s="78">
        <f t="shared" si="3"/>
        <v>0.26560828075433252</v>
      </c>
      <c r="L23" s="79"/>
      <c r="M23" s="80"/>
      <c r="N23" s="81">
        <f>分析係数表!H26</f>
        <v>1.0374014689933634E-2</v>
      </c>
      <c r="O23" s="82">
        <f t="shared" si="4"/>
        <v>0.16127403421880035</v>
      </c>
      <c r="P23" s="76">
        <f>分析係数表!C26</f>
        <v>0.61283557046979864</v>
      </c>
      <c r="Q23" s="82">
        <f t="shared" si="5"/>
        <v>9.8834464762444341E-2</v>
      </c>
      <c r="R23" s="83">
        <v>0.11118087858428073</v>
      </c>
      <c r="S23" s="84">
        <f t="shared" si="6"/>
        <v>1.4632667521608926</v>
      </c>
      <c r="T23" s="85">
        <f>分析係数表!F26</f>
        <v>0.33496031939237547</v>
      </c>
      <c r="U23" s="86">
        <f t="shared" si="7"/>
        <v>0.49013629866005654</v>
      </c>
      <c r="V23" s="87">
        <f>分析係数表!D26</f>
        <v>1.4022104289400653E-2</v>
      </c>
      <c r="W23" s="88">
        <f t="shared" si="8"/>
        <v>0</v>
      </c>
      <c r="X23" s="76">
        <f>分析係数表!E26</f>
        <v>1.5044549393836117E-2</v>
      </c>
      <c r="Y23" s="89">
        <f t="shared" si="9"/>
        <v>0</v>
      </c>
    </row>
    <row r="24" spans="1:25" x14ac:dyDescent="0.2">
      <c r="A24" s="6" t="s">
        <v>12</v>
      </c>
      <c r="B24" s="5" t="s">
        <v>366</v>
      </c>
      <c r="C24" s="90"/>
      <c r="D24" s="76">
        <f>投入係数表!S24</f>
        <v>0</v>
      </c>
      <c r="E24" s="77">
        <f t="shared" si="0"/>
        <v>0</v>
      </c>
      <c r="F24" s="76">
        <f>分析係数表!C27</f>
        <v>1.5080990504561576E-2</v>
      </c>
      <c r="G24" s="77">
        <f t="shared" si="1"/>
        <v>0</v>
      </c>
      <c r="H24" s="77">
        <v>7.2306923478143221E-5</v>
      </c>
      <c r="I24" s="77">
        <f t="shared" si="2"/>
        <v>7.2306923478143221E-5</v>
      </c>
      <c r="J24" s="76">
        <f>分析係数表!G27</f>
        <v>0.17011128775834658</v>
      </c>
      <c r="K24" s="78">
        <f t="shared" si="3"/>
        <v>1.2300223866711168E-5</v>
      </c>
      <c r="L24" s="79"/>
      <c r="M24" s="80"/>
      <c r="N24" s="81">
        <f>分析係数表!H27</f>
        <v>1.1055392369202362E-2</v>
      </c>
      <c r="O24" s="82">
        <f t="shared" si="4"/>
        <v>0.17186670546968469</v>
      </c>
      <c r="P24" s="76">
        <f>分析係数表!C27</f>
        <v>1.5080990504561576E-2</v>
      </c>
      <c r="Q24" s="82">
        <f t="shared" si="5"/>
        <v>2.5919201532385956E-3</v>
      </c>
      <c r="R24" s="83">
        <v>2.6236689125037527E-3</v>
      </c>
      <c r="S24" s="84">
        <f t="shared" si="6"/>
        <v>2.6959758359818959E-3</v>
      </c>
      <c r="T24" s="85">
        <f>分析係数表!F27</f>
        <v>0.32114467408585057</v>
      </c>
      <c r="U24" s="86">
        <f t="shared" si="7"/>
        <v>8.6579828118973445E-4</v>
      </c>
      <c r="V24" s="87">
        <f>分析係数表!D27</f>
        <v>6.518282988871224E-2</v>
      </c>
      <c r="W24" s="88">
        <f t="shared" si="8"/>
        <v>0</v>
      </c>
      <c r="X24" s="76">
        <f>分析係数表!E27</f>
        <v>7.7901430842607311E-2</v>
      </c>
      <c r="Y24" s="89">
        <f t="shared" si="9"/>
        <v>0</v>
      </c>
    </row>
    <row r="25" spans="1:25" x14ac:dyDescent="0.2">
      <c r="A25" s="6" t="s">
        <v>13</v>
      </c>
      <c r="B25" s="5" t="s">
        <v>192</v>
      </c>
      <c r="C25" s="90"/>
      <c r="D25" s="76">
        <f>投入係数表!S25</f>
        <v>0</v>
      </c>
      <c r="E25" s="77">
        <f t="shared" si="0"/>
        <v>0</v>
      </c>
      <c r="F25" s="76">
        <f>分析係数表!C28</f>
        <v>4.0038232795242101E-2</v>
      </c>
      <c r="G25" s="77">
        <f t="shared" si="1"/>
        <v>0</v>
      </c>
      <c r="H25" s="77">
        <v>3.3118384067656694E-3</v>
      </c>
      <c r="I25" s="77">
        <f t="shared" si="2"/>
        <v>3.3118384067656694E-3</v>
      </c>
      <c r="J25" s="76">
        <f>分析係数表!G28</f>
        <v>0.12474279835390946</v>
      </c>
      <c r="K25" s="78">
        <f t="shared" si="3"/>
        <v>4.1312799055590266E-4</v>
      </c>
      <c r="L25" s="79"/>
      <c r="M25" s="80"/>
      <c r="N25" s="81">
        <f>分析係数表!H28</f>
        <v>2.0869760426975598E-2</v>
      </c>
      <c r="O25" s="82">
        <f t="shared" si="4"/>
        <v>0.32444049462395352</v>
      </c>
      <c r="P25" s="76">
        <f>分析係数表!C28</f>
        <v>4.0038232795242101E-2</v>
      </c>
      <c r="Q25" s="82">
        <f t="shared" si="5"/>
        <v>1.2990024051957344E-2</v>
      </c>
      <c r="R25" s="83">
        <v>1.422051384759406E-2</v>
      </c>
      <c r="S25" s="84">
        <f t="shared" si="6"/>
        <v>1.7532352254359729E-2</v>
      </c>
      <c r="T25" s="85">
        <f>分析係数表!F28</f>
        <v>0.21334876543209877</v>
      </c>
      <c r="U25" s="86">
        <f t="shared" si="7"/>
        <v>3.740505708588322E-3</v>
      </c>
      <c r="V25" s="87">
        <f>分析係数表!D28</f>
        <v>5.5555555555555552E-2</v>
      </c>
      <c r="W25" s="88">
        <f t="shared" si="8"/>
        <v>0</v>
      </c>
      <c r="X25" s="76">
        <f>分析係数表!E28</f>
        <v>5.3497942386831275E-2</v>
      </c>
      <c r="Y25" s="89">
        <f t="shared" si="9"/>
        <v>0</v>
      </c>
    </row>
    <row r="26" spans="1:25" x14ac:dyDescent="0.2">
      <c r="A26" s="6" t="s">
        <v>14</v>
      </c>
      <c r="B26" s="5" t="s">
        <v>50</v>
      </c>
      <c r="C26" s="90"/>
      <c r="D26" s="76">
        <f>投入係数表!S26</f>
        <v>7.0351758793969852E-3</v>
      </c>
      <c r="E26" s="77">
        <f t="shared" si="0"/>
        <v>0.70351758793969854</v>
      </c>
      <c r="F26" s="76">
        <f>分析係数表!C29</f>
        <v>5.2257811734743864E-2</v>
      </c>
      <c r="G26" s="77">
        <f t="shared" si="1"/>
        <v>3.6764289662633877E-2</v>
      </c>
      <c r="H26" s="77">
        <v>4.2557792342602423E-2</v>
      </c>
      <c r="I26" s="77">
        <f t="shared" si="2"/>
        <v>4.2557792342602423E-2</v>
      </c>
      <c r="J26" s="76">
        <f>分析係数表!G29</f>
        <v>0.26071608673726676</v>
      </c>
      <c r="K26" s="78">
        <f t="shared" si="3"/>
        <v>1.109550107974052E-2</v>
      </c>
      <c r="L26" s="79"/>
      <c r="M26" s="80"/>
      <c r="N26" s="81">
        <f>分析係数表!H29</f>
        <v>1.0140038131855275E-2</v>
      </c>
      <c r="O26" s="82">
        <f t="shared" si="4"/>
        <v>0.15763664362684934</v>
      </c>
      <c r="P26" s="76">
        <f>分析係数表!C29</f>
        <v>5.2257811734743864E-2</v>
      </c>
      <c r="Q26" s="82">
        <f t="shared" si="5"/>
        <v>8.2377460451488038E-3</v>
      </c>
      <c r="R26" s="83">
        <v>1.1025662362267508E-2</v>
      </c>
      <c r="S26" s="84">
        <f t="shared" si="6"/>
        <v>5.3583454704869929E-2</v>
      </c>
      <c r="T26" s="85">
        <f>分析係数表!F29</f>
        <v>0.44730206757438223</v>
      </c>
      <c r="U26" s="86">
        <f t="shared" si="7"/>
        <v>2.396799007726658E-2</v>
      </c>
      <c r="V26" s="87">
        <f>分析係数表!D29</f>
        <v>0.13842662632375188</v>
      </c>
      <c r="W26" s="88">
        <f t="shared" si="8"/>
        <v>0</v>
      </c>
      <c r="X26" s="76">
        <f>分析係数表!E29</f>
        <v>9.5057992939989913E-2</v>
      </c>
      <c r="Y26" s="89">
        <f t="shared" si="9"/>
        <v>0</v>
      </c>
    </row>
    <row r="27" spans="1:25" x14ac:dyDescent="0.2">
      <c r="A27" s="6" t="s">
        <v>15</v>
      </c>
      <c r="B27" s="5" t="s">
        <v>36</v>
      </c>
      <c r="C27" s="90"/>
      <c r="D27" s="76">
        <f>投入係数表!S27</f>
        <v>1.340033500837521E-3</v>
      </c>
      <c r="E27" s="77">
        <f t="shared" si="0"/>
        <v>0.13400335008375211</v>
      </c>
      <c r="F27" s="76">
        <f>分析係数表!C30</f>
        <v>1</v>
      </c>
      <c r="G27" s="77">
        <f t="shared" si="1"/>
        <v>0.13400335008375211</v>
      </c>
      <c r="H27" s="77">
        <v>0.17551911485383975</v>
      </c>
      <c r="I27" s="77">
        <f t="shared" si="2"/>
        <v>0.17551911485383975</v>
      </c>
      <c r="J27" s="76">
        <f>分析係数表!G30</f>
        <v>0.34449214239092235</v>
      </c>
      <c r="K27" s="78">
        <f t="shared" si="3"/>
        <v>6.0464955906557621E-2</v>
      </c>
      <c r="L27" s="79"/>
      <c r="M27" s="80"/>
      <c r="N27" s="81">
        <f>分析係数表!H30</f>
        <v>0</v>
      </c>
      <c r="O27" s="82">
        <f t="shared" si="4"/>
        <v>0</v>
      </c>
      <c r="P27" s="76">
        <f>分析係数表!C30</f>
        <v>1</v>
      </c>
      <c r="Q27" s="82">
        <f t="shared" si="5"/>
        <v>0</v>
      </c>
      <c r="R27" s="83">
        <v>4.4235561551628742E-2</v>
      </c>
      <c r="S27" s="84">
        <f t="shared" si="6"/>
        <v>0.2197546764054685</v>
      </c>
      <c r="T27" s="85">
        <f>分析係数表!F30</f>
        <v>0.44050308781442987</v>
      </c>
      <c r="U27" s="86">
        <f t="shared" si="7"/>
        <v>9.6802613518269714E-2</v>
      </c>
      <c r="V27" s="87">
        <f>分析係数表!D30</f>
        <v>0.11032032936687253</v>
      </c>
      <c r="W27" s="88">
        <f t="shared" si="8"/>
        <v>0</v>
      </c>
      <c r="X27" s="76">
        <f>分析係数表!E30</f>
        <v>8.4249635989355823E-2</v>
      </c>
      <c r="Y27" s="89">
        <f t="shared" si="9"/>
        <v>0</v>
      </c>
    </row>
    <row r="28" spans="1:25" x14ac:dyDescent="0.2">
      <c r="A28" s="6" t="s">
        <v>16</v>
      </c>
      <c r="B28" s="5" t="s">
        <v>193</v>
      </c>
      <c r="C28" s="90"/>
      <c r="D28" s="76">
        <f>投入係数表!S28</f>
        <v>9.7152428810720268E-3</v>
      </c>
      <c r="E28" s="77">
        <f t="shared" si="0"/>
        <v>0.9715242881072027</v>
      </c>
      <c r="F28" s="76">
        <f>分析係数表!C31</f>
        <v>0.13612385518153858</v>
      </c>
      <c r="G28" s="77">
        <f t="shared" si="1"/>
        <v>0.13224763149965221</v>
      </c>
      <c r="H28" s="77">
        <v>0.16762829713405469</v>
      </c>
      <c r="I28" s="77">
        <f t="shared" si="2"/>
        <v>0.16762829713405469</v>
      </c>
      <c r="J28" s="76">
        <f>分析係数表!G31</f>
        <v>7.0908634538152604E-2</v>
      </c>
      <c r="K28" s="78">
        <f t="shared" si="3"/>
        <v>1.1886293659731538E-2</v>
      </c>
      <c r="L28" s="79"/>
      <c r="M28" s="80"/>
      <c r="N28" s="81">
        <f>分析係数表!H31</f>
        <v>2.211552750647388E-2</v>
      </c>
      <c r="O28" s="82">
        <f t="shared" si="4"/>
        <v>0.34380714182974675</v>
      </c>
      <c r="P28" s="76">
        <f>分析係数表!C31</f>
        <v>0.13612385518153858</v>
      </c>
      <c r="Q28" s="82">
        <f t="shared" si="5"/>
        <v>4.680035358481114E-2</v>
      </c>
      <c r="R28" s="83">
        <v>6.1878798768894315E-2</v>
      </c>
      <c r="S28" s="84">
        <f t="shared" si="6"/>
        <v>0.22950709590294902</v>
      </c>
      <c r="T28" s="85">
        <f>分析係数表!F31</f>
        <v>0.34563253012048195</v>
      </c>
      <c r="U28" s="86">
        <f t="shared" si="7"/>
        <v>7.9325118237540362E-2</v>
      </c>
      <c r="V28" s="87">
        <f>分析係数表!D31</f>
        <v>2.3594377510040159E-2</v>
      </c>
      <c r="W28" s="88">
        <f t="shared" si="8"/>
        <v>0</v>
      </c>
      <c r="X28" s="76">
        <f>分析係数表!E31</f>
        <v>2.0582329317269075E-2</v>
      </c>
      <c r="Y28" s="89">
        <f t="shared" si="9"/>
        <v>0</v>
      </c>
    </row>
    <row r="29" spans="1:25" x14ac:dyDescent="0.2">
      <c r="A29" s="6" t="s">
        <v>17</v>
      </c>
      <c r="B29" s="5" t="s">
        <v>273</v>
      </c>
      <c r="C29" s="90"/>
      <c r="D29" s="76">
        <f>投入係数表!S29</f>
        <v>6.700167504187605E-4</v>
      </c>
      <c r="E29" s="77">
        <f t="shared" si="0"/>
        <v>6.7001675041876055E-2</v>
      </c>
      <c r="F29" s="76">
        <f>分析係数表!C32</f>
        <v>0.77653138391731791</v>
      </c>
      <c r="G29" s="77">
        <f t="shared" si="1"/>
        <v>5.2028903445046432E-2</v>
      </c>
      <c r="H29" s="77">
        <v>6.9845839560338491E-2</v>
      </c>
      <c r="I29" s="77">
        <f t="shared" si="2"/>
        <v>6.9845839560338491E-2</v>
      </c>
      <c r="J29" s="76">
        <f>分析係数表!G32</f>
        <v>0.14009350314364016</v>
      </c>
      <c r="K29" s="78">
        <f t="shared" si="3"/>
        <v>9.7849483440164663E-3</v>
      </c>
      <c r="L29" s="79"/>
      <c r="M29" s="80"/>
      <c r="N29" s="81">
        <f>分析係数表!H32</f>
        <v>6.3300144496333836E-3</v>
      </c>
      <c r="O29" s="82">
        <f t="shared" si="4"/>
        <v>9.8406161690349978E-2</v>
      </c>
      <c r="P29" s="76">
        <f>分析係数表!C32</f>
        <v>0.77653138391731791</v>
      </c>
      <c r="Q29" s="82">
        <f t="shared" si="5"/>
        <v>7.6415472923398814E-2</v>
      </c>
      <c r="R29" s="83">
        <v>9.9655254295939855E-2</v>
      </c>
      <c r="S29" s="84">
        <f t="shared" si="6"/>
        <v>0.16950109385627835</v>
      </c>
      <c r="T29" s="85">
        <f>分析係数表!F32</f>
        <v>0.48218603901338064</v>
      </c>
      <c r="U29" s="86">
        <f t="shared" si="7"/>
        <v>8.1731061054994128E-2</v>
      </c>
      <c r="V29" s="87">
        <f>分析係数表!D32</f>
        <v>2.111881347734967E-2</v>
      </c>
      <c r="W29" s="88">
        <f t="shared" si="8"/>
        <v>0</v>
      </c>
      <c r="X29" s="76">
        <f>分析係数表!E32</f>
        <v>3.1758826374334997E-2</v>
      </c>
      <c r="Y29" s="89">
        <f t="shared" si="9"/>
        <v>0</v>
      </c>
    </row>
    <row r="30" spans="1:25" x14ac:dyDescent="0.2">
      <c r="A30" s="6" t="s">
        <v>18</v>
      </c>
      <c r="B30" s="5" t="s">
        <v>274</v>
      </c>
      <c r="C30" s="90"/>
      <c r="D30" s="76">
        <f>投入係数表!S30</f>
        <v>6.700167504187605E-4</v>
      </c>
      <c r="E30" s="77">
        <f t="shared" si="0"/>
        <v>6.7001675041876055E-2</v>
      </c>
      <c r="F30" s="76">
        <f>分析係数表!C33</f>
        <v>0.72092624356775303</v>
      </c>
      <c r="G30" s="77">
        <f t="shared" si="1"/>
        <v>4.8303265900686974E-2</v>
      </c>
      <c r="H30" s="77">
        <v>6.1924160925932135E-2</v>
      </c>
      <c r="I30" s="77">
        <f t="shared" si="2"/>
        <v>6.1924160925932135E-2</v>
      </c>
      <c r="J30" s="76">
        <f>分析係数表!G33</f>
        <v>0.50771788173830446</v>
      </c>
      <c r="K30" s="78">
        <f t="shared" si="3"/>
        <v>3.1440003813736149E-2</v>
      </c>
      <c r="L30" s="79"/>
      <c r="M30" s="80"/>
      <c r="N30" s="81">
        <f>分析係数表!H33</f>
        <v>9.5171545921061366E-4</v>
      </c>
      <c r="O30" s="82">
        <f t="shared" si="4"/>
        <v>1.4795332002395276E-2</v>
      </c>
      <c r="P30" s="76">
        <f>分析係数表!C33</f>
        <v>0.72092624356775303</v>
      </c>
      <c r="Q30" s="82">
        <f t="shared" si="5"/>
        <v>1.0666343122824587E-2</v>
      </c>
      <c r="R30" s="83">
        <v>3.0950089642203065E-2</v>
      </c>
      <c r="S30" s="84">
        <f t="shared" si="6"/>
        <v>9.2874250568135197E-2</v>
      </c>
      <c r="T30" s="85">
        <f>分析係数表!F33</f>
        <v>0.64568985989076233</v>
      </c>
      <c r="U30" s="86">
        <f t="shared" si="7"/>
        <v>5.9967961836798769E-2</v>
      </c>
      <c r="V30" s="87">
        <f>分析係数表!D33</f>
        <v>8.5965328900498697E-2</v>
      </c>
      <c r="W30" s="88">
        <f t="shared" si="8"/>
        <v>0</v>
      </c>
      <c r="X30" s="76">
        <f>分析係数表!E33</f>
        <v>8.1928283068154834E-2</v>
      </c>
      <c r="Y30" s="89">
        <f t="shared" si="9"/>
        <v>0</v>
      </c>
    </row>
    <row r="31" spans="1:25" x14ac:dyDescent="0.2">
      <c r="A31" s="6" t="s">
        <v>19</v>
      </c>
      <c r="B31" s="5" t="s">
        <v>275</v>
      </c>
      <c r="C31" s="90"/>
      <c r="D31" s="76">
        <f>投入係数表!S31</f>
        <v>4.9246231155778891E-2</v>
      </c>
      <c r="E31" s="77">
        <f t="shared" si="0"/>
        <v>4.924623115577889</v>
      </c>
      <c r="F31" s="76">
        <f>分析係数表!C34</f>
        <v>0.35819769846483229</v>
      </c>
      <c r="G31" s="77">
        <f t="shared" si="1"/>
        <v>1.7639886658067117</v>
      </c>
      <c r="H31" s="77">
        <v>1.9272477987770091</v>
      </c>
      <c r="I31" s="77">
        <f t="shared" si="2"/>
        <v>1.9272477987770091</v>
      </c>
      <c r="J31" s="76">
        <f>分析係数表!G34</f>
        <v>0.42481599404565001</v>
      </c>
      <c r="K31" s="78">
        <f t="shared" si="3"/>
        <v>0.81872568940974599</v>
      </c>
      <c r="L31" s="79"/>
      <c r="M31" s="80"/>
      <c r="N31" s="81">
        <f>分析係数表!H34</f>
        <v>0.15806065051806836</v>
      </c>
      <c r="O31" s="82">
        <f t="shared" si="4"/>
        <v>2.457204806643654</v>
      </c>
      <c r="P31" s="76">
        <f>分析係数表!C34</f>
        <v>0.35819769846483229</v>
      </c>
      <c r="Q31" s="82">
        <f t="shared" si="5"/>
        <v>0.88016510639648016</v>
      </c>
      <c r="R31" s="83">
        <v>0.95160810519071914</v>
      </c>
      <c r="S31" s="84">
        <f t="shared" si="6"/>
        <v>2.8788559039677284</v>
      </c>
      <c r="T31" s="85">
        <f>分析係数表!F34</f>
        <v>0.69970848494872639</v>
      </c>
      <c r="U31" s="86">
        <f t="shared" si="7"/>
        <v>2.0143599029509556</v>
      </c>
      <c r="V31" s="87">
        <f>分析係数表!D34</f>
        <v>0.20760626860734369</v>
      </c>
      <c r="W31" s="88">
        <f t="shared" si="8"/>
        <v>1</v>
      </c>
      <c r="X31" s="76">
        <f>分析係数表!E34</f>
        <v>0.15619831293417136</v>
      </c>
      <c r="Y31" s="89">
        <f t="shared" si="9"/>
        <v>0</v>
      </c>
    </row>
    <row r="32" spans="1:25" x14ac:dyDescent="0.2">
      <c r="A32" s="6" t="s">
        <v>20</v>
      </c>
      <c r="B32" s="5" t="s">
        <v>37</v>
      </c>
      <c r="C32" s="90"/>
      <c r="D32" s="76">
        <f>投入係数表!S32</f>
        <v>1.1055276381909548E-2</v>
      </c>
      <c r="E32" s="77">
        <f t="shared" si="0"/>
        <v>1.1055276381909549</v>
      </c>
      <c r="F32" s="76">
        <f>分析係数表!C35</f>
        <v>0.47446234387370934</v>
      </c>
      <c r="G32" s="77">
        <f t="shared" si="1"/>
        <v>0.52453123443324656</v>
      </c>
      <c r="H32" s="77">
        <v>0.61311962717228397</v>
      </c>
      <c r="I32" s="77">
        <f t="shared" si="2"/>
        <v>0.61311962717228397</v>
      </c>
      <c r="J32" s="76">
        <f>分析係数表!G35</f>
        <v>0.31377306685396844</v>
      </c>
      <c r="K32" s="78">
        <f t="shared" si="3"/>
        <v>0.19238042576620926</v>
      </c>
      <c r="L32" s="79"/>
      <c r="M32" s="80"/>
      <c r="N32" s="81">
        <f>分析係数表!H35</f>
        <v>5.9483797123353076E-2</v>
      </c>
      <c r="O32" s="82">
        <f t="shared" si="4"/>
        <v>0.92473282711316396</v>
      </c>
      <c r="P32" s="76">
        <f>分析係数表!C35</f>
        <v>0.47446234387370934</v>
      </c>
      <c r="Q32" s="82">
        <f t="shared" si="5"/>
        <v>0.4387509046090734</v>
      </c>
      <c r="R32" s="83">
        <v>0.58243701553936555</v>
      </c>
      <c r="S32" s="84">
        <f t="shared" si="6"/>
        <v>1.1955566427116495</v>
      </c>
      <c r="T32" s="85">
        <f>分析係数表!F35</f>
        <v>0.64389247174509934</v>
      </c>
      <c r="U32" s="86">
        <f t="shared" si="7"/>
        <v>0.76980992178687657</v>
      </c>
      <c r="V32" s="87">
        <f>分析係数表!D35</f>
        <v>6.6375071834493329E-2</v>
      </c>
      <c r="W32" s="88">
        <f t="shared" si="8"/>
        <v>0</v>
      </c>
      <c r="X32" s="76">
        <f>分析係数表!E35</f>
        <v>5.9702445565417275E-2</v>
      </c>
      <c r="Y32" s="89">
        <f t="shared" si="9"/>
        <v>0</v>
      </c>
    </row>
    <row r="33" spans="1:25" x14ac:dyDescent="0.2">
      <c r="A33" s="6" t="s">
        <v>21</v>
      </c>
      <c r="B33" s="5" t="s">
        <v>38</v>
      </c>
      <c r="C33" s="90"/>
      <c r="D33" s="76">
        <f>投入係数表!S33</f>
        <v>2.0100502512562816E-3</v>
      </c>
      <c r="E33" s="77">
        <f t="shared" si="0"/>
        <v>0.20100502512562815</v>
      </c>
      <c r="F33" s="76">
        <f>分析係数表!C36</f>
        <v>0.91090674483303868</v>
      </c>
      <c r="G33" s="77">
        <f t="shared" si="1"/>
        <v>0.1830968331322691</v>
      </c>
      <c r="H33" s="77">
        <v>0.29793839932195187</v>
      </c>
      <c r="I33" s="77">
        <f t="shared" si="2"/>
        <v>0.29793839932195187</v>
      </c>
      <c r="J33" s="76">
        <f>分析係数表!G36</f>
        <v>5.1762655005969514E-2</v>
      </c>
      <c r="K33" s="78">
        <f t="shared" si="3"/>
        <v>1.5422082577132977E-2</v>
      </c>
      <c r="L33" s="79"/>
      <c r="M33" s="80"/>
      <c r="N33" s="81">
        <f>分析係数表!H36</f>
        <v>0.19022926540846299</v>
      </c>
      <c r="O33" s="82">
        <f t="shared" si="4"/>
        <v>2.9572968591099982</v>
      </c>
      <c r="P33" s="76">
        <f>分析係数表!C36</f>
        <v>0.91090674483303868</v>
      </c>
      <c r="Q33" s="82">
        <f t="shared" si="5"/>
        <v>2.6938216554368579</v>
      </c>
      <c r="R33" s="83">
        <v>2.8281782850605159</v>
      </c>
      <c r="S33" s="84">
        <f t="shared" si="6"/>
        <v>3.1261166843824677</v>
      </c>
      <c r="T33" s="85">
        <f>分析係数表!F36</f>
        <v>0.84633076241329552</v>
      </c>
      <c r="U33" s="86">
        <f t="shared" si="7"/>
        <v>2.6457287168863375</v>
      </c>
      <c r="V33" s="87">
        <f>分析係数表!D36</f>
        <v>1.3696924417880712E-2</v>
      </c>
      <c r="W33" s="88">
        <f t="shared" si="8"/>
        <v>0</v>
      </c>
      <c r="X33" s="76">
        <f>分析係数表!E36</f>
        <v>6.1086817992045527E-3</v>
      </c>
      <c r="Y33" s="89">
        <f t="shared" si="9"/>
        <v>0</v>
      </c>
    </row>
    <row r="34" spans="1:25" x14ac:dyDescent="0.2">
      <c r="A34" s="6" t="s">
        <v>22</v>
      </c>
      <c r="B34" s="5" t="s">
        <v>378</v>
      </c>
      <c r="C34" s="90"/>
      <c r="D34" s="76">
        <f>投入係数表!S34</f>
        <v>1.675041876046901E-2</v>
      </c>
      <c r="E34" s="77">
        <f t="shared" si="0"/>
        <v>1.675041876046901</v>
      </c>
      <c r="F34" s="76">
        <f>分析係数表!C37</f>
        <v>0.57543127748336897</v>
      </c>
      <c r="G34" s="77">
        <f t="shared" si="1"/>
        <v>0.96387148657180721</v>
      </c>
      <c r="H34" s="77">
        <v>1.195032889869168</v>
      </c>
      <c r="I34" s="77">
        <f t="shared" si="2"/>
        <v>1.195032889869168</v>
      </c>
      <c r="J34" s="76">
        <f>分析係数表!G37</f>
        <v>0.39253606653449546</v>
      </c>
      <c r="K34" s="78">
        <f t="shared" si="3"/>
        <v>0.46909350996859411</v>
      </c>
      <c r="L34" s="79"/>
      <c r="M34" s="80"/>
      <c r="N34" s="81">
        <f>分析係数表!H37</f>
        <v>4.7922509493440749E-2</v>
      </c>
      <c r="O34" s="82">
        <f t="shared" si="4"/>
        <v>0.74500149333655818</v>
      </c>
      <c r="P34" s="76">
        <f>分析係数表!C37</f>
        <v>0.57543127748336897</v>
      </c>
      <c r="Q34" s="82">
        <f t="shared" si="5"/>
        <v>0.4286971610376733</v>
      </c>
      <c r="R34" s="83">
        <v>0.5277648632875811</v>
      </c>
      <c r="S34" s="84">
        <f t="shared" si="6"/>
        <v>1.7227977531567491</v>
      </c>
      <c r="T34" s="85">
        <f>分析係数表!F37</f>
        <v>0.63717752091671964</v>
      </c>
      <c r="U34" s="86">
        <f t="shared" si="7"/>
        <v>1.0977280013973121</v>
      </c>
      <c r="V34" s="87">
        <f>分析係数表!D37</f>
        <v>6.7955959550617839E-2</v>
      </c>
      <c r="W34" s="88">
        <f t="shared" si="8"/>
        <v>0</v>
      </c>
      <c r="X34" s="76">
        <f>分析係数表!E37</f>
        <v>6.4489582164366135E-2</v>
      </c>
      <c r="Y34" s="89">
        <f t="shared" si="9"/>
        <v>0</v>
      </c>
    </row>
    <row r="35" spans="1:25" x14ac:dyDescent="0.2">
      <c r="A35" s="6" t="s">
        <v>23</v>
      </c>
      <c r="B35" s="5" t="s">
        <v>194</v>
      </c>
      <c r="C35" s="90"/>
      <c r="D35" s="76">
        <f>投入係数表!S35</f>
        <v>6.3651591289782244E-3</v>
      </c>
      <c r="E35" s="77">
        <f t="shared" si="0"/>
        <v>0.63651591289782239</v>
      </c>
      <c r="F35" s="76">
        <f>分析係数表!C38</f>
        <v>0.12310923685624497</v>
      </c>
      <c r="G35" s="77">
        <f t="shared" si="1"/>
        <v>7.8360988283707009E-2</v>
      </c>
      <c r="H35" s="77">
        <v>0.11642361736684725</v>
      </c>
      <c r="I35" s="77">
        <f t="shared" si="2"/>
        <v>0.11642361736684725</v>
      </c>
      <c r="J35" s="76">
        <f>分析係数表!G38</f>
        <v>0.19170637906529556</v>
      </c>
      <c r="K35" s="78">
        <f t="shared" si="3"/>
        <v>2.2319150123081746E-2</v>
      </c>
      <c r="L35" s="79"/>
      <c r="M35" s="80"/>
      <c r="N35" s="81">
        <f>分析係数表!H38</f>
        <v>4.3167094042767119E-2</v>
      </c>
      <c r="O35" s="82">
        <f t="shared" si="4"/>
        <v>0.67107398725150003</v>
      </c>
      <c r="P35" s="76">
        <f>分析係数表!C38</f>
        <v>0.12310923685624497</v>
      </c>
      <c r="Q35" s="82">
        <f t="shared" si="5"/>
        <v>8.2615406444609643E-2</v>
      </c>
      <c r="R35" s="83">
        <v>0.10681246115262709</v>
      </c>
      <c r="S35" s="84">
        <f t="shared" si="6"/>
        <v>0.22323607851947436</v>
      </c>
      <c r="T35" s="85">
        <f>分析係数表!F38</f>
        <v>0.42705459409748348</v>
      </c>
      <c r="U35" s="86">
        <f t="shared" si="7"/>
        <v>9.533399290004807E-2</v>
      </c>
      <c r="V35" s="87">
        <f>分析係数表!D38</f>
        <v>7.0562661984783878E-2</v>
      </c>
      <c r="W35" s="88">
        <f t="shared" si="8"/>
        <v>0</v>
      </c>
      <c r="X35" s="76">
        <f>分析係数表!E38</f>
        <v>7.7418276063874261E-2</v>
      </c>
      <c r="Y35" s="89">
        <f t="shared" si="9"/>
        <v>0</v>
      </c>
    </row>
    <row r="36" spans="1:25" x14ac:dyDescent="0.2">
      <c r="A36" s="6" t="s">
        <v>24</v>
      </c>
      <c r="B36" s="5" t="s">
        <v>39</v>
      </c>
      <c r="C36" s="90"/>
      <c r="D36" s="76">
        <f>投入係数表!S36</f>
        <v>0</v>
      </c>
      <c r="E36" s="77">
        <f t="shared" si="0"/>
        <v>0</v>
      </c>
      <c r="F36" s="76">
        <f>分析係数表!C39</f>
        <v>1</v>
      </c>
      <c r="G36" s="77">
        <f t="shared" si="1"/>
        <v>0</v>
      </c>
      <c r="H36" s="77">
        <v>2.7244467405725996E-2</v>
      </c>
      <c r="I36" s="77">
        <f t="shared" si="2"/>
        <v>2.7244467405725996E-2</v>
      </c>
      <c r="J36" s="76">
        <f>分析係数表!G39</f>
        <v>0.35304153549304357</v>
      </c>
      <c r="K36" s="78">
        <f t="shared" si="3"/>
        <v>9.6184286066076825E-3</v>
      </c>
      <c r="L36" s="79"/>
      <c r="M36" s="80"/>
      <c r="N36" s="81">
        <f>分析係数表!H39</f>
        <v>3.7957953780144243E-3</v>
      </c>
      <c r="O36" s="82">
        <f t="shared" si="4"/>
        <v>5.9009289265367207E-2</v>
      </c>
      <c r="P36" s="76">
        <f>分析係数表!C39</f>
        <v>1</v>
      </c>
      <c r="Q36" s="82">
        <f t="shared" si="5"/>
        <v>5.9009289265367207E-2</v>
      </c>
      <c r="R36" s="83">
        <v>8.4313759017771217E-2</v>
      </c>
      <c r="S36" s="84">
        <f t="shared" si="6"/>
        <v>0.11155822642349722</v>
      </c>
      <c r="T36" s="85">
        <f>分析係数表!F39</f>
        <v>0.70376764496801059</v>
      </c>
      <c r="U36" s="86">
        <f t="shared" si="7"/>
        <v>7.8511070286872722E-2</v>
      </c>
      <c r="V36" s="87">
        <f>分析係数表!D39</f>
        <v>5.7580989133746319E-2</v>
      </c>
      <c r="W36" s="88">
        <f t="shared" si="8"/>
        <v>0</v>
      </c>
      <c r="X36" s="76">
        <f>分析係数表!E39</f>
        <v>7.2915608814867472E-2</v>
      </c>
      <c r="Y36" s="89">
        <f t="shared" si="9"/>
        <v>0</v>
      </c>
    </row>
    <row r="37" spans="1:25" x14ac:dyDescent="0.2">
      <c r="A37" s="6" t="s">
        <v>25</v>
      </c>
      <c r="B37" s="5" t="s">
        <v>40</v>
      </c>
      <c r="C37" s="90"/>
      <c r="D37" s="76">
        <f>投入係数表!S37</f>
        <v>0</v>
      </c>
      <c r="E37" s="77">
        <f t="shared" si="0"/>
        <v>0</v>
      </c>
      <c r="F37" s="76">
        <f>分析係数表!C40</f>
        <v>0.78099387587215507</v>
      </c>
      <c r="G37" s="77">
        <f t="shared" si="1"/>
        <v>0</v>
      </c>
      <c r="H37" s="77">
        <v>2.7479945503362732E-3</v>
      </c>
      <c r="I37" s="77">
        <f t="shared" si="2"/>
        <v>2.7479945503362732E-3</v>
      </c>
      <c r="J37" s="76">
        <f>分析係数表!G40</f>
        <v>0.50417365280256732</v>
      </c>
      <c r="K37" s="78">
        <f t="shared" si="3"/>
        <v>1.3854664503245872E-3</v>
      </c>
      <c r="L37" s="79"/>
      <c r="M37" s="80"/>
      <c r="N37" s="81">
        <f>分析係数表!H40</f>
        <v>3.2832602420076455E-2</v>
      </c>
      <c r="O37" s="82">
        <f t="shared" si="4"/>
        <v>0.51041437711917792</v>
      </c>
      <c r="P37" s="76">
        <f>分析係数表!C40</f>
        <v>0.78099387587215507</v>
      </c>
      <c r="Q37" s="82">
        <f t="shared" si="5"/>
        <v>0.39863050268717859</v>
      </c>
      <c r="R37" s="83">
        <v>0.3995839103982341</v>
      </c>
      <c r="S37" s="84">
        <f t="shared" si="6"/>
        <v>0.40233190494857035</v>
      </c>
      <c r="T37" s="85">
        <f>分析係数表!F40</f>
        <v>0.70079506733733576</v>
      </c>
      <c r="U37" s="86">
        <f t="shared" si="7"/>
        <v>0.28195221442039192</v>
      </c>
      <c r="V37" s="87">
        <f>分析係数表!D40</f>
        <v>8.9079993509654384E-2</v>
      </c>
      <c r="W37" s="88">
        <f t="shared" si="8"/>
        <v>0</v>
      </c>
      <c r="X37" s="76">
        <f>分析係数表!E40</f>
        <v>5.5816972253772516E-2</v>
      </c>
      <c r="Y37" s="89">
        <f t="shared" si="9"/>
        <v>0</v>
      </c>
    </row>
    <row r="38" spans="1:25" x14ac:dyDescent="0.2">
      <c r="A38" s="6" t="s">
        <v>26</v>
      </c>
      <c r="B38" s="5" t="s">
        <v>277</v>
      </c>
      <c r="C38" s="90"/>
      <c r="D38" s="76">
        <f>投入係数表!S38</f>
        <v>0</v>
      </c>
      <c r="E38" s="77">
        <f t="shared" si="0"/>
        <v>0</v>
      </c>
      <c r="F38" s="76">
        <f>分析係数表!C41</f>
        <v>0.76071116627591595</v>
      </c>
      <c r="G38" s="77">
        <f t="shared" si="1"/>
        <v>0</v>
      </c>
      <c r="H38" s="77">
        <v>9.179043922096738E-4</v>
      </c>
      <c r="I38" s="77">
        <f t="shared" si="2"/>
        <v>9.179043922096738E-4</v>
      </c>
      <c r="J38" s="76">
        <f>分析係数表!G41</f>
        <v>0.44503393665158369</v>
      </c>
      <c r="K38" s="78">
        <f t="shared" si="3"/>
        <v>4.0849860513485041E-4</v>
      </c>
      <c r="L38" s="79"/>
      <c r="M38" s="80"/>
      <c r="N38" s="81">
        <f>分析係数表!H41</f>
        <v>5.40375184572724E-2</v>
      </c>
      <c r="O38" s="82">
        <f t="shared" si="4"/>
        <v>0.84006518799646668</v>
      </c>
      <c r="P38" s="76">
        <f>分析係数表!C41</f>
        <v>0.76071116627591595</v>
      </c>
      <c r="Q38" s="82">
        <f t="shared" si="5"/>
        <v>0.63904696890858881</v>
      </c>
      <c r="R38" s="83">
        <v>0.65009529548047773</v>
      </c>
      <c r="S38" s="84">
        <f t="shared" si="6"/>
        <v>0.65101319987268735</v>
      </c>
      <c r="T38" s="85">
        <f>分析係数表!F41</f>
        <v>0.54961538461538462</v>
      </c>
      <c r="U38" s="86">
        <f t="shared" si="7"/>
        <v>0.35780687023771934</v>
      </c>
      <c r="V38" s="87">
        <f>分析係数表!D41</f>
        <v>0.14765837104072399</v>
      </c>
      <c r="W38" s="88">
        <f t="shared" si="8"/>
        <v>0</v>
      </c>
      <c r="X38" s="76">
        <f>分析係数表!E41</f>
        <v>0.13881221719457013</v>
      </c>
      <c r="Y38" s="89">
        <f t="shared" si="9"/>
        <v>0</v>
      </c>
    </row>
    <row r="39" spans="1:25" x14ac:dyDescent="0.2">
      <c r="A39" s="6" t="s">
        <v>51</v>
      </c>
      <c r="B39" s="5" t="s">
        <v>368</v>
      </c>
      <c r="C39" s="90"/>
      <c r="D39" s="76">
        <f>投入係数表!S39</f>
        <v>1.340033500837521E-3</v>
      </c>
      <c r="E39" s="77">
        <f>$C$21*D39</f>
        <v>0.13400335008375211</v>
      </c>
      <c r="F39" s="76">
        <f>分析係数表!C42</f>
        <v>0.30107643796890293</v>
      </c>
      <c r="G39" s="77">
        <f>E39*F39</f>
        <v>4.0345251319115975E-2</v>
      </c>
      <c r="H39" s="77">
        <v>4.5185023281195301E-2</v>
      </c>
      <c r="I39" s="77">
        <f>C39+H39</f>
        <v>4.5185023281195301E-2</v>
      </c>
      <c r="J39" s="76">
        <f>分析係数表!G42</f>
        <v>0.48530465949820789</v>
      </c>
      <c r="K39" s="78">
        <f>I39*J39</f>
        <v>2.1928502337899083E-2</v>
      </c>
      <c r="L39" s="79"/>
      <c r="M39" s="80"/>
      <c r="N39" s="81">
        <f>分析係数表!H42</f>
        <v>1.1991298601515789E-2</v>
      </c>
      <c r="O39" s="82">
        <f t="shared" si="4"/>
        <v>0.18641626783748869</v>
      </c>
      <c r="P39" s="76">
        <f>分析係数表!C42</f>
        <v>0.30107643796890293</v>
      </c>
      <c r="Q39" s="82">
        <f>O39*P39</f>
        <v>5.6125545899968057E-2</v>
      </c>
      <c r="R39" s="83">
        <v>5.9300430433280045E-2</v>
      </c>
      <c r="S39" s="84">
        <f>I39+R39</f>
        <v>0.10448545371447535</v>
      </c>
      <c r="T39" s="85">
        <f>分析係数表!F42</f>
        <v>0.55698924731182797</v>
      </c>
      <c r="U39" s="86">
        <f>S39*T39</f>
        <v>5.8197274219460464E-2</v>
      </c>
      <c r="V39" s="87">
        <f>分析係数表!D42</f>
        <v>0.33118279569892473</v>
      </c>
      <c r="W39" s="88">
        <f>ROUND(S39*V39,0)</f>
        <v>0</v>
      </c>
      <c r="X39" s="76">
        <f>分析係数表!E42</f>
        <v>0.28387096774193549</v>
      </c>
      <c r="Y39" s="89">
        <f>ROUND(S39*X39,0)</f>
        <v>0</v>
      </c>
    </row>
    <row r="40" spans="1:25" x14ac:dyDescent="0.2">
      <c r="A40" s="6" t="s">
        <v>195</v>
      </c>
      <c r="B40" s="5" t="s">
        <v>41</v>
      </c>
      <c r="C40" s="90"/>
      <c r="D40" s="76">
        <f>投入係数表!S40</f>
        <v>2.8140703517587941E-2</v>
      </c>
      <c r="E40" s="77">
        <f>$C$21*D40</f>
        <v>2.8140703517587942</v>
      </c>
      <c r="F40" s="76">
        <f>分析係数表!C43</f>
        <v>0.72981232219865499</v>
      </c>
      <c r="G40" s="77">
        <f>E40*F40</f>
        <v>2.0537432182474715</v>
      </c>
      <c r="H40" s="77">
        <v>2.7664097787740585</v>
      </c>
      <c r="I40" s="77">
        <f>C40+H40</f>
        <v>2.7664097787740585</v>
      </c>
      <c r="J40" s="76">
        <f>分析係数表!G43</f>
        <v>0.39095764137830125</v>
      </c>
      <c r="K40" s="78">
        <f>I40*J40</f>
        <v>1.081549042195374</v>
      </c>
      <c r="L40" s="79"/>
      <c r="M40" s="80"/>
      <c r="N40" s="81">
        <f>分析係数表!H43</f>
        <v>3.3430191196790096E-2</v>
      </c>
      <c r="O40" s="82">
        <f t="shared" si="4"/>
        <v>0.51970446930672842</v>
      </c>
      <c r="P40" s="76">
        <f>分析係数表!C43</f>
        <v>0.72981232219865499</v>
      </c>
      <c r="Q40" s="82">
        <f>O40*P40</f>
        <v>0.37928672560176308</v>
      </c>
      <c r="R40" s="83">
        <v>0.75861327198801209</v>
      </c>
      <c r="S40" s="84">
        <f>I40+R40</f>
        <v>3.5250230507620706</v>
      </c>
      <c r="T40" s="85">
        <f>分析係数表!F43</f>
        <v>0.64680420416026529</v>
      </c>
      <c r="U40" s="86">
        <f>S40*T40</f>
        <v>2.2799997289947513</v>
      </c>
      <c r="V40" s="87">
        <f>分析係数表!D43</f>
        <v>0.10445777550174361</v>
      </c>
      <c r="W40" s="88">
        <f>ROUND(S40*V40,0)</f>
        <v>0</v>
      </c>
      <c r="X40" s="76">
        <f>分析係数表!E43</f>
        <v>8.2644426561318804E-2</v>
      </c>
      <c r="Y40" s="89">
        <f>ROUND(S40*X40,0)</f>
        <v>0</v>
      </c>
    </row>
    <row r="41" spans="1:25" x14ac:dyDescent="0.2">
      <c r="A41" s="6" t="s">
        <v>341</v>
      </c>
      <c r="B41" s="5" t="s">
        <v>42</v>
      </c>
      <c r="C41" s="90"/>
      <c r="D41" s="76">
        <f>投入係数表!S41</f>
        <v>0</v>
      </c>
      <c r="E41" s="77">
        <f>$C$21*D41</f>
        <v>0</v>
      </c>
      <c r="F41" s="76">
        <f>分析係数表!C44</f>
        <v>0.45252453325619169</v>
      </c>
      <c r="G41" s="77">
        <f>E41*F41</f>
        <v>0</v>
      </c>
      <c r="H41" s="77">
        <v>4.6031487263201686E-3</v>
      </c>
      <c r="I41" s="77">
        <f>C41+H41</f>
        <v>4.6031487263201686E-3</v>
      </c>
      <c r="J41" s="76">
        <f>分析係数表!G44</f>
        <v>0.2679406279539126</v>
      </c>
      <c r="K41" s="78">
        <f>I41*J41</f>
        <v>1.233370560295479E-3</v>
      </c>
      <c r="L41" s="79"/>
      <c r="M41" s="80"/>
      <c r="N41" s="81">
        <f>分析係数表!H44</f>
        <v>0.11253165797686161</v>
      </c>
      <c r="O41" s="82">
        <f t="shared" si="4"/>
        <v>1.7494128359842163</v>
      </c>
      <c r="P41" s="76">
        <f>分析係数表!C44</f>
        <v>0.45252453325619169</v>
      </c>
      <c r="Q41" s="82">
        <f>O41*P41</f>
        <v>0.79165222707614813</v>
      </c>
      <c r="R41" s="83">
        <v>0.80500164904627458</v>
      </c>
      <c r="S41" s="84">
        <f>I41+R41</f>
        <v>0.80960479777259475</v>
      </c>
      <c r="T41" s="85">
        <f>分析係数表!F44</f>
        <v>0.51592877398257675</v>
      </c>
      <c r="U41" s="86">
        <f>S41*T41</f>
        <v>0.41769841072522679</v>
      </c>
      <c r="V41" s="87">
        <f>分析係数表!D44</f>
        <v>0.17695373374549728</v>
      </c>
      <c r="W41" s="88">
        <f>ROUND(S41*V41,0)</f>
        <v>0</v>
      </c>
      <c r="X41" s="76">
        <f>分析係数表!E44</f>
        <v>0.1325013412359809</v>
      </c>
      <c r="Y41" s="89">
        <f>ROUND(S41*X41,0)</f>
        <v>0</v>
      </c>
    </row>
    <row r="42" spans="1:25" x14ac:dyDescent="0.2">
      <c r="A42" s="6" t="s">
        <v>342</v>
      </c>
      <c r="B42" s="5" t="s">
        <v>279</v>
      </c>
      <c r="C42" s="90"/>
      <c r="D42" s="76">
        <f>投入係数表!S42</f>
        <v>1.340033500837521E-3</v>
      </c>
      <c r="E42" s="77">
        <f>$C$21*D42</f>
        <v>0.13400335008375211</v>
      </c>
      <c r="F42" s="76">
        <f>分析係数表!C45</f>
        <v>1</v>
      </c>
      <c r="G42" s="77">
        <f>E42*F42</f>
        <v>0.13400335008375211</v>
      </c>
      <c r="H42" s="77">
        <v>0.15448488611029168</v>
      </c>
      <c r="I42" s="77">
        <f>C42+H42</f>
        <v>0.15448488611029168</v>
      </c>
      <c r="J42" s="76">
        <f>分析係数表!G45</f>
        <v>0</v>
      </c>
      <c r="K42" s="78">
        <f>I42*J42</f>
        <v>0</v>
      </c>
      <c r="L42" s="79"/>
      <c r="M42" s="80"/>
      <c r="N42" s="81">
        <f>分析係数表!H45</f>
        <v>0</v>
      </c>
      <c r="O42" s="82">
        <f t="shared" si="4"/>
        <v>0</v>
      </c>
      <c r="P42" s="76">
        <f>分析係数表!C45</f>
        <v>1</v>
      </c>
      <c r="Q42" s="82">
        <f>O42*P42</f>
        <v>0</v>
      </c>
      <c r="R42" s="83">
        <v>1.3350305255998039E-2</v>
      </c>
      <c r="S42" s="84">
        <f>I42+R42</f>
        <v>0.16783519136628972</v>
      </c>
      <c r="T42" s="85">
        <f>分析係数表!F45</f>
        <v>0</v>
      </c>
      <c r="U42" s="86">
        <f>S42*T42</f>
        <v>0</v>
      </c>
      <c r="V42" s="87">
        <f>分析係数表!D45</f>
        <v>0</v>
      </c>
      <c r="W42" s="88">
        <f>ROUND(S42*V42,0)</f>
        <v>0</v>
      </c>
      <c r="X42" s="76">
        <f>分析係数表!E45</f>
        <v>0</v>
      </c>
      <c r="Y42" s="89">
        <f>ROUND(S42*X42,0)</f>
        <v>0</v>
      </c>
    </row>
    <row r="43" spans="1:25" x14ac:dyDescent="0.2">
      <c r="A43" s="6" t="s">
        <v>343</v>
      </c>
      <c r="B43" s="5" t="s">
        <v>280</v>
      </c>
      <c r="C43" s="90"/>
      <c r="D43" s="76">
        <f>投入係数表!S43</f>
        <v>3.3500837520938024E-3</v>
      </c>
      <c r="E43" s="77">
        <f>$C$21*D43</f>
        <v>0.33500837520938026</v>
      </c>
      <c r="F43" s="76">
        <f>分析係数表!C46</f>
        <v>0.34080923888028791</v>
      </c>
      <c r="G43" s="77">
        <f>E43*F43</f>
        <v>0.1141739493736308</v>
      </c>
      <c r="H43" s="77">
        <v>0.14366704614531095</v>
      </c>
      <c r="I43" s="77">
        <f>C43+H43</f>
        <v>0.14366704614531095</v>
      </c>
      <c r="J43" s="76">
        <f>分析係数表!G46</f>
        <v>9.3103025848340071E-3</v>
      </c>
      <c r="K43" s="78">
        <f>I43*J43</f>
        <v>1.3375836710821552E-3</v>
      </c>
      <c r="L43" s="79"/>
      <c r="M43" s="80"/>
      <c r="N43" s="81">
        <f>分析係数表!H46</f>
        <v>2.2019091222401043E-2</v>
      </c>
      <c r="O43" s="82">
        <f t="shared" si="4"/>
        <v>0.3423079470587399</v>
      </c>
      <c r="P43" s="76">
        <f>分析係数表!C46</f>
        <v>0.34080923888028791</v>
      </c>
      <c r="Q43" s="82">
        <f>O43*P43</f>
        <v>0.11666171089976303</v>
      </c>
      <c r="R43" s="83">
        <v>0.13343694224087463</v>
      </c>
      <c r="S43" s="84">
        <f>I43+R43</f>
        <v>0.27710398838618555</v>
      </c>
      <c r="T43" s="85">
        <f>分析係数表!F46</f>
        <v>0.31361019233125076</v>
      </c>
      <c r="U43" s="86">
        <f>S43*T43</f>
        <v>8.6902635093548328E-2</v>
      </c>
      <c r="V43" s="87">
        <f>分析係数表!D46</f>
        <v>2.8175915717260809E-3</v>
      </c>
      <c r="W43" s="88">
        <f>ROUND(S43*V43,0)</f>
        <v>0</v>
      </c>
      <c r="X43" s="76">
        <f>分析係数表!E46</f>
        <v>8.2077667524194532E-3</v>
      </c>
      <c r="Y43" s="89">
        <f>ROUND(S43*X43,0)</f>
        <v>0</v>
      </c>
    </row>
    <row r="44" spans="1:25" x14ac:dyDescent="0.2">
      <c r="A44" s="192">
        <v>40</v>
      </c>
      <c r="B44" s="14" t="s">
        <v>151</v>
      </c>
      <c r="C44" s="197">
        <f>SUM(C5:C43)</f>
        <v>100</v>
      </c>
      <c r="D44" s="92">
        <f>投入係数表!S44</f>
        <v>0.59162479061976547</v>
      </c>
      <c r="E44" s="91">
        <f>SUM(E5:E43)</f>
        <v>59.162479061976562</v>
      </c>
      <c r="F44" s="92">
        <f>分析係数表!C47</f>
        <v>0.44730110240898746</v>
      </c>
      <c r="G44" s="91">
        <f>SUM(G5:G43)</f>
        <v>12.264740397288493</v>
      </c>
      <c r="H44" s="91">
        <f>SUM(H5:H43)</f>
        <v>14.606263876360087</v>
      </c>
      <c r="I44" s="91">
        <f>SUM(I5:I43)</f>
        <v>114.60626387636009</v>
      </c>
      <c r="J44" s="92">
        <f>分析係数表!G47</f>
        <v>0.20041488570582558</v>
      </c>
      <c r="K44" s="93">
        <f>SUM(K5:K43)</f>
        <v>24.781022774225249</v>
      </c>
      <c r="L44" s="94">
        <f>最終需要_まとめ!$L$33</f>
        <v>0.62733333333333341</v>
      </c>
      <c r="M44" s="91">
        <f>K44*L44</f>
        <v>15.545961620363975</v>
      </c>
      <c r="N44" s="95">
        <f>分析係数表!H47</f>
        <v>1</v>
      </c>
      <c r="O44" s="96">
        <f>SUM(O5:O43)</f>
        <v>15.545961620363974</v>
      </c>
      <c r="P44" s="92">
        <f>分析係数表!C47</f>
        <v>0.44730110240898746</v>
      </c>
      <c r="Q44" s="96">
        <f>SUM(Q5:Q43)</f>
        <v>7.4848677207248757</v>
      </c>
      <c r="R44" s="91">
        <f>SUM(R5:R43)</f>
        <v>8.6066367332828904</v>
      </c>
      <c r="S44" s="97">
        <f>SUM(S5:S43)</f>
        <v>123.21290060964299</v>
      </c>
      <c r="T44" s="98">
        <f>分析係数表!F47</f>
        <v>0.4447131739491107</v>
      </c>
      <c r="U44" s="99">
        <f>SUM(U5:U43)</f>
        <v>52.261343285861869</v>
      </c>
      <c r="V44" s="100">
        <f>分析係数表!D47</f>
        <v>5.9741394314336671E-2</v>
      </c>
      <c r="W44" s="101">
        <f>SUM(W5:W43)</f>
        <v>11</v>
      </c>
      <c r="X44" s="92">
        <f>分析係数表!E47</f>
        <v>5.0958836918611881E-2</v>
      </c>
      <c r="Y44" s="102">
        <f>SUM(Y5:Y43)</f>
        <v>9</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Y46"/>
  <sheetViews>
    <sheetView showGridLines="0" workbookViewId="0">
      <pane xSplit="2" ySplit="4" topLeftCell="C11" activePane="bottomRight" state="frozen"/>
      <selection activeCell="A19" sqref="A19"/>
      <selection pane="topRight" activeCell="A19" sqref="A19"/>
      <selection pane="bottomLeft" activeCell="A19" sqref="A19"/>
      <selection pane="bottomRight" activeCell="K25" sqref="K25"/>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8" t="str">
        <f>取引基本表!$E$1</f>
        <v>2015年加古川市産業連関表</v>
      </c>
      <c r="H1" s="401"/>
      <c r="I1" s="401"/>
    </row>
    <row r="2" spans="1:25" x14ac:dyDescent="0.2">
      <c r="B2" s="3" t="s">
        <v>281</v>
      </c>
      <c r="S2" s="3" t="s">
        <v>153</v>
      </c>
      <c r="U2" s="64" t="s">
        <v>210</v>
      </c>
      <c r="W2" s="3" t="s">
        <v>130</v>
      </c>
      <c r="Y2" s="3" t="s">
        <v>154</v>
      </c>
    </row>
    <row r="3" spans="1:25" ht="44" x14ac:dyDescent="0.2">
      <c r="B3" s="65"/>
      <c r="C3" s="66" t="s">
        <v>228</v>
      </c>
      <c r="D3" s="66" t="s">
        <v>238</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投入係数表!T5</f>
        <v>0</v>
      </c>
      <c r="E5" s="77">
        <f t="shared" ref="E5:E38" si="0">$C$22*D5</f>
        <v>0</v>
      </c>
      <c r="F5" s="76">
        <f>分析係数表!C8</f>
        <v>6.8521575100212173E-2</v>
      </c>
      <c r="G5" s="77">
        <f t="shared" ref="G5:G38" si="1">E5*F5</f>
        <v>0</v>
      </c>
      <c r="H5" s="77">
        <f t="array" ref="H5:H43">MMULT(逆行列係数!C5:AO43,'18'!G5:G43)</f>
        <v>4.6105114885904686E-4</v>
      </c>
      <c r="I5" s="77">
        <f t="shared" ref="I5:I38" si="2">C5+H5</f>
        <v>4.6105114885904686E-4</v>
      </c>
      <c r="J5" s="76">
        <f>分析係数表!G8</f>
        <v>0.11996034368803701</v>
      </c>
      <c r="K5" s="78">
        <f t="shared" ref="K5:K38" si="3">I5*J5</f>
        <v>5.5307854274895578E-5</v>
      </c>
      <c r="L5" s="79" t="s">
        <v>184</v>
      </c>
      <c r="M5" s="80" t="s">
        <v>184</v>
      </c>
      <c r="N5" s="81">
        <f>分析係数表!H8</f>
        <v>1.0951051471680932E-2</v>
      </c>
      <c r="O5" s="82">
        <f t="shared" ref="O5:O43" si="4">$M$44*N5</f>
        <v>0.16093690278045705</v>
      </c>
      <c r="P5" s="76">
        <f>分析係数表!C8</f>
        <v>6.8521575100212173E-2</v>
      </c>
      <c r="Q5" s="82">
        <f t="shared" ref="Q5:Q38" si="5">O5*P5</f>
        <v>1.1027650070266633E-2</v>
      </c>
      <c r="R5" s="83">
        <f t="array" ref="R5:R43">MMULT(逆行列係数!C5:AO43,'18'!Q5:Q43)</f>
        <v>1.4185075194066758E-2</v>
      </c>
      <c r="S5" s="84">
        <f t="shared" ref="S5:S38" si="6">I5+R5</f>
        <v>1.4646126342925805E-2</v>
      </c>
      <c r="T5" s="85">
        <f>分析係数表!F8</f>
        <v>0.45208195637805682</v>
      </c>
      <c r="U5" s="86">
        <f t="shared" ref="U5:U38" si="7">S5*T5</f>
        <v>6.6212494504700927E-3</v>
      </c>
      <c r="V5" s="87">
        <f>分析係数表!D8</f>
        <v>0.36021150033046928</v>
      </c>
      <c r="W5" s="167">
        <f t="shared" ref="W5:W38" si="8">ROUND(S5*V5,0)</f>
        <v>0</v>
      </c>
      <c r="X5" s="76">
        <f>分析係数表!E8</f>
        <v>0.22769332452081956</v>
      </c>
      <c r="Y5" s="166">
        <f t="shared" ref="Y5:Y38" si="9">ROUND(S5*X5,0)</f>
        <v>0</v>
      </c>
    </row>
    <row r="6" spans="1:25" x14ac:dyDescent="0.2">
      <c r="A6" s="6" t="s">
        <v>220</v>
      </c>
      <c r="B6" s="5" t="s">
        <v>266</v>
      </c>
      <c r="C6" s="90"/>
      <c r="D6" s="76">
        <f>投入係数表!T6</f>
        <v>0</v>
      </c>
      <c r="E6" s="77">
        <f t="shared" si="0"/>
        <v>0</v>
      </c>
      <c r="F6" s="76">
        <f>分析係数表!C9</f>
        <v>0.10166666666666668</v>
      </c>
      <c r="G6" s="77">
        <f t="shared" si="1"/>
        <v>0</v>
      </c>
      <c r="H6" s="77">
        <v>6.5423764466371404E-5</v>
      </c>
      <c r="I6" s="77">
        <f t="shared" si="2"/>
        <v>6.5423764466371404E-5</v>
      </c>
      <c r="J6" s="76">
        <f>分析係数表!G9</f>
        <v>0.25757575757575757</v>
      </c>
      <c r="K6" s="78">
        <f t="shared" si="3"/>
        <v>1.6851575695883544E-5</v>
      </c>
      <c r="L6" s="79"/>
      <c r="M6" s="80"/>
      <c r="N6" s="81">
        <f>分析係数表!H9</f>
        <v>5.8336047250617351E-4</v>
      </c>
      <c r="O6" s="82">
        <f t="shared" si="4"/>
        <v>8.5730788401889198E-3</v>
      </c>
      <c r="P6" s="76">
        <f>分析係数表!C9</f>
        <v>0.10166666666666668</v>
      </c>
      <c r="Q6" s="82">
        <f t="shared" si="5"/>
        <v>8.7159634875254028E-4</v>
      </c>
      <c r="R6" s="83">
        <v>9.8481938829934001E-4</v>
      </c>
      <c r="S6" s="84">
        <f t="shared" si="6"/>
        <v>1.0502431527657115E-3</v>
      </c>
      <c r="T6" s="85">
        <f>分析係数表!F9</f>
        <v>0.71212121212121215</v>
      </c>
      <c r="U6" s="86">
        <f t="shared" si="7"/>
        <v>7.4790042696952182E-4</v>
      </c>
      <c r="V6" s="87">
        <f>分析係数表!D9</f>
        <v>0</v>
      </c>
      <c r="W6" s="167">
        <f t="shared" si="8"/>
        <v>0</v>
      </c>
      <c r="X6" s="76">
        <f>分析係数表!E9</f>
        <v>0</v>
      </c>
      <c r="Y6" s="166">
        <f t="shared" si="9"/>
        <v>0</v>
      </c>
    </row>
    <row r="7" spans="1:25" x14ac:dyDescent="0.2">
      <c r="A7" s="6" t="s">
        <v>221</v>
      </c>
      <c r="B7" s="5" t="s">
        <v>267</v>
      </c>
      <c r="C7" s="90"/>
      <c r="D7" s="76">
        <f>投入係数表!T7</f>
        <v>0</v>
      </c>
      <c r="E7" s="77">
        <f t="shared" si="0"/>
        <v>0</v>
      </c>
      <c r="F7" s="76">
        <f>分析係数表!C10</f>
        <v>6.675102815564693E-2</v>
      </c>
      <c r="G7" s="77">
        <f t="shared" si="1"/>
        <v>0</v>
      </c>
      <c r="H7" s="77">
        <v>1.2396814451377567E-5</v>
      </c>
      <c r="I7" s="77">
        <f t="shared" si="2"/>
        <v>1.2396814451377567E-5</v>
      </c>
      <c r="J7" s="76">
        <f>分析係数表!G10</f>
        <v>0.17692307692307693</v>
      </c>
      <c r="K7" s="78">
        <f t="shared" si="3"/>
        <v>2.193282556782185E-6</v>
      </c>
      <c r="L7" s="79"/>
      <c r="M7" s="80"/>
      <c r="N7" s="81">
        <f>分析係数表!H10</f>
        <v>1.0987412693544459E-3</v>
      </c>
      <c r="O7" s="82">
        <f t="shared" si="4"/>
        <v>1.614712681282195E-2</v>
      </c>
      <c r="P7" s="76">
        <f>分析係数表!C10</f>
        <v>6.675102815564693E-2</v>
      </c>
      <c r="Q7" s="82">
        <f t="shared" si="5"/>
        <v>1.0778373165154795E-3</v>
      </c>
      <c r="R7" s="83">
        <v>1.6363448478753874E-3</v>
      </c>
      <c r="S7" s="84">
        <f t="shared" si="6"/>
        <v>1.6487416623267651E-3</v>
      </c>
      <c r="T7" s="85">
        <f>分析係数表!F10</f>
        <v>0.52307692307692311</v>
      </c>
      <c r="U7" s="86">
        <f t="shared" si="7"/>
        <v>8.6241871567861565E-4</v>
      </c>
      <c r="V7" s="87">
        <f>分析係数表!D10</f>
        <v>9.2307692307692313E-2</v>
      </c>
      <c r="W7" s="167">
        <f t="shared" si="8"/>
        <v>0</v>
      </c>
      <c r="X7" s="76">
        <f>分析係数表!E10</f>
        <v>0</v>
      </c>
      <c r="Y7" s="166">
        <f t="shared" si="9"/>
        <v>0</v>
      </c>
    </row>
    <row r="8" spans="1:25" x14ac:dyDescent="0.2">
      <c r="A8" s="6" t="s">
        <v>222</v>
      </c>
      <c r="B8" s="5" t="s">
        <v>27</v>
      </c>
      <c r="C8" s="90"/>
      <c r="D8" s="76">
        <f>投入係数表!T8</f>
        <v>0</v>
      </c>
      <c r="E8" s="77">
        <f t="shared" si="0"/>
        <v>0</v>
      </c>
      <c r="F8" s="76">
        <f>分析係数表!C11</f>
        <v>1.2359489742525653E-2</v>
      </c>
      <c r="G8" s="77">
        <f t="shared" si="1"/>
        <v>0</v>
      </c>
      <c r="H8" s="77">
        <v>3.8204101386353473E-3</v>
      </c>
      <c r="I8" s="77">
        <f t="shared" si="2"/>
        <v>3.8204101386353473E-3</v>
      </c>
      <c r="J8" s="76">
        <f>分析係数表!G11</f>
        <v>0.33667334669338678</v>
      </c>
      <c r="K8" s="78">
        <f t="shared" si="3"/>
        <v>1.2862302671157082E-3</v>
      </c>
      <c r="L8" s="79"/>
      <c r="M8" s="80"/>
      <c r="N8" s="81">
        <f>分析係数表!H11</f>
        <v>-2.0551994966342155E-5</v>
      </c>
      <c r="O8" s="82">
        <f t="shared" si="4"/>
        <v>-3.0203258786573432E-4</v>
      </c>
      <c r="P8" s="76">
        <f>分析係数表!C11</f>
        <v>1.2359489742525653E-2</v>
      </c>
      <c r="Q8" s="82">
        <f t="shared" si="5"/>
        <v>-3.7329686716350215E-6</v>
      </c>
      <c r="R8" s="83">
        <v>1.110867703593334E-3</v>
      </c>
      <c r="S8" s="84">
        <f t="shared" si="6"/>
        <v>4.9312778422286813E-3</v>
      </c>
      <c r="T8" s="85">
        <f>分析係数表!F11</f>
        <v>0.55811623246492981</v>
      </c>
      <c r="U8" s="86">
        <f t="shared" si="7"/>
        <v>2.7522262105424602E-3</v>
      </c>
      <c r="V8" s="87">
        <f>分析係数表!D11</f>
        <v>9.0180360721442889E-3</v>
      </c>
      <c r="W8" s="167">
        <f t="shared" si="8"/>
        <v>0</v>
      </c>
      <c r="X8" s="76">
        <f>分析係数表!E11</f>
        <v>0</v>
      </c>
      <c r="Y8" s="166">
        <f t="shared" si="9"/>
        <v>0</v>
      </c>
    </row>
    <row r="9" spans="1:25" x14ac:dyDescent="0.2">
      <c r="A9" s="6" t="s">
        <v>223</v>
      </c>
      <c r="B9" s="5" t="s">
        <v>191</v>
      </c>
      <c r="C9" s="90"/>
      <c r="D9" s="76">
        <f>投入係数表!T9</f>
        <v>0</v>
      </c>
      <c r="E9" s="77">
        <f t="shared" si="0"/>
        <v>0</v>
      </c>
      <c r="F9" s="76">
        <f>分析係数表!C12</f>
        <v>9.527433500036242E-2</v>
      </c>
      <c r="G9" s="77">
        <f t="shared" si="1"/>
        <v>0</v>
      </c>
      <c r="H9" s="77">
        <v>2.4230299081509892E-4</v>
      </c>
      <c r="I9" s="77">
        <f t="shared" si="2"/>
        <v>2.4230299081509892E-4</v>
      </c>
      <c r="J9" s="76">
        <f>分析係数表!G12</f>
        <v>0.14088657924107142</v>
      </c>
      <c r="K9" s="78">
        <f t="shared" si="3"/>
        <v>3.4137239515820035E-5</v>
      </c>
      <c r="L9" s="79"/>
      <c r="M9" s="80"/>
      <c r="N9" s="81">
        <f>分析係数表!H12</f>
        <v>8.9938691818092706E-2</v>
      </c>
      <c r="O9" s="82">
        <f t="shared" si="4"/>
        <v>1.3217410710524327</v>
      </c>
      <c r="P9" s="76">
        <f>分析係数表!C12</f>
        <v>9.527433500036242E-2</v>
      </c>
      <c r="Q9" s="82">
        <f t="shared" si="5"/>
        <v>0.12592800158718731</v>
      </c>
      <c r="R9" s="83">
        <v>0.13978879808808017</v>
      </c>
      <c r="S9" s="84">
        <f t="shared" si="6"/>
        <v>0.14003110107889527</v>
      </c>
      <c r="T9" s="85">
        <f>分析係数表!F12</f>
        <v>0.31070382254464285</v>
      </c>
      <c r="U9" s="86">
        <f t="shared" si="7"/>
        <v>4.3508198380348022E-2</v>
      </c>
      <c r="V9" s="87">
        <f>分析係数表!D12</f>
        <v>6.9248744419642863E-2</v>
      </c>
      <c r="W9" s="167">
        <f t="shared" si="8"/>
        <v>0</v>
      </c>
      <c r="X9" s="76">
        <f>分析係数表!E12</f>
        <v>7.6468331473214288E-2</v>
      </c>
      <c r="Y9" s="166">
        <f t="shared" si="9"/>
        <v>0</v>
      </c>
    </row>
    <row r="10" spans="1:25" x14ac:dyDescent="0.2">
      <c r="A10" s="6" t="s">
        <v>224</v>
      </c>
      <c r="B10" s="5" t="s">
        <v>28</v>
      </c>
      <c r="C10" s="90"/>
      <c r="D10" s="76">
        <f>投入係数表!T10</f>
        <v>3.5228988424760945E-3</v>
      </c>
      <c r="E10" s="77">
        <f t="shared" si="0"/>
        <v>0.35228988424760943</v>
      </c>
      <c r="F10" s="76">
        <f>分析係数表!C13</f>
        <v>0</v>
      </c>
      <c r="G10" s="77">
        <f t="shared" si="1"/>
        <v>0</v>
      </c>
      <c r="H10" s="77">
        <v>0</v>
      </c>
      <c r="I10" s="77">
        <f t="shared" si="2"/>
        <v>0</v>
      </c>
      <c r="J10" s="76">
        <f>分析係数表!G13</f>
        <v>0.24501568667138954</v>
      </c>
      <c r="K10" s="78">
        <f t="shared" si="3"/>
        <v>0</v>
      </c>
      <c r="L10" s="79"/>
      <c r="M10" s="80"/>
      <c r="N10" s="81">
        <f>分析係数表!H13</f>
        <v>1.4256760815882582E-2</v>
      </c>
      <c r="O10" s="82">
        <f t="shared" si="4"/>
        <v>0.20951768287486094</v>
      </c>
      <c r="P10" s="76">
        <f>分析係数表!C13</f>
        <v>0</v>
      </c>
      <c r="Q10" s="82">
        <f t="shared" si="5"/>
        <v>0</v>
      </c>
      <c r="R10" s="83">
        <v>0</v>
      </c>
      <c r="S10" s="84">
        <f t="shared" si="6"/>
        <v>0</v>
      </c>
      <c r="T10" s="85">
        <f>分析係数表!F13</f>
        <v>0.38356441655702866</v>
      </c>
      <c r="U10" s="86">
        <f t="shared" si="7"/>
        <v>0</v>
      </c>
      <c r="V10" s="87">
        <f>分析係数表!D13</f>
        <v>0.14249569881590932</v>
      </c>
      <c r="W10" s="167">
        <f t="shared" si="8"/>
        <v>0</v>
      </c>
      <c r="X10" s="76">
        <f>分析係数表!E13</f>
        <v>0.13065479202509866</v>
      </c>
      <c r="Y10" s="166">
        <f t="shared" si="9"/>
        <v>0</v>
      </c>
    </row>
    <row r="11" spans="1:25" x14ac:dyDescent="0.2">
      <c r="A11" s="6" t="s">
        <v>225</v>
      </c>
      <c r="B11" s="5" t="s">
        <v>268</v>
      </c>
      <c r="C11" s="90"/>
      <c r="D11" s="76">
        <f>投入係数表!T11</f>
        <v>6.0392551585304478E-3</v>
      </c>
      <c r="E11" s="77">
        <f t="shared" si="0"/>
        <v>0.60392551585304477</v>
      </c>
      <c r="F11" s="76">
        <f>分析係数表!C14</f>
        <v>0.10677389421589856</v>
      </c>
      <c r="G11" s="77">
        <f t="shared" si="1"/>
        <v>6.4483479143974967E-2</v>
      </c>
      <c r="H11" s="77">
        <v>8.3075830315818097E-2</v>
      </c>
      <c r="I11" s="77">
        <f t="shared" si="2"/>
        <v>8.3075830315818097E-2</v>
      </c>
      <c r="J11" s="76">
        <f>分析係数表!G14</f>
        <v>0.16458723227282179</v>
      </c>
      <c r="K11" s="78">
        <f t="shared" si="3"/>
        <v>1.3673220980447083E-2</v>
      </c>
      <c r="L11" s="79"/>
      <c r="M11" s="80"/>
      <c r="N11" s="81">
        <f>分析係数表!H14</f>
        <v>1.166720945012347E-3</v>
      </c>
      <c r="O11" s="82">
        <f t="shared" si="4"/>
        <v>1.714615768037784E-2</v>
      </c>
      <c r="P11" s="76">
        <f>分析係数表!C14</f>
        <v>0.10677389421589856</v>
      </c>
      <c r="Q11" s="82">
        <f t="shared" si="5"/>
        <v>1.83076202637378E-3</v>
      </c>
      <c r="R11" s="83">
        <v>7.9710569678018393E-3</v>
      </c>
      <c r="S11" s="84">
        <f t="shared" si="6"/>
        <v>9.104688728361994E-2</v>
      </c>
      <c r="T11" s="85">
        <f>分析係数表!F14</f>
        <v>0.30037429819089206</v>
      </c>
      <c r="U11" s="86">
        <f t="shared" si="7"/>
        <v>2.7348144870282594E-2</v>
      </c>
      <c r="V11" s="87">
        <f>分析係数表!D14</f>
        <v>5.9367851944271161E-2</v>
      </c>
      <c r="W11" s="167">
        <f t="shared" si="8"/>
        <v>0</v>
      </c>
      <c r="X11" s="76">
        <f>分析係数表!E14</f>
        <v>5.1881888126429611E-2</v>
      </c>
      <c r="Y11" s="166">
        <f t="shared" si="9"/>
        <v>0</v>
      </c>
    </row>
    <row r="12" spans="1:25" x14ac:dyDescent="0.2">
      <c r="A12" s="6" t="s">
        <v>226</v>
      </c>
      <c r="B12" s="5" t="s">
        <v>29</v>
      </c>
      <c r="C12" s="90"/>
      <c r="D12" s="76">
        <f>投入係数表!T12</f>
        <v>1.8117765475591345E-2</v>
      </c>
      <c r="E12" s="77">
        <f t="shared" si="0"/>
        <v>1.8117765475591345</v>
      </c>
      <c r="F12" s="76">
        <f>分析係数表!C15</f>
        <v>0</v>
      </c>
      <c r="G12" s="77">
        <f t="shared" si="1"/>
        <v>0</v>
      </c>
      <c r="H12" s="77">
        <v>0</v>
      </c>
      <c r="I12" s="77">
        <f t="shared" si="2"/>
        <v>0</v>
      </c>
      <c r="J12" s="76">
        <f>分析係数表!G15</f>
        <v>9.5597535599167657E-2</v>
      </c>
      <c r="K12" s="78">
        <f t="shared" si="3"/>
        <v>0</v>
      </c>
      <c r="L12" s="79"/>
      <c r="M12" s="80"/>
      <c r="N12" s="81">
        <f>分析係数表!H15</f>
        <v>8.2508355176415162E-3</v>
      </c>
      <c r="O12" s="82">
        <f t="shared" si="4"/>
        <v>0.12125446739009749</v>
      </c>
      <c r="P12" s="76">
        <f>分析係数表!C15</f>
        <v>0</v>
      </c>
      <c r="Q12" s="82">
        <f t="shared" si="5"/>
        <v>0</v>
      </c>
      <c r="R12" s="83">
        <v>0</v>
      </c>
      <c r="S12" s="84">
        <f t="shared" si="6"/>
        <v>0</v>
      </c>
      <c r="T12" s="85">
        <f>分析係数表!F15</f>
        <v>0.3037251621853197</v>
      </c>
      <c r="U12" s="86">
        <f t="shared" si="7"/>
        <v>0</v>
      </c>
      <c r="V12" s="87">
        <f>分析係数表!D15</f>
        <v>2.5215227059447551E-2</v>
      </c>
      <c r="W12" s="167">
        <f t="shared" si="8"/>
        <v>0</v>
      </c>
      <c r="X12" s="76">
        <f>分析係数表!E15</f>
        <v>2.1461503937329145E-2</v>
      </c>
      <c r="Y12" s="166">
        <f t="shared" si="9"/>
        <v>0</v>
      </c>
    </row>
    <row r="13" spans="1:25" x14ac:dyDescent="0.2">
      <c r="A13" s="6" t="s">
        <v>227</v>
      </c>
      <c r="B13" s="5" t="s">
        <v>30</v>
      </c>
      <c r="C13" s="90"/>
      <c r="D13" s="76">
        <f>投入係数表!T13</f>
        <v>1.5098137896326119E-3</v>
      </c>
      <c r="E13" s="77">
        <f t="shared" si="0"/>
        <v>0.15098137896326119</v>
      </c>
      <c r="F13" s="76">
        <f>分析係数表!C16</f>
        <v>0.41015070437916346</v>
      </c>
      <c r="G13" s="77">
        <f t="shared" si="1"/>
        <v>6.192511892991899E-2</v>
      </c>
      <c r="H13" s="77">
        <v>0.11432214891290264</v>
      </c>
      <c r="I13" s="77">
        <f t="shared" si="2"/>
        <v>0.11432214891290264</v>
      </c>
      <c r="J13" s="76">
        <f>分析係数表!G16</f>
        <v>3.3423831070889892E-2</v>
      </c>
      <c r="K13" s="78">
        <f t="shared" si="3"/>
        <v>3.8210841929259766E-3</v>
      </c>
      <c r="L13" s="79"/>
      <c r="M13" s="80"/>
      <c r="N13" s="81">
        <f>分析係数表!H16</f>
        <v>1.6727742979912797E-2</v>
      </c>
      <c r="O13" s="82">
        <f t="shared" si="4"/>
        <v>0.24583129324671807</v>
      </c>
      <c r="P13" s="76">
        <f>分析係数表!C16</f>
        <v>0.41015070437916346</v>
      </c>
      <c r="Q13" s="82">
        <f t="shared" si="5"/>
        <v>0.10082787808358211</v>
      </c>
      <c r="R13" s="83">
        <v>0.12190716525435048</v>
      </c>
      <c r="S13" s="84">
        <f t="shared" si="6"/>
        <v>0.23622931416725312</v>
      </c>
      <c r="T13" s="85">
        <f>分析係数表!F16</f>
        <v>0.28886877828054297</v>
      </c>
      <c r="U13" s="86">
        <f t="shared" si="7"/>
        <v>6.8239273377544971E-2</v>
      </c>
      <c r="V13" s="87">
        <f>分析係数表!D16</f>
        <v>1.1915535444947209E-2</v>
      </c>
      <c r="W13" s="167">
        <f t="shared" si="8"/>
        <v>0</v>
      </c>
      <c r="X13" s="76">
        <f>分析係数表!E16</f>
        <v>1.200603318250377E-2</v>
      </c>
      <c r="Y13" s="166">
        <f t="shared" si="9"/>
        <v>0</v>
      </c>
    </row>
    <row r="14" spans="1:25" x14ac:dyDescent="0.2">
      <c r="A14" s="6" t="s">
        <v>2</v>
      </c>
      <c r="B14" s="5" t="s">
        <v>365</v>
      </c>
      <c r="C14" s="90"/>
      <c r="D14" s="76">
        <f>投入係数表!T14</f>
        <v>2.0130850528434826E-2</v>
      </c>
      <c r="E14" s="77">
        <f t="shared" si="0"/>
        <v>2.0130850528434827</v>
      </c>
      <c r="F14" s="76">
        <f>分析係数表!C17</f>
        <v>9.7010006591167874E-2</v>
      </c>
      <c r="G14" s="77">
        <f t="shared" si="1"/>
        <v>0.19528939424492778</v>
      </c>
      <c r="H14" s="77">
        <v>0.21331896214512586</v>
      </c>
      <c r="I14" s="77">
        <f t="shared" si="2"/>
        <v>0.21331896214512586</v>
      </c>
      <c r="J14" s="76">
        <f>分析係数表!G17</f>
        <v>0.23047865738492257</v>
      </c>
      <c r="K14" s="78">
        <f t="shared" si="3"/>
        <v>4.9165467989953728E-2</v>
      </c>
      <c r="L14" s="79"/>
      <c r="M14" s="80"/>
      <c r="N14" s="81">
        <f>分析係数表!H17</f>
        <v>3.0021721877756735E-3</v>
      </c>
      <c r="O14" s="82">
        <f t="shared" si="4"/>
        <v>4.4119991104386885E-2</v>
      </c>
      <c r="P14" s="76">
        <f>分析係数表!C17</f>
        <v>9.7010006591167874E-2</v>
      </c>
      <c r="Q14" s="82">
        <f t="shared" si="5"/>
        <v>4.2800806278388394E-3</v>
      </c>
      <c r="R14" s="83">
        <v>8.1541961284714165E-3</v>
      </c>
      <c r="S14" s="84">
        <f t="shared" si="6"/>
        <v>0.22147315827359726</v>
      </c>
      <c r="T14" s="85">
        <f>分析係数表!F17</f>
        <v>0.38098321731153201</v>
      </c>
      <c r="U14" s="86">
        <f t="shared" si="7"/>
        <v>8.4377556387221234E-2</v>
      </c>
      <c r="V14" s="87">
        <f>分析係数表!D17</f>
        <v>7.2149371323727812E-2</v>
      </c>
      <c r="W14" s="167">
        <f t="shared" si="8"/>
        <v>0</v>
      </c>
      <c r="X14" s="76">
        <f>分析係数表!E17</f>
        <v>7.3984134693216769E-2</v>
      </c>
      <c r="Y14" s="166">
        <f t="shared" si="9"/>
        <v>0</v>
      </c>
    </row>
    <row r="15" spans="1:25" x14ac:dyDescent="0.2">
      <c r="A15" s="6" t="s">
        <v>3</v>
      </c>
      <c r="B15" s="5" t="s">
        <v>31</v>
      </c>
      <c r="C15" s="90"/>
      <c r="D15" s="76">
        <f>投入係数表!T15</f>
        <v>3.623553095118269E-2</v>
      </c>
      <c r="E15" s="77">
        <f t="shared" si="0"/>
        <v>3.6235530951182691</v>
      </c>
      <c r="F15" s="76">
        <f>分析係数表!C18</f>
        <v>9.5269756838905817E-2</v>
      </c>
      <c r="G15" s="77">
        <f t="shared" si="1"/>
        <v>0.34521502226478207</v>
      </c>
      <c r="H15" s="77">
        <v>0.3535362858618305</v>
      </c>
      <c r="I15" s="77">
        <f t="shared" si="2"/>
        <v>0.3535362858618305</v>
      </c>
      <c r="J15" s="76">
        <f>分析係数表!G18</f>
        <v>0.2156830511260891</v>
      </c>
      <c r="K15" s="78">
        <f t="shared" si="3"/>
        <v>7.6251784818464841E-2</v>
      </c>
      <c r="L15" s="79"/>
      <c r="M15" s="80"/>
      <c r="N15" s="81">
        <f>分析係数表!H18</f>
        <v>4.4107743043149704E-4</v>
      </c>
      <c r="O15" s="82">
        <f t="shared" si="4"/>
        <v>6.4820840011184516E-3</v>
      </c>
      <c r="P15" s="76">
        <f>分析係数表!C18</f>
        <v>9.5269756838905817E-2</v>
      </c>
      <c r="Q15" s="82">
        <f t="shared" si="5"/>
        <v>6.1754656659591663E-4</v>
      </c>
      <c r="R15" s="83">
        <v>1.425489814220633E-3</v>
      </c>
      <c r="S15" s="84">
        <f t="shared" si="6"/>
        <v>0.35496177567605114</v>
      </c>
      <c r="T15" s="85">
        <f>分析係数表!F18</f>
        <v>0.45931283905967452</v>
      </c>
      <c r="U15" s="86">
        <f t="shared" si="7"/>
        <v>0.16303850094343036</v>
      </c>
      <c r="V15" s="87">
        <f>分析係数表!D18</f>
        <v>2.4001315140555646E-2</v>
      </c>
      <c r="W15" s="167">
        <f t="shared" si="8"/>
        <v>0</v>
      </c>
      <c r="X15" s="76">
        <f>分析係数表!E18</f>
        <v>2.0549071181982573E-2</v>
      </c>
      <c r="Y15" s="166">
        <f t="shared" si="9"/>
        <v>0</v>
      </c>
    </row>
    <row r="16" spans="1:25" x14ac:dyDescent="0.2">
      <c r="A16" s="6" t="s">
        <v>4</v>
      </c>
      <c r="B16" s="5" t="s">
        <v>32</v>
      </c>
      <c r="C16" s="90"/>
      <c r="D16" s="76">
        <f>投入係数表!T16</f>
        <v>6.0392551585304478E-3</v>
      </c>
      <c r="E16" s="77">
        <f t="shared" si="0"/>
        <v>0.60392551585304477</v>
      </c>
      <c r="F16" s="76">
        <f>分析係数表!C19</f>
        <v>0.40536890089481681</v>
      </c>
      <c r="G16" s="77">
        <f t="shared" si="1"/>
        <v>0.24481262258368403</v>
      </c>
      <c r="H16" s="77">
        <v>0.39264843056074422</v>
      </c>
      <c r="I16" s="77">
        <f t="shared" si="2"/>
        <v>0.39264843056074422</v>
      </c>
      <c r="J16" s="76">
        <f>分析係数表!G19</f>
        <v>5.7664292584581833E-2</v>
      </c>
      <c r="K16" s="78">
        <f t="shared" si="3"/>
        <v>2.2641793982731619E-2</v>
      </c>
      <c r="L16" s="79"/>
      <c r="M16" s="80"/>
      <c r="N16" s="81">
        <f>分析係数表!H19</f>
        <v>-1.1224551097002254E-4</v>
      </c>
      <c r="O16" s="82">
        <f t="shared" si="4"/>
        <v>-1.6495625952667027E-3</v>
      </c>
      <c r="P16" s="76">
        <f>分析係数表!C19</f>
        <v>0.40536890089481681</v>
      </c>
      <c r="Q16" s="82">
        <f t="shared" si="5"/>
        <v>-6.6868137620046484E-4</v>
      </c>
      <c r="R16" s="83">
        <v>3.6191892347986962E-3</v>
      </c>
      <c r="S16" s="84">
        <f t="shared" si="6"/>
        <v>0.39626761979554292</v>
      </c>
      <c r="T16" s="85">
        <f>分析係数表!F19</f>
        <v>0.24008915593875232</v>
      </c>
      <c r="U16" s="86">
        <f t="shared" si="7"/>
        <v>9.513955836257032E-2</v>
      </c>
      <c r="V16" s="87">
        <f>分析係数表!D19</f>
        <v>8.3893032671263044E-3</v>
      </c>
      <c r="W16" s="167">
        <f t="shared" si="8"/>
        <v>0</v>
      </c>
      <c r="X16" s="76">
        <f>分析係数表!E19</f>
        <v>9.7042048804792374E-3</v>
      </c>
      <c r="Y16" s="166">
        <f t="shared" si="9"/>
        <v>0</v>
      </c>
    </row>
    <row r="17" spans="1:25" x14ac:dyDescent="0.2">
      <c r="A17" s="6" t="s">
        <v>5</v>
      </c>
      <c r="B17" s="5" t="s">
        <v>33</v>
      </c>
      <c r="C17" s="90"/>
      <c r="D17" s="76">
        <f>投入係数表!T17</f>
        <v>4.7810770005032713E-2</v>
      </c>
      <c r="E17" s="77">
        <f t="shared" si="0"/>
        <v>4.781077000503271</v>
      </c>
      <c r="F17" s="76">
        <f>分析係数表!C20</f>
        <v>8.6705813891974848E-2</v>
      </c>
      <c r="G17" s="77">
        <f t="shared" si="1"/>
        <v>0.41454717260883794</v>
      </c>
      <c r="H17" s="77">
        <v>0.44307499830227609</v>
      </c>
      <c r="I17" s="77">
        <f t="shared" si="2"/>
        <v>0.44307499830227609</v>
      </c>
      <c r="J17" s="76">
        <f>分析係数表!G20</f>
        <v>0.10015098137896326</v>
      </c>
      <c r="K17" s="78">
        <f t="shared" si="3"/>
        <v>4.4374395904455431E-2</v>
      </c>
      <c r="L17" s="79"/>
      <c r="M17" s="80"/>
      <c r="N17" s="81">
        <f>分析係数表!H20</f>
        <v>5.4858017333236366E-4</v>
      </c>
      <c r="O17" s="82">
        <f t="shared" si="4"/>
        <v>8.0619467684161384E-3</v>
      </c>
      <c r="P17" s="76">
        <f>分析係数表!C20</f>
        <v>8.6705813891974848E-2</v>
      </c>
      <c r="Q17" s="82">
        <f t="shared" si="5"/>
        <v>6.9901765610929777E-4</v>
      </c>
      <c r="R17" s="83">
        <v>1.7012614980942153E-3</v>
      </c>
      <c r="S17" s="84">
        <f t="shared" si="6"/>
        <v>0.44477625980037033</v>
      </c>
      <c r="T17" s="85">
        <f>分析係数表!F20</f>
        <v>0.22320080523402114</v>
      </c>
      <c r="U17" s="86">
        <f t="shared" si="7"/>
        <v>9.927441933641884E-2</v>
      </c>
      <c r="V17" s="87">
        <f>分析係数表!D20</f>
        <v>3.6738802214393559E-2</v>
      </c>
      <c r="W17" s="167">
        <f t="shared" si="8"/>
        <v>0</v>
      </c>
      <c r="X17" s="76">
        <f>分析係数表!E20</f>
        <v>3.8877705083039761E-2</v>
      </c>
      <c r="Y17" s="166">
        <f t="shared" si="9"/>
        <v>0</v>
      </c>
    </row>
    <row r="18" spans="1:25" x14ac:dyDescent="0.2">
      <c r="A18" s="6" t="s">
        <v>6</v>
      </c>
      <c r="B18" s="5" t="s">
        <v>34</v>
      </c>
      <c r="C18" s="90"/>
      <c r="D18" s="76">
        <f>投入係数表!T18</f>
        <v>2.1640664318067437E-2</v>
      </c>
      <c r="E18" s="77">
        <f t="shared" si="0"/>
        <v>2.1640664318067437</v>
      </c>
      <c r="F18" s="76">
        <f>分析係数表!C21</f>
        <v>0.12574712643678165</v>
      </c>
      <c r="G18" s="77">
        <f t="shared" si="1"/>
        <v>0.27212513521799753</v>
      </c>
      <c r="H18" s="77">
        <v>0.28786632589689065</v>
      </c>
      <c r="I18" s="77">
        <f t="shared" si="2"/>
        <v>0.28786632589689065</v>
      </c>
      <c r="J18" s="76">
        <f>分析係数表!G21</f>
        <v>0.2851216642932326</v>
      </c>
      <c r="K18" s="78">
        <f t="shared" si="3"/>
        <v>8.2076925933699543E-2</v>
      </c>
      <c r="L18" s="79"/>
      <c r="M18" s="80"/>
      <c r="N18" s="81">
        <f>分析係数表!H21</f>
        <v>9.2325885079567842E-4</v>
      </c>
      <c r="O18" s="82">
        <f t="shared" si="4"/>
        <v>1.3568233177968373E-2</v>
      </c>
      <c r="P18" s="76">
        <f>分析係数表!C21</f>
        <v>0.12574712643678165</v>
      </c>
      <c r="Q18" s="82">
        <f t="shared" si="5"/>
        <v>1.7061663329537248E-3</v>
      </c>
      <c r="R18" s="83">
        <v>3.9642356881161257E-3</v>
      </c>
      <c r="S18" s="84">
        <f t="shared" si="6"/>
        <v>0.29183056158500675</v>
      </c>
      <c r="T18" s="85">
        <f>分析係数表!F21</f>
        <v>0.42585598414958825</v>
      </c>
      <c r="U18" s="86">
        <f t="shared" si="7"/>
        <v>0.12427779100871007</v>
      </c>
      <c r="V18" s="87">
        <f>分析係数表!D21</f>
        <v>8.1109528821744784E-2</v>
      </c>
      <c r="W18" s="167">
        <f t="shared" si="8"/>
        <v>0</v>
      </c>
      <c r="X18" s="76">
        <f>分析係数表!E21</f>
        <v>6.7549996904216453E-2</v>
      </c>
      <c r="Y18" s="166">
        <f t="shared" si="9"/>
        <v>0</v>
      </c>
    </row>
    <row r="19" spans="1:25" x14ac:dyDescent="0.2">
      <c r="A19" s="6" t="s">
        <v>7</v>
      </c>
      <c r="B19" s="5" t="s">
        <v>269</v>
      </c>
      <c r="C19" s="90"/>
      <c r="D19" s="76">
        <f>投入係数表!T19</f>
        <v>2.5163563160543532E-3</v>
      </c>
      <c r="E19" s="77">
        <f t="shared" si="0"/>
        <v>0.25163563160543534</v>
      </c>
      <c r="F19" s="76">
        <f>分析係数表!C22</f>
        <v>0.11411587407903545</v>
      </c>
      <c r="G19" s="77">
        <f t="shared" si="1"/>
        <v>2.8715620050084413E-2</v>
      </c>
      <c r="H19" s="77">
        <v>3.5611950706050055E-2</v>
      </c>
      <c r="I19" s="77">
        <f t="shared" si="2"/>
        <v>3.5611950706050055E-2</v>
      </c>
      <c r="J19" s="76">
        <f>分析係数表!G22</f>
        <v>0.19462933210924949</v>
      </c>
      <c r="K19" s="78">
        <f t="shared" si="3"/>
        <v>6.9311301810260377E-3</v>
      </c>
      <c r="L19" s="79"/>
      <c r="M19" s="80"/>
      <c r="N19" s="81">
        <f>分析係数表!H22</f>
        <v>4.2684912622402942E-5</v>
      </c>
      <c r="O19" s="82">
        <f t="shared" si="4"/>
        <v>6.2729845172114051E-4</v>
      </c>
      <c r="P19" s="76">
        <f>分析係数表!C22</f>
        <v>0.11411587407903545</v>
      </c>
      <c r="Q19" s="82">
        <f t="shared" si="5"/>
        <v>7.1584711126583574E-5</v>
      </c>
      <c r="R19" s="83">
        <v>1.0358214676243615E-3</v>
      </c>
      <c r="S19" s="84">
        <f t="shared" si="6"/>
        <v>3.6647772173674417E-2</v>
      </c>
      <c r="T19" s="85">
        <f>分析係数表!F22</f>
        <v>0.41301354142758778</v>
      </c>
      <c r="U19" s="86">
        <f t="shared" si="7"/>
        <v>1.5136026170880678E-2</v>
      </c>
      <c r="V19" s="87">
        <f>分析係数表!D22</f>
        <v>3.7726646775304108E-2</v>
      </c>
      <c r="W19" s="167">
        <f t="shared" si="8"/>
        <v>0</v>
      </c>
      <c r="X19" s="76">
        <f>分析係数表!E22</f>
        <v>3.6923341748909801E-2</v>
      </c>
      <c r="Y19" s="166">
        <f t="shared" si="9"/>
        <v>0</v>
      </c>
    </row>
    <row r="20" spans="1:25" x14ac:dyDescent="0.2">
      <c r="A20" s="6" t="s">
        <v>8</v>
      </c>
      <c r="B20" s="5" t="s">
        <v>270</v>
      </c>
      <c r="C20" s="90"/>
      <c r="D20" s="76">
        <f>投入係数表!T20</f>
        <v>3.0196275792652239E-3</v>
      </c>
      <c r="E20" s="77">
        <f t="shared" si="0"/>
        <v>0.30196275792652238</v>
      </c>
      <c r="F20" s="76">
        <f>分析係数表!C23</f>
        <v>0</v>
      </c>
      <c r="G20" s="77">
        <f t="shared" si="1"/>
        <v>0</v>
      </c>
      <c r="H20" s="77">
        <v>0</v>
      </c>
      <c r="I20" s="77">
        <f t="shared" si="2"/>
        <v>0</v>
      </c>
      <c r="J20" s="76">
        <f>分析係数表!G23</f>
        <v>0.21587101160701277</v>
      </c>
      <c r="K20" s="78">
        <f t="shared" si="3"/>
        <v>0</v>
      </c>
      <c r="L20" s="79"/>
      <c r="M20" s="80"/>
      <c r="N20" s="81">
        <f>分析係数表!H23</f>
        <v>2.5294763035498039E-5</v>
      </c>
      <c r="O20" s="82">
        <f t="shared" si="4"/>
        <v>3.7173241583474993E-4</v>
      </c>
      <c r="P20" s="76">
        <f>分析係数表!C23</f>
        <v>0</v>
      </c>
      <c r="Q20" s="82">
        <f t="shared" si="5"/>
        <v>0</v>
      </c>
      <c r="R20" s="83">
        <v>0</v>
      </c>
      <c r="S20" s="84">
        <f t="shared" si="6"/>
        <v>0</v>
      </c>
      <c r="T20" s="85">
        <f>分析係数表!F23</f>
        <v>0.44111505026467873</v>
      </c>
      <c r="U20" s="86">
        <f t="shared" si="7"/>
        <v>0</v>
      </c>
      <c r="V20" s="87">
        <f>分析係数表!D23</f>
        <v>7.4984216405225582E-2</v>
      </c>
      <c r="W20" s="167">
        <f t="shared" si="8"/>
        <v>0</v>
      </c>
      <c r="X20" s="76">
        <f>分析係数表!E23</f>
        <v>7.4984216405225582E-2</v>
      </c>
      <c r="Y20" s="166">
        <f t="shared" si="9"/>
        <v>0</v>
      </c>
    </row>
    <row r="21" spans="1:25" x14ac:dyDescent="0.2">
      <c r="A21" s="6" t="s">
        <v>9</v>
      </c>
      <c r="B21" s="5" t="s">
        <v>271</v>
      </c>
      <c r="C21" s="90"/>
      <c r="D21" s="76">
        <f>投入係数表!T21</f>
        <v>0</v>
      </c>
      <c r="E21" s="77">
        <f t="shared" si="0"/>
        <v>0</v>
      </c>
      <c r="F21" s="76">
        <f>分析係数表!C24</f>
        <v>0.22802579992411787</v>
      </c>
      <c r="G21" s="77">
        <f t="shared" si="1"/>
        <v>0</v>
      </c>
      <c r="H21" s="77">
        <v>4.7129595320801933E-3</v>
      </c>
      <c r="I21" s="77">
        <f t="shared" si="2"/>
        <v>4.7129595320801933E-3</v>
      </c>
      <c r="J21" s="76">
        <f>分析係数表!G24</f>
        <v>0.20837520938023452</v>
      </c>
      <c r="K21" s="78">
        <f t="shared" si="3"/>
        <v>9.8206392929778242E-4</v>
      </c>
      <c r="L21" s="79"/>
      <c r="M21" s="80"/>
      <c r="N21" s="81">
        <f>分析係数表!H24</f>
        <v>3.2883191946147448E-4</v>
      </c>
      <c r="O21" s="82">
        <f t="shared" si="4"/>
        <v>4.8325214058517491E-3</v>
      </c>
      <c r="P21" s="76">
        <f>分析係数表!C24</f>
        <v>0.22802579992411787</v>
      </c>
      <c r="Q21" s="82">
        <f t="shared" si="5"/>
        <v>1.1019395592197678E-3</v>
      </c>
      <c r="R21" s="83">
        <v>4.4741301593221351E-3</v>
      </c>
      <c r="S21" s="84">
        <f t="shared" si="6"/>
        <v>9.1870896914023285E-3</v>
      </c>
      <c r="T21" s="85">
        <f>分析係数表!F24</f>
        <v>0.39262981574539363</v>
      </c>
      <c r="U21" s="86">
        <f t="shared" si="7"/>
        <v>3.6071253327717013E-3</v>
      </c>
      <c r="V21" s="87">
        <f>分析係数表!D24</f>
        <v>9.313232830820771E-2</v>
      </c>
      <c r="W21" s="167">
        <f t="shared" si="8"/>
        <v>0</v>
      </c>
      <c r="X21" s="76">
        <f>分析係数表!E24</f>
        <v>9.0452261306532666E-2</v>
      </c>
      <c r="Y21" s="166">
        <f t="shared" si="9"/>
        <v>0</v>
      </c>
    </row>
    <row r="22" spans="1:25" x14ac:dyDescent="0.2">
      <c r="A22" s="6" t="s">
        <v>10</v>
      </c>
      <c r="B22" s="5" t="s">
        <v>272</v>
      </c>
      <c r="C22" s="75">
        <f>最終需要_まとめ!C23</f>
        <v>100</v>
      </c>
      <c r="D22" s="76">
        <f>投入係数表!T22</f>
        <v>0.28988424760946152</v>
      </c>
      <c r="E22" s="77">
        <f t="shared" si="0"/>
        <v>28.988424760946153</v>
      </c>
      <c r="F22" s="76">
        <f>分析係数表!C25</f>
        <v>9.9149235591377005E-3</v>
      </c>
      <c r="G22" s="77">
        <f t="shared" si="1"/>
        <v>0.28741801560459568</v>
      </c>
      <c r="H22" s="77">
        <v>0.29083525622880591</v>
      </c>
      <c r="I22" s="77">
        <f t="shared" si="2"/>
        <v>100.2908352562288</v>
      </c>
      <c r="J22" s="76">
        <f>分析係数表!G25</f>
        <v>0.19677906391545041</v>
      </c>
      <c r="K22" s="78">
        <f t="shared" si="3"/>
        <v>19.735136681019355</v>
      </c>
      <c r="L22" s="79"/>
      <c r="M22" s="80"/>
      <c r="N22" s="81">
        <f>分析係数表!H25</f>
        <v>5.0905710608939805E-4</v>
      </c>
      <c r="O22" s="82">
        <f t="shared" si="4"/>
        <v>7.481114868674343E-3</v>
      </c>
      <c r="P22" s="76">
        <f>分析係数表!C25</f>
        <v>9.9149235591377005E-3</v>
      </c>
      <c r="Q22" s="82">
        <f t="shared" si="5"/>
        <v>7.4174682060034589E-5</v>
      </c>
      <c r="R22" s="83">
        <v>3.4935918174383487E-4</v>
      </c>
      <c r="S22" s="84">
        <f t="shared" si="6"/>
        <v>100.29118461541054</v>
      </c>
      <c r="T22" s="85">
        <f>分析係数表!F25</f>
        <v>0.35078007045797682</v>
      </c>
      <c r="U22" s="86">
        <f t="shared" si="7"/>
        <v>35.180148805707674</v>
      </c>
      <c r="V22" s="87">
        <f>分析係数表!D25</f>
        <v>8.1529944640161042E-2</v>
      </c>
      <c r="W22" s="167">
        <f t="shared" si="8"/>
        <v>8</v>
      </c>
      <c r="X22" s="76">
        <f>分析係数表!E25</f>
        <v>6.8948163059889281E-2</v>
      </c>
      <c r="Y22" s="166">
        <f t="shared" si="9"/>
        <v>7</v>
      </c>
    </row>
    <row r="23" spans="1:25" x14ac:dyDescent="0.2">
      <c r="A23" s="6" t="s">
        <v>11</v>
      </c>
      <c r="B23" s="5" t="s">
        <v>35</v>
      </c>
      <c r="C23" s="90"/>
      <c r="D23" s="76">
        <f>投入係数表!T23</f>
        <v>2.1137393054856568E-2</v>
      </c>
      <c r="E23" s="77">
        <f t="shared" si="0"/>
        <v>2.113739305485657</v>
      </c>
      <c r="F23" s="76">
        <f>分析係数表!C26</f>
        <v>0.61283557046979864</v>
      </c>
      <c r="G23" s="77">
        <f t="shared" si="1"/>
        <v>1.2953746331017386</v>
      </c>
      <c r="H23" s="77">
        <v>1.4209460785427017</v>
      </c>
      <c r="I23" s="77">
        <f t="shared" si="2"/>
        <v>1.4209460785427017</v>
      </c>
      <c r="J23" s="76">
        <f>分析係数表!G26</f>
        <v>0.19644335167242807</v>
      </c>
      <c r="K23" s="78">
        <f t="shared" si="3"/>
        <v>0.27913541021472155</v>
      </c>
      <c r="L23" s="79"/>
      <c r="M23" s="80"/>
      <c r="N23" s="81">
        <f>分析係数表!H26</f>
        <v>1.0374014689933634E-2</v>
      </c>
      <c r="O23" s="82">
        <f t="shared" si="4"/>
        <v>0.15245675704422681</v>
      </c>
      <c r="P23" s="76">
        <f>分析係数表!C26</f>
        <v>0.61283557046979864</v>
      </c>
      <c r="Q23" s="82">
        <f t="shared" si="5"/>
        <v>9.3430923675174235E-2</v>
      </c>
      <c r="R23" s="83">
        <v>0.10510232646187136</v>
      </c>
      <c r="S23" s="84">
        <f t="shared" si="6"/>
        <v>1.5260484050045731</v>
      </c>
      <c r="T23" s="85">
        <f>分析係数表!F26</f>
        <v>0.33496031939237547</v>
      </c>
      <c r="U23" s="86">
        <f t="shared" si="7"/>
        <v>0.51116566114855699</v>
      </c>
      <c r="V23" s="87">
        <f>分析係数表!D26</f>
        <v>1.4022104289400653E-2</v>
      </c>
      <c r="W23" s="167">
        <f t="shared" si="8"/>
        <v>0</v>
      </c>
      <c r="X23" s="76">
        <f>分析係数表!E26</f>
        <v>1.5044549393836117E-2</v>
      </c>
      <c r="Y23" s="166">
        <f t="shared" si="9"/>
        <v>0</v>
      </c>
    </row>
    <row r="24" spans="1:25" x14ac:dyDescent="0.2">
      <c r="A24" s="6" t="s">
        <v>12</v>
      </c>
      <c r="B24" s="5" t="s">
        <v>366</v>
      </c>
      <c r="C24" s="90"/>
      <c r="D24" s="76">
        <f>投入係数表!T24</f>
        <v>0</v>
      </c>
      <c r="E24" s="77">
        <f t="shared" si="0"/>
        <v>0</v>
      </c>
      <c r="F24" s="76">
        <f>分析係数表!C27</f>
        <v>1.5080990504561576E-2</v>
      </c>
      <c r="G24" s="77">
        <f t="shared" si="1"/>
        <v>0</v>
      </c>
      <c r="H24" s="77">
        <v>9.3131345043489575E-5</v>
      </c>
      <c r="I24" s="77">
        <f t="shared" si="2"/>
        <v>9.3131345043489575E-5</v>
      </c>
      <c r="J24" s="76">
        <f>分析係数表!G27</f>
        <v>0.17011128775834658</v>
      </c>
      <c r="K24" s="78">
        <f t="shared" si="3"/>
        <v>1.584269303601492E-5</v>
      </c>
      <c r="L24" s="79"/>
      <c r="M24" s="80"/>
      <c r="N24" s="81">
        <f>分析係数表!H27</f>
        <v>1.1055392369202362E-2</v>
      </c>
      <c r="O24" s="82">
        <f t="shared" si="4"/>
        <v>0.16247029899577539</v>
      </c>
      <c r="P24" s="76">
        <f>分析係数表!C27</f>
        <v>1.5080990504561576E-2</v>
      </c>
      <c r="Q24" s="82">
        <f t="shared" si="5"/>
        <v>2.4502130364285686E-3</v>
      </c>
      <c r="R24" s="83">
        <v>2.4802260072157743E-3</v>
      </c>
      <c r="S24" s="84">
        <f t="shared" si="6"/>
        <v>2.5733573522592639E-3</v>
      </c>
      <c r="T24" s="85">
        <f>分析係数表!F27</f>
        <v>0.32114467408585057</v>
      </c>
      <c r="U24" s="86">
        <f t="shared" si="7"/>
        <v>8.2642000819772865E-4</v>
      </c>
      <c r="V24" s="87">
        <f>分析係数表!D27</f>
        <v>6.518282988871224E-2</v>
      </c>
      <c r="W24" s="167">
        <f t="shared" si="8"/>
        <v>0</v>
      </c>
      <c r="X24" s="76">
        <f>分析係数表!E27</f>
        <v>7.7901430842607311E-2</v>
      </c>
      <c r="Y24" s="166">
        <f t="shared" si="9"/>
        <v>0</v>
      </c>
    </row>
    <row r="25" spans="1:25" x14ac:dyDescent="0.2">
      <c r="A25" s="6" t="s">
        <v>13</v>
      </c>
      <c r="B25" s="5" t="s">
        <v>192</v>
      </c>
      <c r="C25" s="90"/>
      <c r="D25" s="76">
        <f>投入係数表!T25</f>
        <v>0</v>
      </c>
      <c r="E25" s="77">
        <f t="shared" si="0"/>
        <v>0</v>
      </c>
      <c r="F25" s="76">
        <f>分析係数表!C28</f>
        <v>4.0038232795242101E-2</v>
      </c>
      <c r="G25" s="77">
        <f t="shared" si="1"/>
        <v>0</v>
      </c>
      <c r="H25" s="77">
        <v>4.52565863044986E-3</v>
      </c>
      <c r="I25" s="77">
        <f t="shared" si="2"/>
        <v>4.52565863044986E-3</v>
      </c>
      <c r="J25" s="76">
        <f>分析係数表!G28</f>
        <v>0.12474279835390946</v>
      </c>
      <c r="K25" s="78">
        <f t="shared" si="3"/>
        <v>5.6454332195683698E-4</v>
      </c>
      <c r="L25" s="79"/>
      <c r="M25" s="80"/>
      <c r="N25" s="81">
        <f>分析係数表!H28</f>
        <v>2.0869760426975598E-2</v>
      </c>
      <c r="O25" s="82">
        <f t="shared" si="4"/>
        <v>0.30670247633965836</v>
      </c>
      <c r="P25" s="76">
        <f>分析係数表!C28</f>
        <v>4.0038232795242101E-2</v>
      </c>
      <c r="Q25" s="82">
        <f t="shared" si="5"/>
        <v>1.2279825146564474E-2</v>
      </c>
      <c r="R25" s="83">
        <v>1.3443040816882952E-2</v>
      </c>
      <c r="S25" s="84">
        <f t="shared" si="6"/>
        <v>1.7968699447332811E-2</v>
      </c>
      <c r="T25" s="85">
        <f>分析係数表!F28</f>
        <v>0.21334876543209877</v>
      </c>
      <c r="U25" s="86">
        <f t="shared" si="7"/>
        <v>3.8335998435088908E-3</v>
      </c>
      <c r="V25" s="87">
        <f>分析係数表!D28</f>
        <v>5.5555555555555552E-2</v>
      </c>
      <c r="W25" s="167">
        <f t="shared" si="8"/>
        <v>0</v>
      </c>
      <c r="X25" s="76">
        <f>分析係数表!E28</f>
        <v>5.3497942386831275E-2</v>
      </c>
      <c r="Y25" s="166">
        <f t="shared" si="9"/>
        <v>0</v>
      </c>
    </row>
    <row r="26" spans="1:25" x14ac:dyDescent="0.2">
      <c r="A26" s="6" t="s">
        <v>14</v>
      </c>
      <c r="B26" s="5" t="s">
        <v>50</v>
      </c>
      <c r="C26" s="90"/>
      <c r="D26" s="76">
        <f>投入係数表!T26</f>
        <v>5.5359838953195776E-3</v>
      </c>
      <c r="E26" s="77">
        <f t="shared" si="0"/>
        <v>0.55359838953195772</v>
      </c>
      <c r="F26" s="76">
        <f>分析係数表!C29</f>
        <v>5.2257811734743864E-2</v>
      </c>
      <c r="G26" s="77">
        <f t="shared" si="1"/>
        <v>2.8929840416818446E-2</v>
      </c>
      <c r="H26" s="77">
        <v>3.3849819029483794E-2</v>
      </c>
      <c r="I26" s="77">
        <f t="shared" si="2"/>
        <v>3.3849819029483794E-2</v>
      </c>
      <c r="J26" s="76">
        <f>分析係数表!G29</f>
        <v>0.26071608673726676</v>
      </c>
      <c r="K26" s="78">
        <f t="shared" si="3"/>
        <v>8.8251923541316796E-3</v>
      </c>
      <c r="L26" s="79"/>
      <c r="M26" s="80"/>
      <c r="N26" s="81">
        <f>分析係数表!H29</f>
        <v>1.0140038131855275E-2</v>
      </c>
      <c r="O26" s="82">
        <f t="shared" si="4"/>
        <v>0.14901823219775537</v>
      </c>
      <c r="P26" s="76">
        <f>分析係数表!C29</f>
        <v>5.2257811734743864E-2</v>
      </c>
      <c r="Q26" s="82">
        <f t="shared" si="5"/>
        <v>7.7873667232346462E-3</v>
      </c>
      <c r="R26" s="83">
        <v>1.0422860295882276E-2</v>
      </c>
      <c r="S26" s="84">
        <f t="shared" si="6"/>
        <v>4.427267932536607E-2</v>
      </c>
      <c r="T26" s="85">
        <f>分析係数表!F29</f>
        <v>0.44730206757438223</v>
      </c>
      <c r="U26" s="86">
        <f t="shared" si="7"/>
        <v>1.9803260999293849E-2</v>
      </c>
      <c r="V26" s="87">
        <f>分析係数表!D29</f>
        <v>0.13842662632375188</v>
      </c>
      <c r="W26" s="167">
        <f t="shared" si="8"/>
        <v>0</v>
      </c>
      <c r="X26" s="76">
        <f>分析係数表!E29</f>
        <v>9.5057992939989913E-2</v>
      </c>
      <c r="Y26" s="166">
        <f t="shared" si="9"/>
        <v>0</v>
      </c>
    </row>
    <row r="27" spans="1:25" x14ac:dyDescent="0.2">
      <c r="A27" s="6" t="s">
        <v>15</v>
      </c>
      <c r="B27" s="5" t="s">
        <v>36</v>
      </c>
      <c r="C27" s="90"/>
      <c r="D27" s="76">
        <f>投入係数表!T27</f>
        <v>3.0196275792652239E-3</v>
      </c>
      <c r="E27" s="77">
        <f t="shared" si="0"/>
        <v>0.30196275792652238</v>
      </c>
      <c r="F27" s="76">
        <f>分析係数表!C30</f>
        <v>1</v>
      </c>
      <c r="G27" s="77">
        <f t="shared" si="1"/>
        <v>0.30196275792652238</v>
      </c>
      <c r="H27" s="77">
        <v>0.34261193807150331</v>
      </c>
      <c r="I27" s="77">
        <f t="shared" si="2"/>
        <v>0.34261193807150331</v>
      </c>
      <c r="J27" s="76">
        <f>分析係数表!G30</f>
        <v>0.34449214239092235</v>
      </c>
      <c r="K27" s="78">
        <f t="shared" si="3"/>
        <v>0.11802712055495819</v>
      </c>
      <c r="L27" s="79"/>
      <c r="M27" s="80"/>
      <c r="N27" s="81">
        <f>分析係数表!H30</f>
        <v>0</v>
      </c>
      <c r="O27" s="82">
        <f t="shared" si="4"/>
        <v>0</v>
      </c>
      <c r="P27" s="76">
        <f>分析係数表!C30</f>
        <v>1</v>
      </c>
      <c r="Q27" s="82">
        <f t="shared" si="5"/>
        <v>0</v>
      </c>
      <c r="R27" s="83">
        <v>4.1817086630585636E-2</v>
      </c>
      <c r="S27" s="84">
        <f t="shared" si="6"/>
        <v>0.38442902470208895</v>
      </c>
      <c r="T27" s="85">
        <f>分析係数表!F30</f>
        <v>0.44050308781442987</v>
      </c>
      <c r="U27" s="86">
        <f t="shared" si="7"/>
        <v>0.16934217242675992</v>
      </c>
      <c r="V27" s="87">
        <f>分析係数表!D30</f>
        <v>0.11032032936687253</v>
      </c>
      <c r="W27" s="167">
        <f t="shared" si="8"/>
        <v>0</v>
      </c>
      <c r="X27" s="76">
        <f>分析係数表!E30</f>
        <v>8.4249635989355823E-2</v>
      </c>
      <c r="Y27" s="166">
        <f t="shared" si="9"/>
        <v>0</v>
      </c>
    </row>
    <row r="28" spans="1:25" x14ac:dyDescent="0.2">
      <c r="A28" s="6" t="s">
        <v>16</v>
      </c>
      <c r="B28" s="5" t="s">
        <v>193</v>
      </c>
      <c r="C28" s="90"/>
      <c r="D28" s="76">
        <f>投入係数表!T28</f>
        <v>2.9189733266230498E-2</v>
      </c>
      <c r="E28" s="77">
        <f t="shared" si="0"/>
        <v>2.9189733266230498</v>
      </c>
      <c r="F28" s="76">
        <f>分析係数表!C31</f>
        <v>0.13612385518153858</v>
      </c>
      <c r="G28" s="77">
        <f t="shared" si="1"/>
        <v>0.39734190239200995</v>
      </c>
      <c r="H28" s="77">
        <v>0.42907397589313956</v>
      </c>
      <c r="I28" s="77">
        <f t="shared" si="2"/>
        <v>0.42907397589313956</v>
      </c>
      <c r="J28" s="76">
        <f>分析係数表!G31</f>
        <v>7.0908634538152604E-2</v>
      </c>
      <c r="K28" s="78">
        <f t="shared" si="3"/>
        <v>3.0425049746438733E-2</v>
      </c>
      <c r="L28" s="79"/>
      <c r="M28" s="80"/>
      <c r="N28" s="81">
        <f>分析係数表!H31</f>
        <v>2.211552750647388E-2</v>
      </c>
      <c r="O28" s="82">
        <f t="shared" si="4"/>
        <v>0.32501029781951979</v>
      </c>
      <c r="P28" s="76">
        <f>分析係数表!C31</f>
        <v>0.13612385518153858</v>
      </c>
      <c r="Q28" s="82">
        <f t="shared" si="5"/>
        <v>4.4241654712893035E-2</v>
      </c>
      <c r="R28" s="83">
        <v>5.8495721495371265E-2</v>
      </c>
      <c r="S28" s="84">
        <f t="shared" si="6"/>
        <v>0.4875696973885108</v>
      </c>
      <c r="T28" s="85">
        <f>分析係数表!F31</f>
        <v>0.34563253012048195</v>
      </c>
      <c r="U28" s="86">
        <f t="shared" si="7"/>
        <v>0.16851994811846874</v>
      </c>
      <c r="V28" s="87">
        <f>分析係数表!D31</f>
        <v>2.3594377510040159E-2</v>
      </c>
      <c r="W28" s="167">
        <f t="shared" si="8"/>
        <v>0</v>
      </c>
      <c r="X28" s="76">
        <f>分析係数表!E31</f>
        <v>2.0582329317269075E-2</v>
      </c>
      <c r="Y28" s="166">
        <f t="shared" si="9"/>
        <v>0</v>
      </c>
    </row>
    <row r="29" spans="1:25" x14ac:dyDescent="0.2">
      <c r="A29" s="6" t="s">
        <v>17</v>
      </c>
      <c r="B29" s="5" t="s">
        <v>273</v>
      </c>
      <c r="C29" s="90"/>
      <c r="D29" s="76">
        <f>投入係数表!T29</f>
        <v>2.0130850528434826E-3</v>
      </c>
      <c r="E29" s="77">
        <f t="shared" si="0"/>
        <v>0.20130850528434827</v>
      </c>
      <c r="F29" s="76">
        <f>分析係数表!C32</f>
        <v>0.77653138391731791</v>
      </c>
      <c r="G29" s="77">
        <f t="shared" si="1"/>
        <v>0.15632237220278167</v>
      </c>
      <c r="H29" s="77">
        <v>0.18117330678002075</v>
      </c>
      <c r="I29" s="77">
        <f t="shared" si="2"/>
        <v>0.18117330678002075</v>
      </c>
      <c r="J29" s="76">
        <f>分析係数表!G32</f>
        <v>0.14009350314364016</v>
      </c>
      <c r="K29" s="78">
        <f t="shared" si="3"/>
        <v>2.5381203222930519E-2</v>
      </c>
      <c r="L29" s="79"/>
      <c r="M29" s="80"/>
      <c r="N29" s="81">
        <f>分析係数表!H32</f>
        <v>6.3300144496333836E-3</v>
      </c>
      <c r="O29" s="82">
        <f t="shared" si="4"/>
        <v>9.3026037062646158E-2</v>
      </c>
      <c r="P29" s="76">
        <f>分析係数表!C32</f>
        <v>0.77653138391731791</v>
      </c>
      <c r="Q29" s="82">
        <f t="shared" si="5"/>
        <v>7.223763730060033E-2</v>
      </c>
      <c r="R29" s="83">
        <v>9.4206838478190863E-2</v>
      </c>
      <c r="S29" s="84">
        <f t="shared" si="6"/>
        <v>0.27538014525821164</v>
      </c>
      <c r="T29" s="85">
        <f>分析係数表!F32</f>
        <v>0.48218603901338064</v>
      </c>
      <c r="U29" s="86">
        <f t="shared" si="7"/>
        <v>0.13278446146498646</v>
      </c>
      <c r="V29" s="87">
        <f>分析係数表!D32</f>
        <v>2.111881347734967E-2</v>
      </c>
      <c r="W29" s="167">
        <f t="shared" si="8"/>
        <v>0</v>
      </c>
      <c r="X29" s="76">
        <f>分析係数表!E32</f>
        <v>3.1758826374334997E-2</v>
      </c>
      <c r="Y29" s="166">
        <f t="shared" si="9"/>
        <v>0</v>
      </c>
    </row>
    <row r="30" spans="1:25" x14ac:dyDescent="0.2">
      <c r="A30" s="6" t="s">
        <v>18</v>
      </c>
      <c r="B30" s="5" t="s">
        <v>274</v>
      </c>
      <c r="C30" s="90"/>
      <c r="D30" s="76">
        <f>投入係数表!T30</f>
        <v>1.0065425264217413E-3</v>
      </c>
      <c r="E30" s="77">
        <f t="shared" si="0"/>
        <v>0.10065425264217413</v>
      </c>
      <c r="F30" s="76">
        <f>分析係数表!C33</f>
        <v>0.72092624356775303</v>
      </c>
      <c r="G30" s="77">
        <f t="shared" si="1"/>
        <v>7.2564292256442176E-2</v>
      </c>
      <c r="H30" s="77">
        <v>8.6830025802239613E-2</v>
      </c>
      <c r="I30" s="77">
        <f t="shared" si="2"/>
        <v>8.6830025802239613E-2</v>
      </c>
      <c r="J30" s="76">
        <f>分析係数表!G33</f>
        <v>0.50771788173830446</v>
      </c>
      <c r="K30" s="78">
        <f t="shared" si="3"/>
        <v>4.4085156771595413E-2</v>
      </c>
      <c r="L30" s="79"/>
      <c r="M30" s="80"/>
      <c r="N30" s="81">
        <f>分析係数表!H33</f>
        <v>9.5171545921061366E-4</v>
      </c>
      <c r="O30" s="82">
        <f t="shared" si="4"/>
        <v>1.3986432145782466E-2</v>
      </c>
      <c r="P30" s="76">
        <f>分析係数表!C33</f>
        <v>0.72092624356775303</v>
      </c>
      <c r="Q30" s="82">
        <f t="shared" si="5"/>
        <v>1.0083185987774222E-2</v>
      </c>
      <c r="R30" s="83">
        <v>2.925796654083037E-2</v>
      </c>
      <c r="S30" s="84">
        <f t="shared" si="6"/>
        <v>0.11608799234306999</v>
      </c>
      <c r="T30" s="85">
        <f>分析係数表!F33</f>
        <v>0.64568985989076233</v>
      </c>
      <c r="U30" s="86">
        <f t="shared" si="7"/>
        <v>7.4956839510996756E-2</v>
      </c>
      <c r="V30" s="87">
        <f>分析係数表!D33</f>
        <v>8.5965328900498697E-2</v>
      </c>
      <c r="W30" s="167">
        <f t="shared" si="8"/>
        <v>0</v>
      </c>
      <c r="X30" s="76">
        <f>分析係数表!E33</f>
        <v>8.1928283068154834E-2</v>
      </c>
      <c r="Y30" s="166">
        <f t="shared" si="9"/>
        <v>0</v>
      </c>
    </row>
    <row r="31" spans="1:25" x14ac:dyDescent="0.2">
      <c r="A31" s="6" t="s">
        <v>19</v>
      </c>
      <c r="B31" s="5" t="s">
        <v>275</v>
      </c>
      <c r="C31" s="90"/>
      <c r="D31" s="76">
        <f>投入係数表!T31</f>
        <v>4.3281328636134875E-2</v>
      </c>
      <c r="E31" s="77">
        <f t="shared" si="0"/>
        <v>4.3281328636134875</v>
      </c>
      <c r="F31" s="76">
        <f>分析係数表!C34</f>
        <v>0.35819769846483229</v>
      </c>
      <c r="G31" s="77">
        <f t="shared" si="1"/>
        <v>1.5503272303963551</v>
      </c>
      <c r="H31" s="77">
        <v>1.6737325508071252</v>
      </c>
      <c r="I31" s="77">
        <f t="shared" si="2"/>
        <v>1.6737325508071252</v>
      </c>
      <c r="J31" s="76">
        <f>分析係数表!G34</f>
        <v>0.42481599404565001</v>
      </c>
      <c r="K31" s="78">
        <f t="shared" si="3"/>
        <v>0.71102835733769032</v>
      </c>
      <c r="L31" s="79"/>
      <c r="M31" s="80"/>
      <c r="N31" s="81">
        <f>分析係数表!H34</f>
        <v>0.15806065051806836</v>
      </c>
      <c r="O31" s="82">
        <f t="shared" si="4"/>
        <v>2.3228629334473934</v>
      </c>
      <c r="P31" s="76">
        <f>分析係数表!C34</f>
        <v>0.35819769846483229</v>
      </c>
      <c r="Q31" s="82">
        <f t="shared" si="5"/>
        <v>0.83204415661012521</v>
      </c>
      <c r="R31" s="83">
        <v>0.89958117806831717</v>
      </c>
      <c r="S31" s="84">
        <f t="shared" si="6"/>
        <v>2.5733137288754424</v>
      </c>
      <c r="T31" s="85">
        <f>分析係数表!F34</f>
        <v>0.69970848494872639</v>
      </c>
      <c r="U31" s="86">
        <f t="shared" si="7"/>
        <v>1.8005694505291936</v>
      </c>
      <c r="V31" s="87">
        <f>分析係数表!D34</f>
        <v>0.20760626860734369</v>
      </c>
      <c r="W31" s="167">
        <f t="shared" si="8"/>
        <v>1</v>
      </c>
      <c r="X31" s="76">
        <f>分析係数表!E34</f>
        <v>0.15619831293417136</v>
      </c>
      <c r="Y31" s="166">
        <f t="shared" si="9"/>
        <v>0</v>
      </c>
    </row>
    <row r="32" spans="1:25" x14ac:dyDescent="0.2">
      <c r="A32" s="6" t="s">
        <v>20</v>
      </c>
      <c r="B32" s="5" t="s">
        <v>37</v>
      </c>
      <c r="C32" s="90"/>
      <c r="D32" s="76">
        <f>投入係数表!T32</f>
        <v>5.5359838953195776E-3</v>
      </c>
      <c r="E32" s="77">
        <f t="shared" si="0"/>
        <v>0.55359838953195772</v>
      </c>
      <c r="F32" s="76">
        <f>分析係数表!C35</f>
        <v>0.47446234387370934</v>
      </c>
      <c r="G32" s="77">
        <f t="shared" si="1"/>
        <v>0.26266158946204343</v>
      </c>
      <c r="H32" s="77">
        <v>0.33200878706065162</v>
      </c>
      <c r="I32" s="77">
        <f t="shared" si="2"/>
        <v>0.33200878706065162</v>
      </c>
      <c r="J32" s="76">
        <f>分析係数表!G35</f>
        <v>0.31377306685396844</v>
      </c>
      <c r="K32" s="78">
        <f t="shared" si="3"/>
        <v>0.10417541533848682</v>
      </c>
      <c r="L32" s="79"/>
      <c r="M32" s="80"/>
      <c r="N32" s="81">
        <f>分析係数表!H35</f>
        <v>5.9483797123353076E-2</v>
      </c>
      <c r="O32" s="82">
        <f t="shared" si="4"/>
        <v>0.87417524238739386</v>
      </c>
      <c r="P32" s="76">
        <f>分析係数表!C35</f>
        <v>0.47446234387370934</v>
      </c>
      <c r="Q32" s="82">
        <f t="shared" si="5"/>
        <v>0.41476323445949087</v>
      </c>
      <c r="R32" s="83">
        <v>0.55059364640918884</v>
      </c>
      <c r="S32" s="84">
        <f t="shared" si="6"/>
        <v>0.88260243346984046</v>
      </c>
      <c r="T32" s="85">
        <f>分析係数表!F35</f>
        <v>0.64389247174509934</v>
      </c>
      <c r="U32" s="86">
        <f t="shared" si="7"/>
        <v>0.56830106245513512</v>
      </c>
      <c r="V32" s="87">
        <f>分析係数表!D35</f>
        <v>6.6375071834493329E-2</v>
      </c>
      <c r="W32" s="167">
        <f t="shared" si="8"/>
        <v>0</v>
      </c>
      <c r="X32" s="76">
        <f>分析係数表!E35</f>
        <v>5.9702445565417275E-2</v>
      </c>
      <c r="Y32" s="166">
        <f t="shared" si="9"/>
        <v>0</v>
      </c>
    </row>
    <row r="33" spans="1:25" x14ac:dyDescent="0.2">
      <c r="A33" s="6" t="s">
        <v>21</v>
      </c>
      <c r="B33" s="5" t="s">
        <v>38</v>
      </c>
      <c r="C33" s="90"/>
      <c r="D33" s="76">
        <f>投入係数表!T33</f>
        <v>5.0327126321087065E-4</v>
      </c>
      <c r="E33" s="77">
        <f t="shared" si="0"/>
        <v>5.0327126321087066E-2</v>
      </c>
      <c r="F33" s="76">
        <f>分析係数表!C36</f>
        <v>0.91090674483303868</v>
      </c>
      <c r="G33" s="77">
        <f t="shared" si="1"/>
        <v>4.584331881394256E-2</v>
      </c>
      <c r="H33" s="77">
        <v>0.14732975529639258</v>
      </c>
      <c r="I33" s="77">
        <f t="shared" si="2"/>
        <v>0.14732975529639258</v>
      </c>
      <c r="J33" s="76">
        <f>分析係数表!G36</f>
        <v>5.1762655005969514E-2</v>
      </c>
      <c r="K33" s="78">
        <f t="shared" si="3"/>
        <v>7.6261792955210793E-3</v>
      </c>
      <c r="L33" s="79"/>
      <c r="M33" s="80"/>
      <c r="N33" s="81">
        <f>分析係数表!H36</f>
        <v>0.19022926540846299</v>
      </c>
      <c r="O33" s="82">
        <f t="shared" si="4"/>
        <v>2.7956136332852366</v>
      </c>
      <c r="P33" s="76">
        <f>分析係数表!C36</f>
        <v>0.91090674483303868</v>
      </c>
      <c r="Q33" s="82">
        <f t="shared" si="5"/>
        <v>2.5465433145067191</v>
      </c>
      <c r="R33" s="83">
        <v>2.6735543125203556</v>
      </c>
      <c r="S33" s="84">
        <f t="shared" si="6"/>
        <v>2.8208840678167482</v>
      </c>
      <c r="T33" s="85">
        <f>分析係数表!F36</f>
        <v>0.84633076241329552</v>
      </c>
      <c r="U33" s="86">
        <f t="shared" si="7"/>
        <v>2.387400963794867</v>
      </c>
      <c r="V33" s="87">
        <f>分析係数表!D36</f>
        <v>1.3696924417880712E-2</v>
      </c>
      <c r="W33" s="167">
        <f t="shared" si="8"/>
        <v>0</v>
      </c>
      <c r="X33" s="76">
        <f>分析係数表!E36</f>
        <v>6.1086817992045527E-3</v>
      </c>
      <c r="Y33" s="166">
        <f t="shared" si="9"/>
        <v>0</v>
      </c>
    </row>
    <row r="34" spans="1:25" x14ac:dyDescent="0.2">
      <c r="A34" s="6" t="s">
        <v>22</v>
      </c>
      <c r="B34" s="5" t="s">
        <v>378</v>
      </c>
      <c r="C34" s="90"/>
      <c r="D34" s="76">
        <f>投入係数表!T34</f>
        <v>1.660795168595873E-2</v>
      </c>
      <c r="E34" s="77">
        <f t="shared" si="0"/>
        <v>1.6607951685958731</v>
      </c>
      <c r="F34" s="76">
        <f>分析係数表!C37</f>
        <v>0.57543127748336897</v>
      </c>
      <c r="G34" s="77">
        <f t="shared" si="1"/>
        <v>0.95567348550333042</v>
      </c>
      <c r="H34" s="77">
        <v>1.1578760711298648</v>
      </c>
      <c r="I34" s="77">
        <f t="shared" si="2"/>
        <v>1.1578760711298648</v>
      </c>
      <c r="J34" s="76">
        <f>分析係数表!G37</f>
        <v>0.39253606653449546</v>
      </c>
      <c r="K34" s="78">
        <f t="shared" si="3"/>
        <v>0.4545081184957328</v>
      </c>
      <c r="L34" s="79"/>
      <c r="M34" s="80"/>
      <c r="N34" s="81">
        <f>分析係数表!H37</f>
        <v>4.7922509493440749E-2</v>
      </c>
      <c r="O34" s="82">
        <f t="shared" si="4"/>
        <v>0.70427029507492334</v>
      </c>
      <c r="P34" s="76">
        <f>分析係数表!C37</f>
        <v>0.57543127748336897</v>
      </c>
      <c r="Q34" s="82">
        <f t="shared" si="5"/>
        <v>0.40525915558855236</v>
      </c>
      <c r="R34" s="83">
        <v>0.49891056504206088</v>
      </c>
      <c r="S34" s="84">
        <f t="shared" si="6"/>
        <v>1.6567866361719257</v>
      </c>
      <c r="T34" s="85">
        <f>分析係数表!F37</f>
        <v>0.63717752091671964</v>
      </c>
      <c r="U34" s="86">
        <f t="shared" si="7"/>
        <v>1.0556672015239787</v>
      </c>
      <c r="V34" s="87">
        <f>分析係数表!D37</f>
        <v>6.7955959550617839E-2</v>
      </c>
      <c r="W34" s="167">
        <f t="shared" si="8"/>
        <v>0</v>
      </c>
      <c r="X34" s="76">
        <f>分析係数表!E37</f>
        <v>6.4489582164366135E-2</v>
      </c>
      <c r="Y34" s="166">
        <f t="shared" si="9"/>
        <v>0</v>
      </c>
    </row>
    <row r="35" spans="1:25" x14ac:dyDescent="0.2">
      <c r="A35" s="6" t="s">
        <v>23</v>
      </c>
      <c r="B35" s="5" t="s">
        <v>194</v>
      </c>
      <c r="C35" s="90"/>
      <c r="D35" s="76">
        <f>投入係数表!T35</f>
        <v>6.5425264217413188E-3</v>
      </c>
      <c r="E35" s="77">
        <f t="shared" si="0"/>
        <v>0.65425264217413193</v>
      </c>
      <c r="F35" s="76">
        <f>分析係数表!C38</f>
        <v>0.12310923685624497</v>
      </c>
      <c r="G35" s="77">
        <f t="shared" si="1"/>
        <v>8.0544543489239298E-2</v>
      </c>
      <c r="H35" s="77">
        <v>0.11869693034735125</v>
      </c>
      <c r="I35" s="77">
        <f t="shared" si="2"/>
        <v>0.11869693034735125</v>
      </c>
      <c r="J35" s="76">
        <f>分析係数表!G38</f>
        <v>0.19170637906529556</v>
      </c>
      <c r="K35" s="78">
        <f t="shared" si="3"/>
        <v>2.2754958723056301E-2</v>
      </c>
      <c r="L35" s="79"/>
      <c r="M35" s="80"/>
      <c r="N35" s="81">
        <f>分析係数表!H38</f>
        <v>4.3167094042767119E-2</v>
      </c>
      <c r="O35" s="82">
        <f t="shared" si="4"/>
        <v>0.63438460089799042</v>
      </c>
      <c r="P35" s="76">
        <f>分析係数表!C38</f>
        <v>0.12310923685624497</v>
      </c>
      <c r="Q35" s="82">
        <f t="shared" si="5"/>
        <v>7.8098604089905141E-2</v>
      </c>
      <c r="R35" s="83">
        <v>0.10097274194275509</v>
      </c>
      <c r="S35" s="84">
        <f t="shared" si="6"/>
        <v>0.21966967229010634</v>
      </c>
      <c r="T35" s="85">
        <f>分析係数表!F38</f>
        <v>0.42705459409748348</v>
      </c>
      <c r="U35" s="86">
        <f t="shared" si="7"/>
        <v>9.3810942735378572E-2</v>
      </c>
      <c r="V35" s="87">
        <f>分析係数表!D38</f>
        <v>7.0562661984783878E-2</v>
      </c>
      <c r="W35" s="167">
        <f t="shared" si="8"/>
        <v>0</v>
      </c>
      <c r="X35" s="76">
        <f>分析係数表!E38</f>
        <v>7.7418276063874261E-2</v>
      </c>
      <c r="Y35" s="166">
        <f t="shared" si="9"/>
        <v>0</v>
      </c>
    </row>
    <row r="36" spans="1:25" x14ac:dyDescent="0.2">
      <c r="A36" s="6" t="s">
        <v>24</v>
      </c>
      <c r="B36" s="5" t="s">
        <v>39</v>
      </c>
      <c r="C36" s="90"/>
      <c r="D36" s="76">
        <f>投入係数表!T36</f>
        <v>0</v>
      </c>
      <c r="E36" s="77">
        <f t="shared" si="0"/>
        <v>0</v>
      </c>
      <c r="F36" s="76">
        <f>分析係数表!C39</f>
        <v>1</v>
      </c>
      <c r="G36" s="77">
        <f t="shared" si="1"/>
        <v>0</v>
      </c>
      <c r="H36" s="77">
        <v>1.5010362756048815E-2</v>
      </c>
      <c r="I36" s="77">
        <f t="shared" si="2"/>
        <v>1.5010362756048815E-2</v>
      </c>
      <c r="J36" s="76">
        <f>分析係数表!G39</f>
        <v>0.35304153549304357</v>
      </c>
      <c r="K36" s="78">
        <f t="shared" si="3"/>
        <v>5.2992815157030674E-3</v>
      </c>
      <c r="L36" s="79"/>
      <c r="M36" s="80"/>
      <c r="N36" s="81">
        <f>分析係数表!H39</f>
        <v>3.7957953780144243E-3</v>
      </c>
      <c r="O36" s="82">
        <f t="shared" si="4"/>
        <v>5.5783095651202159E-2</v>
      </c>
      <c r="P36" s="76">
        <f>分析係数表!C39</f>
        <v>1</v>
      </c>
      <c r="Q36" s="82">
        <f t="shared" si="5"/>
        <v>5.5783095651202159E-2</v>
      </c>
      <c r="R36" s="83">
        <v>7.9704103244658389E-2</v>
      </c>
      <c r="S36" s="84">
        <f t="shared" si="6"/>
        <v>9.4714466000707209E-2</v>
      </c>
      <c r="T36" s="85">
        <f>分析係数表!F39</f>
        <v>0.70376764496801059</v>
      </c>
      <c r="U36" s="86">
        <f t="shared" si="7"/>
        <v>6.6656976681720423E-2</v>
      </c>
      <c r="V36" s="87">
        <f>分析係数表!D39</f>
        <v>5.7580989133746319E-2</v>
      </c>
      <c r="W36" s="167">
        <f t="shared" si="8"/>
        <v>0</v>
      </c>
      <c r="X36" s="76">
        <f>分析係数表!E39</f>
        <v>7.2915608814867472E-2</v>
      </c>
      <c r="Y36" s="166">
        <f t="shared" si="9"/>
        <v>0</v>
      </c>
    </row>
    <row r="37" spans="1:25" x14ac:dyDescent="0.2">
      <c r="A37" s="6" t="s">
        <v>25</v>
      </c>
      <c r="B37" s="5" t="s">
        <v>40</v>
      </c>
      <c r="C37" s="90"/>
      <c r="D37" s="76">
        <f>投入係数表!T37</f>
        <v>1.0065425264217413E-3</v>
      </c>
      <c r="E37" s="77">
        <f t="shared" si="0"/>
        <v>0.10065425264217413</v>
      </c>
      <c r="F37" s="76">
        <f>分析係数表!C40</f>
        <v>0.78099387587215507</v>
      </c>
      <c r="G37" s="77">
        <f t="shared" si="1"/>
        <v>7.8610354894026679E-2</v>
      </c>
      <c r="H37" s="77">
        <v>8.1591972457178155E-2</v>
      </c>
      <c r="I37" s="77">
        <f t="shared" si="2"/>
        <v>8.1591972457178155E-2</v>
      </c>
      <c r="J37" s="76">
        <f>分析係数表!G40</f>
        <v>0.50417365280256732</v>
      </c>
      <c r="K37" s="78">
        <f t="shared" si="3"/>
        <v>4.1136522793101975E-2</v>
      </c>
      <c r="L37" s="79"/>
      <c r="M37" s="80"/>
      <c r="N37" s="81">
        <f>分析係数表!H40</f>
        <v>3.2832602420076455E-2</v>
      </c>
      <c r="O37" s="82">
        <f t="shared" si="4"/>
        <v>0.48250867575350542</v>
      </c>
      <c r="P37" s="76">
        <f>分析係数表!C40</f>
        <v>0.78099387587215507</v>
      </c>
      <c r="Q37" s="82">
        <f t="shared" si="5"/>
        <v>0.37683632081867113</v>
      </c>
      <c r="R37" s="83">
        <v>0.37773760321340116</v>
      </c>
      <c r="S37" s="84">
        <f t="shared" si="6"/>
        <v>0.4593295756705793</v>
      </c>
      <c r="T37" s="85">
        <f>分析係数表!F40</f>
        <v>0.70079506733733576</v>
      </c>
      <c r="U37" s="86">
        <f t="shared" si="7"/>
        <v>0.32189590091209347</v>
      </c>
      <c r="V37" s="87">
        <f>分析係数表!D40</f>
        <v>8.9079993509654384E-2</v>
      </c>
      <c r="W37" s="167">
        <f t="shared" si="8"/>
        <v>0</v>
      </c>
      <c r="X37" s="76">
        <f>分析係数表!E40</f>
        <v>5.5816972253772516E-2</v>
      </c>
      <c r="Y37" s="166">
        <f t="shared" si="9"/>
        <v>0</v>
      </c>
    </row>
    <row r="38" spans="1:25" x14ac:dyDescent="0.2">
      <c r="A38" s="6" t="s">
        <v>26</v>
      </c>
      <c r="B38" s="5" t="s">
        <v>277</v>
      </c>
      <c r="C38" s="90"/>
      <c r="D38" s="76">
        <f>投入係数表!T38</f>
        <v>0</v>
      </c>
      <c r="E38" s="77">
        <f t="shared" si="0"/>
        <v>0</v>
      </c>
      <c r="F38" s="76">
        <f>分析係数表!C41</f>
        <v>0.76071116627591595</v>
      </c>
      <c r="G38" s="77">
        <f t="shared" si="1"/>
        <v>0</v>
      </c>
      <c r="H38" s="77">
        <v>8.3764686024971613E-4</v>
      </c>
      <c r="I38" s="77">
        <f t="shared" si="2"/>
        <v>8.3764686024971613E-4</v>
      </c>
      <c r="J38" s="76">
        <f>分析係数表!G41</f>
        <v>0.44503393665158369</v>
      </c>
      <c r="K38" s="78">
        <f t="shared" si="3"/>
        <v>3.7278127974077013E-4</v>
      </c>
      <c r="L38" s="79"/>
      <c r="M38" s="80"/>
      <c r="N38" s="81">
        <f>分析係数表!H41</f>
        <v>5.40375184572724E-2</v>
      </c>
      <c r="O38" s="82">
        <f t="shared" si="4"/>
        <v>0.79413660660297414</v>
      </c>
      <c r="P38" s="76">
        <f>分析係数表!C41</f>
        <v>0.76071116627591595</v>
      </c>
      <c r="Q38" s="82">
        <f t="shared" si="5"/>
        <v>0.60410858419134672</v>
      </c>
      <c r="R38" s="83">
        <v>0.61455286958468247</v>
      </c>
      <c r="S38" s="84">
        <f t="shared" si="6"/>
        <v>0.61539051644493215</v>
      </c>
      <c r="T38" s="85">
        <f>分析係数表!F41</f>
        <v>0.54961538461538462</v>
      </c>
      <c r="U38" s="86">
        <f t="shared" si="7"/>
        <v>0.33822809538454157</v>
      </c>
      <c r="V38" s="87">
        <f>分析係数表!D41</f>
        <v>0.14765837104072399</v>
      </c>
      <c r="W38" s="167">
        <f t="shared" si="8"/>
        <v>0</v>
      </c>
      <c r="X38" s="76">
        <f>分析係数表!E41</f>
        <v>0.13881221719457013</v>
      </c>
      <c r="Y38" s="166">
        <f t="shared" si="9"/>
        <v>0</v>
      </c>
    </row>
    <row r="39" spans="1:25" x14ac:dyDescent="0.2">
      <c r="A39" s="6" t="s">
        <v>51</v>
      </c>
      <c r="B39" s="5" t="s">
        <v>368</v>
      </c>
      <c r="C39" s="90"/>
      <c r="D39" s="76">
        <f>投入係数表!T39</f>
        <v>5.0327126321087065E-4</v>
      </c>
      <c r="E39" s="77">
        <f>$C$22*D39</f>
        <v>5.0327126321087066E-2</v>
      </c>
      <c r="F39" s="76">
        <f>分析係数表!C42</f>
        <v>0.30107643796890293</v>
      </c>
      <c r="G39" s="77">
        <f>E39*F39</f>
        <v>1.5152311925963911E-2</v>
      </c>
      <c r="H39" s="77">
        <v>1.962158461055805E-2</v>
      </c>
      <c r="I39" s="77">
        <f>C39+H39</f>
        <v>1.962158461055805E-2</v>
      </c>
      <c r="J39" s="76">
        <f>分析係数表!G42</f>
        <v>0.48530465949820789</v>
      </c>
      <c r="K39" s="78">
        <f>I39*J39</f>
        <v>9.5224464382421495E-3</v>
      </c>
      <c r="L39" s="79"/>
      <c r="M39" s="80"/>
      <c r="N39" s="81">
        <f>分析係数表!H42</f>
        <v>1.1991298601515789E-2</v>
      </c>
      <c r="O39" s="82">
        <f t="shared" si="4"/>
        <v>0.17622439838166115</v>
      </c>
      <c r="P39" s="76">
        <f>分析係数表!C42</f>
        <v>0.30107643796890293</v>
      </c>
      <c r="Q39" s="82">
        <f>O39*P39</f>
        <v>5.305701414796344E-2</v>
      </c>
      <c r="R39" s="83">
        <v>5.605831936292404E-2</v>
      </c>
      <c r="S39" s="84">
        <f>I39+R39</f>
        <v>7.5679903973482093E-2</v>
      </c>
      <c r="T39" s="85">
        <f>分析係数表!F42</f>
        <v>0.55698924731182797</v>
      </c>
      <c r="U39" s="86">
        <f>S39*T39</f>
        <v>4.2152892750821208E-2</v>
      </c>
      <c r="V39" s="87">
        <f>分析係数表!D42</f>
        <v>0.33118279569892473</v>
      </c>
      <c r="W39" s="167">
        <f>ROUND(S39*V39,0)</f>
        <v>0</v>
      </c>
      <c r="X39" s="76">
        <f>分析係数表!E42</f>
        <v>0.28387096774193549</v>
      </c>
      <c r="Y39" s="166">
        <f>ROUND(S39*X39,0)</f>
        <v>0</v>
      </c>
    </row>
    <row r="40" spans="1:25" x14ac:dyDescent="0.2">
      <c r="A40" s="6" t="s">
        <v>195</v>
      </c>
      <c r="B40" s="5" t="s">
        <v>41</v>
      </c>
      <c r="C40" s="90"/>
      <c r="D40" s="76">
        <f>投入係数表!T40</f>
        <v>4.2778057372924005E-2</v>
      </c>
      <c r="E40" s="77">
        <f>$C$22*D40</f>
        <v>4.2778057372924003</v>
      </c>
      <c r="F40" s="76">
        <f>分析係数表!C43</f>
        <v>0.72981232219865499</v>
      </c>
      <c r="G40" s="77">
        <f>E40*F40</f>
        <v>3.1219953390480963</v>
      </c>
      <c r="H40" s="77">
        <v>3.900071124381336</v>
      </c>
      <c r="I40" s="77">
        <f>C40+H40</f>
        <v>3.900071124381336</v>
      </c>
      <c r="J40" s="76">
        <f>分析係数表!G43</f>
        <v>0.39095764137830125</v>
      </c>
      <c r="K40" s="78">
        <f>I40*J40</f>
        <v>1.5247626079957464</v>
      </c>
      <c r="L40" s="79"/>
      <c r="M40" s="80"/>
      <c r="N40" s="81">
        <f>分析係数表!H43</f>
        <v>3.3430191196790096E-2</v>
      </c>
      <c r="O40" s="82">
        <f t="shared" si="4"/>
        <v>0.49129085407760137</v>
      </c>
      <c r="P40" s="76">
        <f>分析係数表!C43</f>
        <v>0.72981232219865499</v>
      </c>
      <c r="Q40" s="82">
        <f>O40*P40</f>
        <v>0.35855011908933482</v>
      </c>
      <c r="R40" s="83">
        <v>0.71713788185575045</v>
      </c>
      <c r="S40" s="84">
        <f>I40+R40</f>
        <v>4.6172090062370863</v>
      </c>
      <c r="T40" s="85">
        <f>分析係数表!F43</f>
        <v>0.64680420416026529</v>
      </c>
      <c r="U40" s="86">
        <f>S40*T40</f>
        <v>2.986430196720788</v>
      </c>
      <c r="V40" s="87">
        <f>分析係数表!D43</f>
        <v>0.10445777550174361</v>
      </c>
      <c r="W40" s="167">
        <f>ROUND(S40*V40,0)</f>
        <v>0</v>
      </c>
      <c r="X40" s="76">
        <f>分析係数表!E43</f>
        <v>8.2644426561318804E-2</v>
      </c>
      <c r="Y40" s="166">
        <f>ROUND(S40*X40,0)</f>
        <v>0</v>
      </c>
    </row>
    <row r="41" spans="1:25" x14ac:dyDescent="0.2">
      <c r="A41" s="6" t="s">
        <v>341</v>
      </c>
      <c r="B41" s="5" t="s">
        <v>42</v>
      </c>
      <c r="C41" s="90"/>
      <c r="D41" s="76">
        <f>投入係数表!T41</f>
        <v>0</v>
      </c>
      <c r="E41" s="77">
        <f>$C$22*D41</f>
        <v>0</v>
      </c>
      <c r="F41" s="76">
        <f>分析係数表!C44</f>
        <v>0.45252453325619169</v>
      </c>
      <c r="G41" s="77">
        <f>E41*F41</f>
        <v>0</v>
      </c>
      <c r="H41" s="77">
        <v>5.0251551531936538E-3</v>
      </c>
      <c r="I41" s="77">
        <f>C41+H41</f>
        <v>5.0251551531936538E-3</v>
      </c>
      <c r="J41" s="76">
        <f>分析係数表!G44</f>
        <v>0.2679406279539126</v>
      </c>
      <c r="K41" s="78">
        <f>I41*J41</f>
        <v>1.3464432273125476E-3</v>
      </c>
      <c r="L41" s="79"/>
      <c r="M41" s="80"/>
      <c r="N41" s="81">
        <f>分析係数表!H44</f>
        <v>0.11253165797686161</v>
      </c>
      <c r="O41" s="82">
        <f t="shared" si="4"/>
        <v>1.6537678182208333</v>
      </c>
      <c r="P41" s="76">
        <f>分析係数表!C44</f>
        <v>0.45252453325619169</v>
      </c>
      <c r="Q41" s="82">
        <f>O41*P41</f>
        <v>0.74837051005449307</v>
      </c>
      <c r="R41" s="83">
        <v>0.76099008388631817</v>
      </c>
      <c r="S41" s="84">
        <f>I41+R41</f>
        <v>0.76601523903951185</v>
      </c>
      <c r="T41" s="85">
        <f>分析係数表!F44</f>
        <v>0.51592877398257675</v>
      </c>
      <c r="U41" s="86">
        <f>S41*T41</f>
        <v>0.39520930312962582</v>
      </c>
      <c r="V41" s="87">
        <f>分析係数表!D44</f>
        <v>0.17695373374549728</v>
      </c>
      <c r="W41" s="167">
        <f>ROUND(S41*V41,0)</f>
        <v>0</v>
      </c>
      <c r="X41" s="76">
        <f>分析係数表!E44</f>
        <v>0.1325013412359809</v>
      </c>
      <c r="Y41" s="166">
        <f>ROUND(S41*X41,0)</f>
        <v>0</v>
      </c>
    </row>
    <row r="42" spans="1:25" x14ac:dyDescent="0.2">
      <c r="A42" s="6" t="s">
        <v>342</v>
      </c>
      <c r="B42" s="5" t="s">
        <v>279</v>
      </c>
      <c r="C42" s="90"/>
      <c r="D42" s="76">
        <f>投入係数表!T42</f>
        <v>1.0065425264217413E-3</v>
      </c>
      <c r="E42" s="77">
        <f>$C$22*D42</f>
        <v>0.10065425264217413</v>
      </c>
      <c r="F42" s="76">
        <f>分析係数表!C45</f>
        <v>1</v>
      </c>
      <c r="G42" s="77">
        <f>E42*F42</f>
        <v>0.10065425264217413</v>
      </c>
      <c r="H42" s="77">
        <v>0.11919223366298497</v>
      </c>
      <c r="I42" s="77">
        <f>C42+H42</f>
        <v>0.11919223366298497</v>
      </c>
      <c r="J42" s="76">
        <f>分析係数表!G45</f>
        <v>0</v>
      </c>
      <c r="K42" s="78">
        <f>I42*J42</f>
        <v>0</v>
      </c>
      <c r="L42" s="79"/>
      <c r="M42" s="80"/>
      <c r="N42" s="81">
        <f>分析係数表!H45</f>
        <v>0</v>
      </c>
      <c r="O42" s="82">
        <f t="shared" si="4"/>
        <v>0</v>
      </c>
      <c r="P42" s="76">
        <f>分析係数表!C45</f>
        <v>1</v>
      </c>
      <c r="Q42" s="82">
        <f>O42*P42</f>
        <v>0</v>
      </c>
      <c r="R42" s="83">
        <v>1.2620408826126391E-2</v>
      </c>
      <c r="S42" s="84">
        <f>I42+R42</f>
        <v>0.13181264248911137</v>
      </c>
      <c r="T42" s="85">
        <f>分析係数表!F45</f>
        <v>0</v>
      </c>
      <c r="U42" s="86">
        <f>S42*T42</f>
        <v>0</v>
      </c>
      <c r="V42" s="87">
        <f>分析係数表!D45</f>
        <v>0</v>
      </c>
      <c r="W42" s="167">
        <f>ROUND(S42*V42,0)</f>
        <v>0</v>
      </c>
      <c r="X42" s="76">
        <f>分析係数表!E45</f>
        <v>0</v>
      </c>
      <c r="Y42" s="166">
        <f>ROUND(S42*X42,0)</f>
        <v>0</v>
      </c>
    </row>
    <row r="43" spans="1:25" x14ac:dyDescent="0.2">
      <c r="A43" s="6" t="s">
        <v>343</v>
      </c>
      <c r="B43" s="5" t="s">
        <v>280</v>
      </c>
      <c r="C43" s="90"/>
      <c r="D43" s="76">
        <f>投入係数表!T43</f>
        <v>1.5098137896326119E-3</v>
      </c>
      <c r="E43" s="77">
        <f>$C$22*D43</f>
        <v>0.15098137896326119</v>
      </c>
      <c r="F43" s="76">
        <f>分析係数表!C46</f>
        <v>0.34080923888028791</v>
      </c>
      <c r="G43" s="77">
        <f>E43*F43</f>
        <v>5.1455848849565361E-2</v>
      </c>
      <c r="H43" s="77">
        <v>7.9153482672885328E-2</v>
      </c>
      <c r="I43" s="77">
        <f>C43+H43</f>
        <v>7.9153482672885328E-2</v>
      </c>
      <c r="J43" s="76">
        <f>分析係数表!G46</f>
        <v>9.3103025848340071E-3</v>
      </c>
      <c r="K43" s="78">
        <f>I43*J43</f>
        <v>7.3694287432797805E-4</v>
      </c>
      <c r="L43" s="79"/>
      <c r="M43" s="80"/>
      <c r="N43" s="81">
        <f>分析係数表!H46</f>
        <v>2.2019091222401043E-2</v>
      </c>
      <c r="O43" s="82">
        <f t="shared" si="4"/>
        <v>0.32359306798414983</v>
      </c>
      <c r="P43" s="76">
        <f>分析係数表!C46</f>
        <v>0.34080923888028791</v>
      </c>
      <c r="Q43" s="82">
        <f>O43*P43</f>
        <v>0.11028350720661537</v>
      </c>
      <c r="R43" s="83">
        <v>0.12614159236781866</v>
      </c>
      <c r="S43" s="84">
        <f>I43+R43</f>
        <v>0.20529507504070399</v>
      </c>
      <c r="T43" s="85">
        <f>分析係数表!F46</f>
        <v>0.31361019233125076</v>
      </c>
      <c r="U43" s="86">
        <f>S43*T43</f>
        <v>6.4382627968173733E-2</v>
      </c>
      <c r="V43" s="87">
        <f>分析係数表!D46</f>
        <v>2.8175915717260809E-3</v>
      </c>
      <c r="W43" s="167">
        <f>ROUND(S43*V43,0)</f>
        <v>0</v>
      </c>
      <c r="X43" s="76">
        <f>分析係数表!E46</f>
        <v>8.2077667524194532E-3</v>
      </c>
      <c r="Y43" s="166">
        <f>ROUND(S43*X43,0)</f>
        <v>0</v>
      </c>
    </row>
    <row r="44" spans="1:25" x14ac:dyDescent="0.2">
      <c r="A44" s="192">
        <v>40</v>
      </c>
      <c r="B44" s="14" t="s">
        <v>151</v>
      </c>
      <c r="C44" s="197">
        <f>SUM(C5:C43)</f>
        <v>100</v>
      </c>
      <c r="D44" s="92">
        <f>投入係数表!T44</f>
        <v>0.63764469048817307</v>
      </c>
      <c r="E44" s="91">
        <f>SUM(E5:E43)</f>
        <v>63.764469048817311</v>
      </c>
      <c r="F44" s="92">
        <f>分析係数表!C47</f>
        <v>0.44730110240898746</v>
      </c>
      <c r="G44" s="91">
        <f>SUM(G5:G43)</f>
        <v>10.429945653969853</v>
      </c>
      <c r="H44" s="91">
        <f>SUM(H5:H43)</f>
        <v>12.372856324610153</v>
      </c>
      <c r="I44" s="91">
        <f>SUM(I5:I43)</f>
        <v>112.37285632461017</v>
      </c>
      <c r="J44" s="92">
        <f>分析係数表!G47</f>
        <v>0.20041488570582558</v>
      </c>
      <c r="K44" s="93">
        <f>SUM(K5:K43)</f>
        <v>23.426178843345944</v>
      </c>
      <c r="L44" s="94">
        <f>最終需要_まとめ!$L$33</f>
        <v>0.62733333333333341</v>
      </c>
      <c r="M44" s="91">
        <f>K44*L44</f>
        <v>14.696022861059024</v>
      </c>
      <c r="N44" s="95">
        <f>分析係数表!H47</f>
        <v>1</v>
      </c>
      <c r="O44" s="96">
        <f>SUM(O5:O43)</f>
        <v>14.696022861059024</v>
      </c>
      <c r="P44" s="92">
        <f>分析係数表!C47</f>
        <v>0.44730110240898746</v>
      </c>
      <c r="Q44" s="96">
        <f>SUM(Q5:Q43)</f>
        <v>7.0756502442207996</v>
      </c>
      <c r="R44" s="91">
        <f>SUM(R5:R43)</f>
        <v>8.1360891836676466</v>
      </c>
      <c r="S44" s="97">
        <f>SUM(S5:S43)</f>
        <v>120.50894550827782</v>
      </c>
      <c r="T44" s="98">
        <f>分析係数表!F47</f>
        <v>0.4447131739491107</v>
      </c>
      <c r="U44" s="99">
        <f>SUM(U5:U43)</f>
        <v>47.117017172788607</v>
      </c>
      <c r="V44" s="100">
        <f>分析係数表!D47</f>
        <v>5.9741394314336671E-2</v>
      </c>
      <c r="W44" s="164">
        <f>SUM(W5:W43)</f>
        <v>9</v>
      </c>
      <c r="X44" s="92">
        <f>分析係数表!E47</f>
        <v>5.0958836918611881E-2</v>
      </c>
      <c r="Y44" s="165">
        <f>SUM(Y5:Y43)</f>
        <v>7</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M31" sqref="M3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8" t="str">
        <f>取引基本表!$E$1</f>
        <v>2015年加古川市産業連関表</v>
      </c>
      <c r="H1" s="401"/>
      <c r="I1" s="401"/>
    </row>
    <row r="2" spans="1:25" x14ac:dyDescent="0.2">
      <c r="B2" s="3" t="s">
        <v>296</v>
      </c>
      <c r="S2" s="3" t="s">
        <v>153</v>
      </c>
      <c r="U2" s="64" t="s">
        <v>210</v>
      </c>
      <c r="W2" s="3" t="s">
        <v>130</v>
      </c>
      <c r="Y2" s="3" t="s">
        <v>154</v>
      </c>
    </row>
    <row r="3" spans="1:25" ht="44" x14ac:dyDescent="0.2">
      <c r="B3" s="65"/>
      <c r="C3" s="66" t="s">
        <v>228</v>
      </c>
      <c r="D3" s="66" t="s">
        <v>314</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投入係数表!U5</f>
        <v>0</v>
      </c>
      <c r="E5" s="77">
        <f t="shared" ref="E5:E38" si="0">$C$23*D5</f>
        <v>0</v>
      </c>
      <c r="F5" s="76">
        <f>分析係数表!C8</f>
        <v>6.8521575100212173E-2</v>
      </c>
      <c r="G5" s="77">
        <f t="shared" ref="G5:G38" si="1">E5*F5</f>
        <v>0</v>
      </c>
      <c r="H5" s="77">
        <f t="array" ref="H5:H43">MMULT(逆行列係数!C5:AO43,'19'!G5:G43)</f>
        <v>8.6514602312759534E-4</v>
      </c>
      <c r="I5" s="77">
        <f t="shared" ref="I5:I38" si="2">C5+H5</f>
        <v>8.6514602312759534E-4</v>
      </c>
      <c r="J5" s="76">
        <f>分析係数表!G8</f>
        <v>0.11996034368803701</v>
      </c>
      <c r="K5" s="78">
        <f t="shared" ref="K5:K38" si="3">I5*J5</f>
        <v>1.0378321427472476E-4</v>
      </c>
      <c r="L5" s="79" t="s">
        <v>184</v>
      </c>
      <c r="M5" s="80" t="s">
        <v>184</v>
      </c>
      <c r="N5" s="81">
        <f>分析係数表!H8</f>
        <v>1.0951051471680932E-2</v>
      </c>
      <c r="O5" s="82">
        <f t="shared" ref="O5:O43" si="4">$M$44*N5</f>
        <v>0.17148020010889156</v>
      </c>
      <c r="P5" s="76">
        <f>分析係数表!C8</f>
        <v>6.8521575100212173E-2</v>
      </c>
      <c r="Q5" s="82">
        <f t="shared" ref="Q5:Q38" si="5">O5*P5</f>
        <v>1.1750093409960825E-2</v>
      </c>
      <c r="R5" s="83">
        <f t="array" ref="R5:R43">MMULT(逆行列係数!C5:AO43,'19'!Q5:Q43)</f>
        <v>1.5114367747939665E-2</v>
      </c>
      <c r="S5" s="84">
        <f t="shared" ref="S5:S38" si="6">I5+R5</f>
        <v>1.5979513771067259E-2</v>
      </c>
      <c r="T5" s="85">
        <f>分析係数表!F8</f>
        <v>0.45208195637805682</v>
      </c>
      <c r="U5" s="86">
        <f t="shared" ref="U5:U38" si="7">S5*T5</f>
        <v>7.2240498475941873E-3</v>
      </c>
      <c r="V5" s="87">
        <f>分析係数表!D8</f>
        <v>0.36021150033046928</v>
      </c>
      <c r="W5" s="167">
        <f t="shared" ref="W5:W38" si="8">ROUND(S5*V5,0)</f>
        <v>0</v>
      </c>
      <c r="X5" s="76">
        <f>分析係数表!E8</f>
        <v>0.22769332452081956</v>
      </c>
      <c r="Y5" s="166">
        <f t="shared" ref="Y5:Y38" si="9">ROUND(S5*X5,0)</f>
        <v>0</v>
      </c>
    </row>
    <row r="6" spans="1:25" x14ac:dyDescent="0.2">
      <c r="A6" s="6" t="s">
        <v>220</v>
      </c>
      <c r="B6" s="5" t="s">
        <v>266</v>
      </c>
      <c r="C6" s="90"/>
      <c r="D6" s="76">
        <f>投入係数表!U6</f>
        <v>0</v>
      </c>
      <c r="E6" s="77">
        <f t="shared" si="0"/>
        <v>0</v>
      </c>
      <c r="F6" s="76">
        <f>分析係数表!C9</f>
        <v>0.10166666666666668</v>
      </c>
      <c r="G6" s="77">
        <f t="shared" si="1"/>
        <v>0</v>
      </c>
      <c r="H6" s="77">
        <v>8.1238274725216802E-5</v>
      </c>
      <c r="I6" s="77">
        <f t="shared" si="2"/>
        <v>8.1238274725216802E-5</v>
      </c>
      <c r="J6" s="76">
        <f>分析係数表!G9</f>
        <v>0.25757575757575757</v>
      </c>
      <c r="K6" s="78">
        <f t="shared" si="3"/>
        <v>2.0925010156495237E-5</v>
      </c>
      <c r="L6" s="79"/>
      <c r="M6" s="80"/>
      <c r="N6" s="81">
        <f>分析係数表!H9</f>
        <v>5.8336047250617351E-4</v>
      </c>
      <c r="O6" s="82">
        <f t="shared" si="4"/>
        <v>9.134718325419516E-3</v>
      </c>
      <c r="P6" s="76">
        <f>分析係数表!C9</f>
        <v>0.10166666666666668</v>
      </c>
      <c r="Q6" s="82">
        <f t="shared" si="5"/>
        <v>9.2869636308431762E-4</v>
      </c>
      <c r="R6" s="83">
        <v>1.0493368696616559E-3</v>
      </c>
      <c r="S6" s="84">
        <f t="shared" si="6"/>
        <v>1.1305751443868727E-3</v>
      </c>
      <c r="T6" s="85">
        <f>分析係数表!F9</f>
        <v>0.71212121212121215</v>
      </c>
      <c r="U6" s="86">
        <f t="shared" si="7"/>
        <v>8.0510654221489417E-4</v>
      </c>
      <c r="V6" s="87">
        <f>分析係数表!D9</f>
        <v>0</v>
      </c>
      <c r="W6" s="167">
        <f t="shared" si="8"/>
        <v>0</v>
      </c>
      <c r="X6" s="76">
        <f>分析係数表!E9</f>
        <v>0</v>
      </c>
      <c r="Y6" s="166">
        <f t="shared" si="9"/>
        <v>0</v>
      </c>
    </row>
    <row r="7" spans="1:25" x14ac:dyDescent="0.2">
      <c r="A7" s="6" t="s">
        <v>221</v>
      </c>
      <c r="B7" s="5" t="s">
        <v>267</v>
      </c>
      <c r="C7" s="90"/>
      <c r="D7" s="76">
        <f>投入係数表!U7</f>
        <v>0</v>
      </c>
      <c r="E7" s="77">
        <f t="shared" si="0"/>
        <v>0</v>
      </c>
      <c r="F7" s="76">
        <f>分析係数表!C10</f>
        <v>6.675102815564693E-2</v>
      </c>
      <c r="G7" s="77">
        <f t="shared" si="1"/>
        <v>0</v>
      </c>
      <c r="H7" s="77">
        <v>1.3048596765292946E-5</v>
      </c>
      <c r="I7" s="77">
        <f t="shared" si="2"/>
        <v>1.3048596765292946E-5</v>
      </c>
      <c r="J7" s="76">
        <f>分析係数表!G10</f>
        <v>0.17692307692307693</v>
      </c>
      <c r="K7" s="78">
        <f t="shared" si="3"/>
        <v>2.3085978892441366E-6</v>
      </c>
      <c r="L7" s="79"/>
      <c r="M7" s="80"/>
      <c r="N7" s="81">
        <f>分析係数表!H10</f>
        <v>1.0987412693544459E-3</v>
      </c>
      <c r="O7" s="82">
        <f t="shared" si="4"/>
        <v>1.7204957279584182E-2</v>
      </c>
      <c r="P7" s="76">
        <f>分析係数表!C10</f>
        <v>6.675102815564693E-2</v>
      </c>
      <c r="Q7" s="82">
        <f t="shared" si="5"/>
        <v>1.1484485877862264E-3</v>
      </c>
      <c r="R7" s="83">
        <v>1.7435450609087967E-3</v>
      </c>
      <c r="S7" s="84">
        <f t="shared" si="6"/>
        <v>1.7565936576740895E-3</v>
      </c>
      <c r="T7" s="85">
        <f>分析係数表!F10</f>
        <v>0.52307692307692311</v>
      </c>
      <c r="U7" s="86">
        <f t="shared" si="7"/>
        <v>9.1883360555260077E-4</v>
      </c>
      <c r="V7" s="87">
        <f>分析係数表!D10</f>
        <v>9.2307692307692313E-2</v>
      </c>
      <c r="W7" s="167">
        <f t="shared" si="8"/>
        <v>0</v>
      </c>
      <c r="X7" s="76">
        <f>分析係数表!E10</f>
        <v>0</v>
      </c>
      <c r="Y7" s="166">
        <f t="shared" si="9"/>
        <v>0</v>
      </c>
    </row>
    <row r="8" spans="1:25" x14ac:dyDescent="0.2">
      <c r="A8" s="6" t="s">
        <v>222</v>
      </c>
      <c r="B8" s="5" t="s">
        <v>27</v>
      </c>
      <c r="C8" s="90"/>
      <c r="D8" s="76">
        <f>投入係数表!U8</f>
        <v>4.8687862115974485E-5</v>
      </c>
      <c r="E8" s="77">
        <f t="shared" si="0"/>
        <v>4.8687862115974487E-3</v>
      </c>
      <c r="F8" s="76">
        <f>分析係数表!C11</f>
        <v>1.2359489742525653E-2</v>
      </c>
      <c r="G8" s="77">
        <f t="shared" si="1"/>
        <v>6.0175713240789E-5</v>
      </c>
      <c r="H8" s="77">
        <v>4.5538763431823117E-3</v>
      </c>
      <c r="I8" s="77">
        <f t="shared" si="2"/>
        <v>4.5538763431823117E-3</v>
      </c>
      <c r="J8" s="76">
        <f>分析係数表!G11</f>
        <v>0.33667334669338678</v>
      </c>
      <c r="K8" s="78">
        <f t="shared" si="3"/>
        <v>1.5331687888870309E-3</v>
      </c>
      <c r="L8" s="79"/>
      <c r="M8" s="80"/>
      <c r="N8" s="81">
        <f>分析係数表!H11</f>
        <v>-2.0551994966342155E-5</v>
      </c>
      <c r="O8" s="82">
        <f t="shared" si="4"/>
        <v>-3.2181934479797754E-4</v>
      </c>
      <c r="P8" s="76">
        <f>分析係数表!C11</f>
        <v>1.2359489742525653E-2</v>
      </c>
      <c r="Q8" s="82">
        <f t="shared" si="5"/>
        <v>-3.97752289097693E-6</v>
      </c>
      <c r="R8" s="83">
        <v>1.18364286136754E-3</v>
      </c>
      <c r="S8" s="84">
        <f t="shared" si="6"/>
        <v>5.7375192045498518E-3</v>
      </c>
      <c r="T8" s="85">
        <f>分析係数表!F11</f>
        <v>0.55811623246492981</v>
      </c>
      <c r="U8" s="86">
        <f t="shared" si="7"/>
        <v>3.2022026021385442E-3</v>
      </c>
      <c r="V8" s="87">
        <f>分析係数表!D11</f>
        <v>9.0180360721442889E-3</v>
      </c>
      <c r="W8" s="167">
        <f t="shared" si="8"/>
        <v>0</v>
      </c>
      <c r="X8" s="76">
        <f>分析係数表!E11</f>
        <v>0</v>
      </c>
      <c r="Y8" s="166">
        <f t="shared" si="9"/>
        <v>0</v>
      </c>
    </row>
    <row r="9" spans="1:25" x14ac:dyDescent="0.2">
      <c r="A9" s="6" t="s">
        <v>223</v>
      </c>
      <c r="B9" s="5" t="s">
        <v>191</v>
      </c>
      <c r="C9" s="90"/>
      <c r="D9" s="76">
        <f>投入係数表!U9</f>
        <v>0</v>
      </c>
      <c r="E9" s="77">
        <f t="shared" si="0"/>
        <v>0</v>
      </c>
      <c r="F9" s="76">
        <f>分析係数表!C12</f>
        <v>9.527433500036242E-2</v>
      </c>
      <c r="G9" s="77">
        <f t="shared" si="1"/>
        <v>0</v>
      </c>
      <c r="H9" s="77">
        <v>3.5405599257650703E-4</v>
      </c>
      <c r="I9" s="77">
        <f t="shared" si="2"/>
        <v>3.5405599257650703E-4</v>
      </c>
      <c r="J9" s="76">
        <f>分析係数表!G12</f>
        <v>0.14088657924107142</v>
      </c>
      <c r="K9" s="78">
        <f t="shared" si="3"/>
        <v>4.9881737653906252E-5</v>
      </c>
      <c r="L9" s="79"/>
      <c r="M9" s="80"/>
      <c r="N9" s="81">
        <f>分析係数表!H12</f>
        <v>8.9938691818092706E-2</v>
      </c>
      <c r="O9" s="82">
        <f t="shared" si="4"/>
        <v>1.4083309635043801</v>
      </c>
      <c r="P9" s="76">
        <f>分析係数表!C12</f>
        <v>9.527433500036242E-2</v>
      </c>
      <c r="Q9" s="82">
        <f t="shared" si="5"/>
        <v>0.13417779600829949</v>
      </c>
      <c r="R9" s="83">
        <v>0.14894664091942669</v>
      </c>
      <c r="S9" s="84">
        <f t="shared" si="6"/>
        <v>0.14930069691200321</v>
      </c>
      <c r="T9" s="85">
        <f>分析係数表!F12</f>
        <v>0.31070382254464285</v>
      </c>
      <c r="U9" s="86">
        <f t="shared" si="7"/>
        <v>4.6388297239138551E-2</v>
      </c>
      <c r="V9" s="87">
        <f>分析係数表!D12</f>
        <v>6.9248744419642863E-2</v>
      </c>
      <c r="W9" s="167">
        <f t="shared" si="8"/>
        <v>0</v>
      </c>
      <c r="X9" s="76">
        <f>分析係数表!E12</f>
        <v>7.6468331473214288E-2</v>
      </c>
      <c r="Y9" s="166">
        <f t="shared" si="9"/>
        <v>0</v>
      </c>
    </row>
    <row r="10" spans="1:25" x14ac:dyDescent="0.2">
      <c r="A10" s="6" t="s">
        <v>224</v>
      </c>
      <c r="B10" s="5" t="s">
        <v>28</v>
      </c>
      <c r="C10" s="90"/>
      <c r="D10" s="76">
        <f>投入係数表!U10</f>
        <v>2.5561127610886606E-3</v>
      </c>
      <c r="E10" s="77">
        <f t="shared" si="0"/>
        <v>0.25561127610886608</v>
      </c>
      <c r="F10" s="76">
        <f>分析係数表!C13</f>
        <v>0</v>
      </c>
      <c r="G10" s="77">
        <f t="shared" si="1"/>
        <v>0</v>
      </c>
      <c r="H10" s="77">
        <v>0</v>
      </c>
      <c r="I10" s="77">
        <f t="shared" si="2"/>
        <v>0</v>
      </c>
      <c r="J10" s="76">
        <f>分析係数表!G13</f>
        <v>0.24501568667138954</v>
      </c>
      <c r="K10" s="78">
        <f t="shared" si="3"/>
        <v>0</v>
      </c>
      <c r="L10" s="79"/>
      <c r="M10" s="80"/>
      <c r="N10" s="81">
        <f>分析係数表!H13</f>
        <v>1.4256760815882582E-2</v>
      </c>
      <c r="O10" s="82">
        <f t="shared" si="4"/>
        <v>0.22324360395293549</v>
      </c>
      <c r="P10" s="76">
        <f>分析係数表!C13</f>
        <v>0</v>
      </c>
      <c r="Q10" s="82">
        <f t="shared" si="5"/>
        <v>0</v>
      </c>
      <c r="R10" s="83">
        <v>0</v>
      </c>
      <c r="S10" s="84">
        <f t="shared" si="6"/>
        <v>0</v>
      </c>
      <c r="T10" s="85">
        <f>分析係数表!F13</f>
        <v>0.38356441655702866</v>
      </c>
      <c r="U10" s="86">
        <f t="shared" si="7"/>
        <v>0</v>
      </c>
      <c r="V10" s="87">
        <f>分析係数表!D13</f>
        <v>0.14249569881590932</v>
      </c>
      <c r="W10" s="167">
        <f t="shared" si="8"/>
        <v>0</v>
      </c>
      <c r="X10" s="76">
        <f>分析係数表!E13</f>
        <v>0.13065479202509866</v>
      </c>
      <c r="Y10" s="166">
        <f t="shared" si="9"/>
        <v>0</v>
      </c>
    </row>
    <row r="11" spans="1:25" x14ac:dyDescent="0.2">
      <c r="A11" s="6" t="s">
        <v>225</v>
      </c>
      <c r="B11" s="5" t="s">
        <v>268</v>
      </c>
      <c r="C11" s="90"/>
      <c r="D11" s="76">
        <f>投入係数表!U11</f>
        <v>7.4005550416281225E-3</v>
      </c>
      <c r="E11" s="77">
        <f t="shared" si="0"/>
        <v>0.74005550416281229</v>
      </c>
      <c r="F11" s="76">
        <f>分析係数表!C14</f>
        <v>0.10677389421589856</v>
      </c>
      <c r="G11" s="77">
        <f t="shared" si="1"/>
        <v>7.901860811537359E-2</v>
      </c>
      <c r="H11" s="77">
        <v>0.10390065125829388</v>
      </c>
      <c r="I11" s="77">
        <f t="shared" si="2"/>
        <v>0.10390065125829388</v>
      </c>
      <c r="J11" s="76">
        <f>分析係数表!G14</f>
        <v>0.16458723227282179</v>
      </c>
      <c r="K11" s="78">
        <f t="shared" si="3"/>
        <v>1.7100720621946269E-2</v>
      </c>
      <c r="L11" s="79"/>
      <c r="M11" s="80"/>
      <c r="N11" s="81">
        <f>分析係数表!H14</f>
        <v>1.166720945012347E-3</v>
      </c>
      <c r="O11" s="82">
        <f t="shared" si="4"/>
        <v>1.8269436650839032E-2</v>
      </c>
      <c r="P11" s="76">
        <f>分析係数表!C14</f>
        <v>0.10677389421589856</v>
      </c>
      <c r="Q11" s="82">
        <f t="shared" si="5"/>
        <v>1.9506988963407469E-3</v>
      </c>
      <c r="R11" s="83">
        <v>8.4932568000433608E-3</v>
      </c>
      <c r="S11" s="84">
        <f t="shared" si="6"/>
        <v>0.11239390805833724</v>
      </c>
      <c r="T11" s="85">
        <f>分析係数表!F14</f>
        <v>0.30037429819089206</v>
      </c>
      <c r="U11" s="86">
        <f t="shared" si="7"/>
        <v>3.3760241253954694E-2</v>
      </c>
      <c r="V11" s="87">
        <f>分析係数表!D14</f>
        <v>5.9367851944271161E-2</v>
      </c>
      <c r="W11" s="167">
        <f t="shared" si="8"/>
        <v>0</v>
      </c>
      <c r="X11" s="76">
        <f>分析係数表!E14</f>
        <v>5.1881888126429611E-2</v>
      </c>
      <c r="Y11" s="166">
        <f t="shared" si="9"/>
        <v>0</v>
      </c>
    </row>
    <row r="12" spans="1:25" x14ac:dyDescent="0.2">
      <c r="A12" s="6" t="s">
        <v>226</v>
      </c>
      <c r="B12" s="5" t="s">
        <v>29</v>
      </c>
      <c r="C12" s="90"/>
      <c r="D12" s="76">
        <f>投入係数表!U12</f>
        <v>1.3742149082233798E-2</v>
      </c>
      <c r="E12" s="77">
        <f t="shared" si="0"/>
        <v>1.3742149082233799</v>
      </c>
      <c r="F12" s="76">
        <f>分析係数表!C15</f>
        <v>0</v>
      </c>
      <c r="G12" s="77">
        <f t="shared" si="1"/>
        <v>0</v>
      </c>
      <c r="H12" s="77">
        <v>0</v>
      </c>
      <c r="I12" s="77">
        <f t="shared" si="2"/>
        <v>0</v>
      </c>
      <c r="J12" s="76">
        <f>分析係数表!G15</f>
        <v>9.5597535599167657E-2</v>
      </c>
      <c r="K12" s="78">
        <f t="shared" si="3"/>
        <v>0</v>
      </c>
      <c r="L12" s="79"/>
      <c r="M12" s="80"/>
      <c r="N12" s="81">
        <f>分析係数表!H15</f>
        <v>8.2508355176415162E-3</v>
      </c>
      <c r="O12" s="82">
        <f t="shared" si="4"/>
        <v>0.12919808926928036</v>
      </c>
      <c r="P12" s="76">
        <f>分析係数表!C15</f>
        <v>0</v>
      </c>
      <c r="Q12" s="82">
        <f t="shared" si="5"/>
        <v>0</v>
      </c>
      <c r="R12" s="83">
        <v>0</v>
      </c>
      <c r="S12" s="84">
        <f t="shared" si="6"/>
        <v>0</v>
      </c>
      <c r="T12" s="85">
        <f>分析係数表!F15</f>
        <v>0.3037251621853197</v>
      </c>
      <c r="U12" s="86">
        <f t="shared" si="7"/>
        <v>0</v>
      </c>
      <c r="V12" s="87">
        <f>分析係数表!D15</f>
        <v>2.5215227059447551E-2</v>
      </c>
      <c r="W12" s="167">
        <f t="shared" si="8"/>
        <v>0</v>
      </c>
      <c r="X12" s="76">
        <f>分析係数表!E15</f>
        <v>2.1461503937329145E-2</v>
      </c>
      <c r="Y12" s="166">
        <f t="shared" si="9"/>
        <v>0</v>
      </c>
    </row>
    <row r="13" spans="1:25" x14ac:dyDescent="0.2">
      <c r="A13" s="6" t="s">
        <v>227</v>
      </c>
      <c r="B13" s="5" t="s">
        <v>30</v>
      </c>
      <c r="C13" s="90"/>
      <c r="D13" s="76">
        <f>投入係数表!U13</f>
        <v>1.0589610010224451E-3</v>
      </c>
      <c r="E13" s="77">
        <f t="shared" si="0"/>
        <v>0.10589610010224451</v>
      </c>
      <c r="F13" s="76">
        <f>分析係数表!C16</f>
        <v>0.41015070437916346</v>
      </c>
      <c r="G13" s="77">
        <f t="shared" si="1"/>
        <v>4.3433360047941988E-2</v>
      </c>
      <c r="H13" s="77">
        <v>0.115523804988127</v>
      </c>
      <c r="I13" s="77">
        <f t="shared" si="2"/>
        <v>0.115523804988127</v>
      </c>
      <c r="J13" s="76">
        <f>分析係数表!G16</f>
        <v>3.3423831070889892E-2</v>
      </c>
      <c r="K13" s="78">
        <f t="shared" si="3"/>
        <v>3.8612481425895841E-3</v>
      </c>
      <c r="L13" s="79"/>
      <c r="M13" s="80"/>
      <c r="N13" s="81">
        <f>分析係数表!H16</f>
        <v>1.6727742979912797E-2</v>
      </c>
      <c r="O13" s="82">
        <f t="shared" si="4"/>
        <v>0.2619361913313385</v>
      </c>
      <c r="P13" s="76">
        <f>分析係数表!C16</f>
        <v>0.41015070437916346</v>
      </c>
      <c r="Q13" s="82">
        <f t="shared" si="5"/>
        <v>0.10743331337694381</v>
      </c>
      <c r="R13" s="83">
        <v>0.12989354667177203</v>
      </c>
      <c r="S13" s="84">
        <f t="shared" si="6"/>
        <v>0.24541735165989903</v>
      </c>
      <c r="T13" s="85">
        <f>分析係数表!F16</f>
        <v>0.28886877828054297</v>
      </c>
      <c r="U13" s="86">
        <f t="shared" si="7"/>
        <v>7.0893410542841415E-2</v>
      </c>
      <c r="V13" s="87">
        <f>分析係数表!D16</f>
        <v>1.1915535444947209E-2</v>
      </c>
      <c r="W13" s="167">
        <f t="shared" si="8"/>
        <v>0</v>
      </c>
      <c r="X13" s="76">
        <f>分析係数表!E16</f>
        <v>1.200603318250377E-2</v>
      </c>
      <c r="Y13" s="166">
        <f t="shared" si="9"/>
        <v>0</v>
      </c>
    </row>
    <row r="14" spans="1:25" x14ac:dyDescent="0.2">
      <c r="A14" s="6" t="s">
        <v>2</v>
      </c>
      <c r="B14" s="5" t="s">
        <v>365</v>
      </c>
      <c r="C14" s="90"/>
      <c r="D14" s="76">
        <f>投入係数表!U14</f>
        <v>4.0337893763084866E-2</v>
      </c>
      <c r="E14" s="77">
        <f t="shared" si="0"/>
        <v>4.0337893763084862</v>
      </c>
      <c r="F14" s="76">
        <f>分析係数表!C17</f>
        <v>9.7010006591167874E-2</v>
      </c>
      <c r="G14" s="77">
        <f t="shared" si="1"/>
        <v>0.39131793398306919</v>
      </c>
      <c r="H14" s="77">
        <v>0.43819879754118435</v>
      </c>
      <c r="I14" s="77">
        <f t="shared" si="2"/>
        <v>0.43819879754118435</v>
      </c>
      <c r="J14" s="76">
        <f>分析係数表!G17</f>
        <v>0.23047865738492257</v>
      </c>
      <c r="K14" s="78">
        <f t="shared" si="3"/>
        <v>0.10099547052497967</v>
      </c>
      <c r="L14" s="79"/>
      <c r="M14" s="80"/>
      <c r="N14" s="81">
        <f>分析係数表!H17</f>
        <v>3.0021721877756735E-3</v>
      </c>
      <c r="O14" s="82">
        <f t="shared" si="4"/>
        <v>4.7010379674719951E-2</v>
      </c>
      <c r="P14" s="76">
        <f>分析係数表!C17</f>
        <v>9.7010006591167874E-2</v>
      </c>
      <c r="Q14" s="82">
        <f t="shared" si="5"/>
        <v>4.5604772420978872E-3</v>
      </c>
      <c r="R14" s="83">
        <v>8.6883937722158303E-3</v>
      </c>
      <c r="S14" s="84">
        <f t="shared" si="6"/>
        <v>0.44688719131340016</v>
      </c>
      <c r="T14" s="85">
        <f>分析係数表!F17</f>
        <v>0.38098321731153201</v>
      </c>
      <c r="U14" s="86">
        <f t="shared" si="7"/>
        <v>0.17025651992189331</v>
      </c>
      <c r="V14" s="87">
        <f>分析係数表!D17</f>
        <v>7.2149371323727812E-2</v>
      </c>
      <c r="W14" s="167">
        <f t="shared" si="8"/>
        <v>0</v>
      </c>
      <c r="X14" s="76">
        <f>分析係数表!E17</f>
        <v>7.3984134693216769E-2</v>
      </c>
      <c r="Y14" s="166">
        <f t="shared" si="9"/>
        <v>0</v>
      </c>
    </row>
    <row r="15" spans="1:25" x14ac:dyDescent="0.2">
      <c r="A15" s="6" t="s">
        <v>3</v>
      </c>
      <c r="B15" s="5" t="s">
        <v>31</v>
      </c>
      <c r="C15" s="90"/>
      <c r="D15" s="76">
        <f>投入係数表!U15</f>
        <v>9.238521836506159E-3</v>
      </c>
      <c r="E15" s="77">
        <f t="shared" si="0"/>
        <v>0.92385218365061594</v>
      </c>
      <c r="F15" s="76">
        <f>分析係数表!C18</f>
        <v>9.5269756838905817E-2</v>
      </c>
      <c r="G15" s="77">
        <f t="shared" si="1"/>
        <v>8.8015172891486346E-2</v>
      </c>
      <c r="H15" s="77">
        <v>0.1003426734773656</v>
      </c>
      <c r="I15" s="77">
        <f t="shared" si="2"/>
        <v>0.1003426734773656</v>
      </c>
      <c r="J15" s="76">
        <f>分析係数表!G18</f>
        <v>0.2156830511260891</v>
      </c>
      <c r="K15" s="78">
        <f t="shared" si="3"/>
        <v>2.1642213973747108E-2</v>
      </c>
      <c r="L15" s="79"/>
      <c r="M15" s="80"/>
      <c r="N15" s="81">
        <f>分析係数表!H18</f>
        <v>4.4107743043149704E-4</v>
      </c>
      <c r="O15" s="82">
        <f t="shared" si="4"/>
        <v>6.9067382460489025E-3</v>
      </c>
      <c r="P15" s="76">
        <f>分析係数表!C18</f>
        <v>9.5269756838905817E-2</v>
      </c>
      <c r="Q15" s="82">
        <f t="shared" si="5"/>
        <v>6.5800327325104982E-4</v>
      </c>
      <c r="R15" s="83">
        <v>1.5188764936603723E-3</v>
      </c>
      <c r="S15" s="84">
        <f t="shared" si="6"/>
        <v>0.10186154997102598</v>
      </c>
      <c r="T15" s="85">
        <f>分析係数表!F18</f>
        <v>0.45931283905967452</v>
      </c>
      <c r="U15" s="86">
        <f t="shared" si="7"/>
        <v>4.6786317708210845E-2</v>
      </c>
      <c r="V15" s="87">
        <f>分析係数表!D18</f>
        <v>2.4001315140555646E-2</v>
      </c>
      <c r="W15" s="167">
        <f t="shared" si="8"/>
        <v>0</v>
      </c>
      <c r="X15" s="76">
        <f>分析係数表!E18</f>
        <v>2.0549071181982573E-2</v>
      </c>
      <c r="Y15" s="166">
        <f t="shared" si="9"/>
        <v>0</v>
      </c>
    </row>
    <row r="16" spans="1:25" x14ac:dyDescent="0.2">
      <c r="A16" s="6" t="s">
        <v>4</v>
      </c>
      <c r="B16" s="5" t="s">
        <v>32</v>
      </c>
      <c r="C16" s="90"/>
      <c r="D16" s="76">
        <f>投入係数表!U16</f>
        <v>4.5936997906421931E-2</v>
      </c>
      <c r="E16" s="77">
        <f t="shared" si="0"/>
        <v>4.5936997906421935</v>
      </c>
      <c r="F16" s="76">
        <f>分析係数表!C19</f>
        <v>0.40536890089481681</v>
      </c>
      <c r="G16" s="77">
        <f t="shared" si="1"/>
        <v>1.8621430351733761</v>
      </c>
      <c r="H16" s="77">
        <v>2.6338452665562428</v>
      </c>
      <c r="I16" s="77">
        <f t="shared" si="2"/>
        <v>2.6338452665562428</v>
      </c>
      <c r="J16" s="76">
        <f>分析係数表!G19</f>
        <v>5.7664292584581833E-2</v>
      </c>
      <c r="K16" s="78">
        <f t="shared" si="3"/>
        <v>0.15187882407321512</v>
      </c>
      <c r="L16" s="79"/>
      <c r="M16" s="80"/>
      <c r="N16" s="81">
        <f>分析係数表!H19</f>
        <v>-1.1224551097002254E-4</v>
      </c>
      <c r="O16" s="82">
        <f t="shared" si="4"/>
        <v>-1.7576287292812619E-3</v>
      </c>
      <c r="P16" s="76">
        <f>分析係数表!C19</f>
        <v>0.40536890089481681</v>
      </c>
      <c r="Q16" s="82">
        <f t="shared" si="5"/>
        <v>-7.1248802616989866E-4</v>
      </c>
      <c r="R16" s="83">
        <v>3.8562895364144542E-3</v>
      </c>
      <c r="S16" s="84">
        <f t="shared" si="6"/>
        <v>2.6377015560926571</v>
      </c>
      <c r="T16" s="85">
        <f>分析係数表!F19</f>
        <v>0.24008915593875232</v>
      </c>
      <c r="U16" s="86">
        <f t="shared" si="7"/>
        <v>0.63328354022061961</v>
      </c>
      <c r="V16" s="87">
        <f>分析係数表!D19</f>
        <v>8.3893032671263044E-3</v>
      </c>
      <c r="W16" s="167">
        <f t="shared" si="8"/>
        <v>0</v>
      </c>
      <c r="X16" s="76">
        <f>分析係数表!E19</f>
        <v>9.7042048804792374E-3</v>
      </c>
      <c r="Y16" s="166">
        <f t="shared" si="9"/>
        <v>0</v>
      </c>
    </row>
    <row r="17" spans="1:25" x14ac:dyDescent="0.2">
      <c r="A17" s="6" t="s">
        <v>5</v>
      </c>
      <c r="B17" s="5" t="s">
        <v>33</v>
      </c>
      <c r="C17" s="90"/>
      <c r="D17" s="76">
        <f>投入係数表!U17</f>
        <v>6.6775402892059008E-2</v>
      </c>
      <c r="E17" s="77">
        <f t="shared" si="0"/>
        <v>6.6775402892059006</v>
      </c>
      <c r="F17" s="76">
        <f>分析係数表!C20</f>
        <v>8.6705813891974848E-2</v>
      </c>
      <c r="G17" s="77">
        <f t="shared" si="1"/>
        <v>0.57898156557205072</v>
      </c>
      <c r="H17" s="77">
        <v>0.65470138321467175</v>
      </c>
      <c r="I17" s="77">
        <f t="shared" si="2"/>
        <v>0.65470138321467175</v>
      </c>
      <c r="J17" s="76">
        <f>分析係数表!G20</f>
        <v>0.10015098137896326</v>
      </c>
      <c r="K17" s="78">
        <f t="shared" si="3"/>
        <v>6.5568986039114083E-2</v>
      </c>
      <c r="L17" s="79"/>
      <c r="M17" s="80"/>
      <c r="N17" s="81">
        <f>分析係数表!H20</f>
        <v>5.4858017333236366E-4</v>
      </c>
      <c r="O17" s="82">
        <f t="shared" si="4"/>
        <v>8.5901009726844762E-3</v>
      </c>
      <c r="P17" s="76">
        <f>分析係数表!C20</f>
        <v>8.6705813891974848E-2</v>
      </c>
      <c r="Q17" s="82">
        <f t="shared" si="5"/>
        <v>7.4481169625085228E-4</v>
      </c>
      <c r="R17" s="83">
        <v>1.8127145302946298E-3</v>
      </c>
      <c r="S17" s="84">
        <f t="shared" si="6"/>
        <v>0.65651409774496639</v>
      </c>
      <c r="T17" s="85">
        <f>分析係数表!F20</f>
        <v>0.22320080523402114</v>
      </c>
      <c r="U17" s="86">
        <f t="shared" si="7"/>
        <v>0.14653447526416336</v>
      </c>
      <c r="V17" s="87">
        <f>分析係数表!D20</f>
        <v>3.6738802214393559E-2</v>
      </c>
      <c r="W17" s="167">
        <f t="shared" si="8"/>
        <v>0</v>
      </c>
      <c r="X17" s="76">
        <f>分析係数表!E20</f>
        <v>3.8877705083039761E-2</v>
      </c>
      <c r="Y17" s="166">
        <f t="shared" si="9"/>
        <v>0</v>
      </c>
    </row>
    <row r="18" spans="1:25" x14ac:dyDescent="0.2">
      <c r="A18" s="6" t="s">
        <v>6</v>
      </c>
      <c r="B18" s="5" t="s">
        <v>34</v>
      </c>
      <c r="C18" s="90"/>
      <c r="D18" s="76">
        <f>投入係数表!U18</f>
        <v>2.8165928234091243E-2</v>
      </c>
      <c r="E18" s="77">
        <f t="shared" si="0"/>
        <v>2.8165928234091244</v>
      </c>
      <c r="F18" s="76">
        <f>分析係数表!C21</f>
        <v>0.12574712643678165</v>
      </c>
      <c r="G18" s="77">
        <f t="shared" si="1"/>
        <v>0.35417845388615898</v>
      </c>
      <c r="H18" s="77">
        <v>0.39336364055136314</v>
      </c>
      <c r="I18" s="77">
        <f t="shared" si="2"/>
        <v>0.39336364055136314</v>
      </c>
      <c r="J18" s="76">
        <f>分析係数表!G21</f>
        <v>0.2851216642932326</v>
      </c>
      <c r="K18" s="78">
        <f t="shared" si="3"/>
        <v>0.11215649586644957</v>
      </c>
      <c r="L18" s="79"/>
      <c r="M18" s="80"/>
      <c r="N18" s="81">
        <f>分析係数表!H21</f>
        <v>9.2325885079567842E-4</v>
      </c>
      <c r="O18" s="82">
        <f t="shared" si="4"/>
        <v>1.445711518169376E-2</v>
      </c>
      <c r="P18" s="76">
        <f>分析係数表!C21</f>
        <v>0.12574712643678165</v>
      </c>
      <c r="Q18" s="82">
        <f t="shared" si="5"/>
        <v>1.8179406906635609E-3</v>
      </c>
      <c r="R18" s="83">
        <v>4.2239406707378913E-3</v>
      </c>
      <c r="S18" s="84">
        <f t="shared" si="6"/>
        <v>0.39758758122210103</v>
      </c>
      <c r="T18" s="85">
        <f>分析係数表!F21</f>
        <v>0.42585598414958825</v>
      </c>
      <c r="U18" s="86">
        <f t="shared" si="7"/>
        <v>0.16931505068699218</v>
      </c>
      <c r="V18" s="87">
        <f>分析係数表!D21</f>
        <v>8.1109528821744784E-2</v>
      </c>
      <c r="W18" s="167">
        <f t="shared" si="8"/>
        <v>0</v>
      </c>
      <c r="X18" s="76">
        <f>分析係数表!E21</f>
        <v>6.7549996904216453E-2</v>
      </c>
      <c r="Y18" s="166">
        <f t="shared" si="9"/>
        <v>0</v>
      </c>
    </row>
    <row r="19" spans="1:25" x14ac:dyDescent="0.2">
      <c r="A19" s="6" t="s">
        <v>7</v>
      </c>
      <c r="B19" s="5" t="s">
        <v>269</v>
      </c>
      <c r="C19" s="90"/>
      <c r="D19" s="76">
        <f>投入係数表!U19</f>
        <v>1.3656945323530843E-2</v>
      </c>
      <c r="E19" s="77">
        <f t="shared" si="0"/>
        <v>1.3656945323530842</v>
      </c>
      <c r="F19" s="76">
        <f>分析係数表!C22</f>
        <v>0.11411587407903545</v>
      </c>
      <c r="G19" s="77">
        <f t="shared" si="1"/>
        <v>0.15584742528443177</v>
      </c>
      <c r="H19" s="77">
        <v>0.17497165267311054</v>
      </c>
      <c r="I19" s="77">
        <f t="shared" si="2"/>
        <v>0.17497165267311054</v>
      </c>
      <c r="J19" s="76">
        <f>分析係数表!G22</f>
        <v>0.19462933210924949</v>
      </c>
      <c r="K19" s="78">
        <f t="shared" si="3"/>
        <v>3.4054615897819086E-2</v>
      </c>
      <c r="L19" s="79"/>
      <c r="M19" s="80"/>
      <c r="N19" s="81">
        <f>分析係数表!H22</f>
        <v>4.2684912622402942E-5</v>
      </c>
      <c r="O19" s="82">
        <f t="shared" si="4"/>
        <v>6.6839402381118414E-4</v>
      </c>
      <c r="P19" s="76">
        <f>分析係数表!C22</f>
        <v>0.11411587407903545</v>
      </c>
      <c r="Q19" s="82">
        <f t="shared" si="5"/>
        <v>7.6274368256416906E-5</v>
      </c>
      <c r="R19" s="83">
        <v>1.1036801968757684E-3</v>
      </c>
      <c r="S19" s="84">
        <f t="shared" si="6"/>
        <v>0.17607533286998631</v>
      </c>
      <c r="T19" s="85">
        <f>分析係数表!F22</f>
        <v>0.41301354142758778</v>
      </c>
      <c r="U19" s="86">
        <f t="shared" si="7"/>
        <v>7.2721496786674403E-2</v>
      </c>
      <c r="V19" s="87">
        <f>分析係数表!D22</f>
        <v>3.7726646775304108E-2</v>
      </c>
      <c r="W19" s="167">
        <f t="shared" si="8"/>
        <v>0</v>
      </c>
      <c r="X19" s="76">
        <f>分析係数表!E22</f>
        <v>3.6923341748909801E-2</v>
      </c>
      <c r="Y19" s="166">
        <f t="shared" si="9"/>
        <v>0</v>
      </c>
    </row>
    <row r="20" spans="1:25" x14ac:dyDescent="0.2">
      <c r="A20" s="6" t="s">
        <v>8</v>
      </c>
      <c r="B20" s="5" t="s">
        <v>270</v>
      </c>
      <c r="C20" s="90"/>
      <c r="D20" s="76">
        <f>投入係数表!U20</f>
        <v>2.4222211402697307E-3</v>
      </c>
      <c r="E20" s="77">
        <f t="shared" si="0"/>
        <v>0.24222211402697308</v>
      </c>
      <c r="F20" s="76">
        <f>分析係数表!C23</f>
        <v>0</v>
      </c>
      <c r="G20" s="77">
        <f t="shared" si="1"/>
        <v>0</v>
      </c>
      <c r="H20" s="77">
        <v>0</v>
      </c>
      <c r="I20" s="77">
        <f t="shared" si="2"/>
        <v>0</v>
      </c>
      <c r="J20" s="76">
        <f>分析係数表!G23</f>
        <v>0.21587101160701277</v>
      </c>
      <c r="K20" s="78">
        <f t="shared" si="3"/>
        <v>0</v>
      </c>
      <c r="L20" s="79"/>
      <c r="M20" s="80"/>
      <c r="N20" s="81">
        <f>分析係数表!H23</f>
        <v>2.5294763035498039E-5</v>
      </c>
      <c r="O20" s="82">
        <f t="shared" si="4"/>
        <v>3.9608534744366467E-4</v>
      </c>
      <c r="P20" s="76">
        <f>分析係数表!C23</f>
        <v>0</v>
      </c>
      <c r="Q20" s="82">
        <f t="shared" si="5"/>
        <v>0</v>
      </c>
      <c r="R20" s="83">
        <v>0</v>
      </c>
      <c r="S20" s="84">
        <f t="shared" si="6"/>
        <v>0</v>
      </c>
      <c r="T20" s="85">
        <f>分析係数表!F23</f>
        <v>0.44111505026467873</v>
      </c>
      <c r="U20" s="86">
        <f t="shared" si="7"/>
        <v>0</v>
      </c>
      <c r="V20" s="87">
        <f>分析係数表!D23</f>
        <v>7.4984216405225582E-2</v>
      </c>
      <c r="W20" s="167">
        <f t="shared" si="8"/>
        <v>0</v>
      </c>
      <c r="X20" s="76">
        <f>分析係数表!E23</f>
        <v>7.4984216405225582E-2</v>
      </c>
      <c r="Y20" s="166">
        <f t="shared" si="9"/>
        <v>0</v>
      </c>
    </row>
    <row r="21" spans="1:25" x14ac:dyDescent="0.2">
      <c r="A21" s="6" t="s">
        <v>9</v>
      </c>
      <c r="B21" s="5" t="s">
        <v>271</v>
      </c>
      <c r="C21" s="90"/>
      <c r="D21" s="76">
        <f>投入係数表!U21</f>
        <v>9.6158527679049617E-4</v>
      </c>
      <c r="E21" s="77">
        <f t="shared" si="0"/>
        <v>9.6158527679049616E-2</v>
      </c>
      <c r="F21" s="76">
        <f>分析係数表!C24</f>
        <v>0.22802579992411787</v>
      </c>
      <c r="G21" s="77">
        <f t="shared" si="1"/>
        <v>2.1926625193540716E-2</v>
      </c>
      <c r="H21" s="77">
        <v>2.8615465019376809E-2</v>
      </c>
      <c r="I21" s="77">
        <f t="shared" si="2"/>
        <v>2.8615465019376809E-2</v>
      </c>
      <c r="J21" s="76">
        <f>分析係数表!G24</f>
        <v>0.20837520938023452</v>
      </c>
      <c r="K21" s="78">
        <f t="shared" si="3"/>
        <v>5.9627535149254195E-3</v>
      </c>
      <c r="L21" s="79"/>
      <c r="M21" s="80"/>
      <c r="N21" s="81">
        <f>分析係数表!H24</f>
        <v>3.2883191946147448E-4</v>
      </c>
      <c r="O21" s="82">
        <f t="shared" si="4"/>
        <v>5.1491095167676406E-3</v>
      </c>
      <c r="P21" s="76">
        <f>分析係数表!C24</f>
        <v>0.22802579992411787</v>
      </c>
      <c r="Q21" s="82">
        <f t="shared" si="5"/>
        <v>1.1741298164578292E-3</v>
      </c>
      <c r="R21" s="83">
        <v>4.7672393452258769E-3</v>
      </c>
      <c r="S21" s="84">
        <f t="shared" si="6"/>
        <v>3.3382704364602687E-2</v>
      </c>
      <c r="T21" s="85">
        <f>分析係数表!F24</f>
        <v>0.39262981574539363</v>
      </c>
      <c r="U21" s="86">
        <f t="shared" si="7"/>
        <v>1.31070450637569E-2</v>
      </c>
      <c r="V21" s="87">
        <f>分析係数表!D24</f>
        <v>9.313232830820771E-2</v>
      </c>
      <c r="W21" s="167">
        <f t="shared" si="8"/>
        <v>0</v>
      </c>
      <c r="X21" s="76">
        <f>分析係数表!E24</f>
        <v>9.0452261306532666E-2</v>
      </c>
      <c r="Y21" s="166">
        <f t="shared" si="9"/>
        <v>0</v>
      </c>
    </row>
    <row r="22" spans="1:25" x14ac:dyDescent="0.2">
      <c r="A22" s="6" t="s">
        <v>10</v>
      </c>
      <c r="B22" s="5" t="s">
        <v>272</v>
      </c>
      <c r="C22" s="90"/>
      <c r="D22" s="76">
        <f>投入係数表!U22</f>
        <v>0.15022639855883929</v>
      </c>
      <c r="E22" s="77">
        <f t="shared" si="0"/>
        <v>15.022639855883929</v>
      </c>
      <c r="F22" s="76">
        <f>分析係数表!C25</f>
        <v>9.9149235591377005E-3</v>
      </c>
      <c r="G22" s="77">
        <f t="shared" si="1"/>
        <v>0.14894832582754455</v>
      </c>
      <c r="H22" s="77">
        <v>0.16165639655219136</v>
      </c>
      <c r="I22" s="77">
        <f t="shared" si="2"/>
        <v>0.16165639655219136</v>
      </c>
      <c r="J22" s="76">
        <f>分析係数表!G25</f>
        <v>0.19677906391545041</v>
      </c>
      <c r="K22" s="78">
        <f t="shared" si="3"/>
        <v>3.181059438948506E-2</v>
      </c>
      <c r="L22" s="79"/>
      <c r="M22" s="80"/>
      <c r="N22" s="81">
        <f>分析係数表!H25</f>
        <v>5.0905710608939805E-4</v>
      </c>
      <c r="O22" s="82">
        <f t="shared" si="4"/>
        <v>7.9712176173037524E-3</v>
      </c>
      <c r="P22" s="76">
        <f>分析係数表!C25</f>
        <v>9.9149235591377005E-3</v>
      </c>
      <c r="Q22" s="82">
        <f t="shared" si="5"/>
        <v>7.9034013348818459E-5</v>
      </c>
      <c r="R22" s="83">
        <v>3.7224639818647138E-4</v>
      </c>
      <c r="S22" s="84">
        <f t="shared" si="6"/>
        <v>0.16202864295037783</v>
      </c>
      <c r="T22" s="85">
        <f>分析係数表!F25</f>
        <v>0.35078007045797682</v>
      </c>
      <c r="U22" s="86">
        <f t="shared" si="7"/>
        <v>5.6836418790343908E-2</v>
      </c>
      <c r="V22" s="87">
        <f>分析係数表!D25</f>
        <v>8.1529944640161042E-2</v>
      </c>
      <c r="W22" s="167">
        <f t="shared" si="8"/>
        <v>0</v>
      </c>
      <c r="X22" s="76">
        <f>分析係数表!E25</f>
        <v>6.8948163059889281E-2</v>
      </c>
      <c r="Y22" s="166">
        <f t="shared" si="9"/>
        <v>0</v>
      </c>
    </row>
    <row r="23" spans="1:25" x14ac:dyDescent="0.2">
      <c r="A23" s="6" t="s">
        <v>11</v>
      </c>
      <c r="B23" s="5" t="s">
        <v>35</v>
      </c>
      <c r="C23" s="75">
        <f>最終需要_まとめ!C24</f>
        <v>100</v>
      </c>
      <c r="D23" s="76">
        <f>投入係数表!U23</f>
        <v>0.11901747894249963</v>
      </c>
      <c r="E23" s="77">
        <f t="shared" si="0"/>
        <v>11.901747894249963</v>
      </c>
      <c r="F23" s="76">
        <f>分析係数表!C26</f>
        <v>0.61283557046979864</v>
      </c>
      <c r="G23" s="77">
        <f t="shared" si="1"/>
        <v>7.2938144603604007</v>
      </c>
      <c r="H23" s="77">
        <v>7.8905379678213245</v>
      </c>
      <c r="I23" s="77">
        <f t="shared" si="2"/>
        <v>107.89053796782133</v>
      </c>
      <c r="J23" s="76">
        <f>分析係数表!G26</f>
        <v>0.19644335167242807</v>
      </c>
      <c r="K23" s="78">
        <f t="shared" si="3"/>
        <v>21.194378892140179</v>
      </c>
      <c r="L23" s="79"/>
      <c r="M23" s="80"/>
      <c r="N23" s="81">
        <f>分析係数表!H26</f>
        <v>1.0374014689933634E-2</v>
      </c>
      <c r="O23" s="82">
        <f t="shared" si="4"/>
        <v>0.16244450312033298</v>
      </c>
      <c r="P23" s="76">
        <f>分析係数表!C26</f>
        <v>0.61283557046979864</v>
      </c>
      <c r="Q23" s="82">
        <f t="shared" si="5"/>
        <v>9.955176973943225E-2</v>
      </c>
      <c r="R23" s="83">
        <v>0.11198778938959623</v>
      </c>
      <c r="S23" s="84">
        <f t="shared" si="6"/>
        <v>108.00252575721093</v>
      </c>
      <c r="T23" s="85">
        <f>分析係数表!F26</f>
        <v>0.33496031939237547</v>
      </c>
      <c r="U23" s="86">
        <f t="shared" si="7"/>
        <v>36.176560522818633</v>
      </c>
      <c r="V23" s="87">
        <f>分析係数表!D26</f>
        <v>1.4022104289400653E-2</v>
      </c>
      <c r="W23" s="167">
        <f t="shared" si="8"/>
        <v>2</v>
      </c>
      <c r="X23" s="76">
        <f>分析係数表!E26</f>
        <v>1.5044549393836117E-2</v>
      </c>
      <c r="Y23" s="166">
        <f t="shared" si="9"/>
        <v>2</v>
      </c>
    </row>
    <row r="24" spans="1:25" x14ac:dyDescent="0.2">
      <c r="A24" s="6" t="s">
        <v>12</v>
      </c>
      <c r="B24" s="5" t="s">
        <v>366</v>
      </c>
      <c r="C24" s="90"/>
      <c r="D24" s="76">
        <f>投入係数表!U24</f>
        <v>3.6515896586980866E-5</v>
      </c>
      <c r="E24" s="77">
        <f t="shared" si="0"/>
        <v>3.6515896586980868E-3</v>
      </c>
      <c r="F24" s="76">
        <f>分析係数表!C27</f>
        <v>1.5080990504561576E-2</v>
      </c>
      <c r="G24" s="77">
        <f t="shared" si="1"/>
        <v>5.5069588969381089E-5</v>
      </c>
      <c r="H24" s="77">
        <v>1.4923700171428145E-4</v>
      </c>
      <c r="I24" s="77">
        <f t="shared" si="2"/>
        <v>1.4923700171428145E-4</v>
      </c>
      <c r="J24" s="76">
        <f>分析係数表!G27</f>
        <v>0.17011128775834658</v>
      </c>
      <c r="K24" s="78">
        <f t="shared" si="3"/>
        <v>2.5386898542810992E-5</v>
      </c>
      <c r="L24" s="79"/>
      <c r="M24" s="80"/>
      <c r="N24" s="81">
        <f>分析係数表!H27</f>
        <v>1.1055392369202362E-2</v>
      </c>
      <c r="O24" s="82">
        <f t="shared" si="4"/>
        <v>0.17311405216709669</v>
      </c>
      <c r="P24" s="76">
        <f>分析係数表!C27</f>
        <v>1.5080990504561576E-2</v>
      </c>
      <c r="Q24" s="82">
        <f t="shared" si="5"/>
        <v>2.6107313769381624E-3</v>
      </c>
      <c r="R24" s="83">
        <v>2.6427105572724165E-3</v>
      </c>
      <c r="S24" s="84">
        <f t="shared" si="6"/>
        <v>2.791947558986698E-3</v>
      </c>
      <c r="T24" s="85">
        <f>分析係数表!F27</f>
        <v>0.32114467408585057</v>
      </c>
      <c r="U24" s="86">
        <f t="shared" si="7"/>
        <v>8.9661908889556916E-4</v>
      </c>
      <c r="V24" s="87">
        <f>分析係数表!D27</f>
        <v>6.518282988871224E-2</v>
      </c>
      <c r="W24" s="167">
        <f t="shared" si="8"/>
        <v>0</v>
      </c>
      <c r="X24" s="76">
        <f>分析係数表!E27</f>
        <v>7.7901430842607311E-2</v>
      </c>
      <c r="Y24" s="166">
        <f t="shared" si="9"/>
        <v>0</v>
      </c>
    </row>
    <row r="25" spans="1:25" x14ac:dyDescent="0.2">
      <c r="A25" s="6" t="s">
        <v>13</v>
      </c>
      <c r="B25" s="5" t="s">
        <v>192</v>
      </c>
      <c r="C25" s="90"/>
      <c r="D25" s="76">
        <f>投入係数表!U25</f>
        <v>0</v>
      </c>
      <c r="E25" s="77">
        <f t="shared" si="0"/>
        <v>0</v>
      </c>
      <c r="F25" s="76">
        <f>分析係数表!C28</f>
        <v>4.0038232795242101E-2</v>
      </c>
      <c r="G25" s="77">
        <f t="shared" si="1"/>
        <v>0</v>
      </c>
      <c r="H25" s="77">
        <v>4.2868462158052803E-3</v>
      </c>
      <c r="I25" s="77">
        <f t="shared" si="2"/>
        <v>4.2868462158052803E-3</v>
      </c>
      <c r="J25" s="76">
        <f>分析係数表!G28</f>
        <v>0.12474279835390946</v>
      </c>
      <c r="K25" s="78">
        <f t="shared" si="3"/>
        <v>5.3475319307241787E-4</v>
      </c>
      <c r="L25" s="79"/>
      <c r="M25" s="80"/>
      <c r="N25" s="81">
        <f>分析係数表!H28</f>
        <v>2.0869760426975598E-2</v>
      </c>
      <c r="O25" s="82">
        <f t="shared" si="4"/>
        <v>0.32679516697523853</v>
      </c>
      <c r="P25" s="76">
        <f>分析係数表!C28</f>
        <v>4.0038232795242101E-2</v>
      </c>
      <c r="Q25" s="82">
        <f t="shared" si="5"/>
        <v>1.3084300971714613E-2</v>
      </c>
      <c r="R25" s="83">
        <v>1.4323721219462996E-2</v>
      </c>
      <c r="S25" s="84">
        <f t="shared" si="6"/>
        <v>1.8610567435268274E-2</v>
      </c>
      <c r="T25" s="85">
        <f>分析係数表!F28</f>
        <v>0.21334876543209877</v>
      </c>
      <c r="U25" s="86">
        <f t="shared" si="7"/>
        <v>3.9705415863053074E-3</v>
      </c>
      <c r="V25" s="87">
        <f>分析係数表!D28</f>
        <v>5.5555555555555552E-2</v>
      </c>
      <c r="W25" s="167">
        <f t="shared" si="8"/>
        <v>0</v>
      </c>
      <c r="X25" s="76">
        <f>分析係数表!E28</f>
        <v>5.3497942386831275E-2</v>
      </c>
      <c r="Y25" s="166">
        <f t="shared" si="9"/>
        <v>0</v>
      </c>
    </row>
    <row r="26" spans="1:25" x14ac:dyDescent="0.2">
      <c r="A26" s="6" t="s">
        <v>14</v>
      </c>
      <c r="B26" s="5" t="s">
        <v>50</v>
      </c>
      <c r="C26" s="90"/>
      <c r="D26" s="76">
        <f>投入係数表!U26</f>
        <v>4.1384682798578315E-3</v>
      </c>
      <c r="E26" s="77">
        <f t="shared" si="0"/>
        <v>0.41384682798578315</v>
      </c>
      <c r="F26" s="76">
        <f>分析係数表!C29</f>
        <v>5.2257811734743864E-2</v>
      </c>
      <c r="G26" s="77">
        <f t="shared" si="1"/>
        <v>2.1626729623901983E-2</v>
      </c>
      <c r="H26" s="77">
        <v>2.9346279894734605E-2</v>
      </c>
      <c r="I26" s="77">
        <f t="shared" si="2"/>
        <v>2.9346279894734605E-2</v>
      </c>
      <c r="J26" s="76">
        <f>分析係数表!G29</f>
        <v>0.26071608673726676</v>
      </c>
      <c r="K26" s="78">
        <f t="shared" si="3"/>
        <v>7.6510472544517351E-3</v>
      </c>
      <c r="L26" s="79"/>
      <c r="M26" s="80"/>
      <c r="N26" s="81">
        <f>分析係数表!H29</f>
        <v>1.0140038131855275E-2</v>
      </c>
      <c r="O26" s="82">
        <f t="shared" si="4"/>
        <v>0.15878071365647906</v>
      </c>
      <c r="P26" s="76">
        <f>分析係数表!C29</f>
        <v>5.2257811734743864E-2</v>
      </c>
      <c r="Q26" s="82">
        <f t="shared" si="5"/>
        <v>8.297532641368557E-3</v>
      </c>
      <c r="R26" s="83">
        <v>1.1105682651809745E-2</v>
      </c>
      <c r="S26" s="84">
        <f t="shared" si="6"/>
        <v>4.0451962546544352E-2</v>
      </c>
      <c r="T26" s="85">
        <f>分析係数表!F29</f>
        <v>0.44730206757438223</v>
      </c>
      <c r="U26" s="86">
        <f t="shared" si="7"/>
        <v>1.8094246484510763E-2</v>
      </c>
      <c r="V26" s="87">
        <f>分析係数表!D29</f>
        <v>0.13842662632375188</v>
      </c>
      <c r="W26" s="167">
        <f t="shared" si="8"/>
        <v>0</v>
      </c>
      <c r="X26" s="76">
        <f>分析係数表!E29</f>
        <v>9.5057992939989913E-2</v>
      </c>
      <c r="Y26" s="166">
        <f t="shared" si="9"/>
        <v>0</v>
      </c>
    </row>
    <row r="27" spans="1:25" x14ac:dyDescent="0.2">
      <c r="A27" s="6" t="s">
        <v>15</v>
      </c>
      <c r="B27" s="5" t="s">
        <v>36</v>
      </c>
      <c r="C27" s="90"/>
      <c r="D27" s="76">
        <f>投入係数表!U27</f>
        <v>1.740591070646088E-3</v>
      </c>
      <c r="E27" s="77">
        <f t="shared" si="0"/>
        <v>0.17405910706460881</v>
      </c>
      <c r="F27" s="76">
        <f>分析係数表!C30</f>
        <v>1</v>
      </c>
      <c r="G27" s="77">
        <f t="shared" si="1"/>
        <v>0.17405910706460881</v>
      </c>
      <c r="H27" s="77">
        <v>0.2323286786611484</v>
      </c>
      <c r="I27" s="77">
        <f t="shared" si="2"/>
        <v>0.2323286786611484</v>
      </c>
      <c r="J27" s="76">
        <f>分析係数表!G30</f>
        <v>0.34449214239092235</v>
      </c>
      <c r="K27" s="78">
        <f t="shared" si="3"/>
        <v>8.003540425083118E-2</v>
      </c>
      <c r="L27" s="79"/>
      <c r="M27" s="80"/>
      <c r="N27" s="81">
        <f>分析係数表!H30</f>
        <v>0</v>
      </c>
      <c r="O27" s="82">
        <f t="shared" si="4"/>
        <v>0</v>
      </c>
      <c r="P27" s="76">
        <f>分析係数表!C30</f>
        <v>1</v>
      </c>
      <c r="Q27" s="82">
        <f t="shared" si="5"/>
        <v>0</v>
      </c>
      <c r="R27" s="83">
        <v>4.4556607338006052E-2</v>
      </c>
      <c r="S27" s="84">
        <f t="shared" si="6"/>
        <v>0.27688528599915446</v>
      </c>
      <c r="T27" s="85">
        <f>分析係数表!F30</f>
        <v>0.44050308781442987</v>
      </c>
      <c r="U27" s="86">
        <f t="shared" si="7"/>
        <v>0.12196882345300906</v>
      </c>
      <c r="V27" s="87">
        <f>分析係数表!D30</f>
        <v>0.11032032936687253</v>
      </c>
      <c r="W27" s="167">
        <f t="shared" si="8"/>
        <v>0</v>
      </c>
      <c r="X27" s="76">
        <f>分析係数表!E30</f>
        <v>8.4249635989355823E-2</v>
      </c>
      <c r="Y27" s="166">
        <f t="shared" si="9"/>
        <v>0</v>
      </c>
    </row>
    <row r="28" spans="1:25" x14ac:dyDescent="0.2">
      <c r="A28" s="6" t="s">
        <v>16</v>
      </c>
      <c r="B28" s="5" t="s">
        <v>193</v>
      </c>
      <c r="C28" s="90"/>
      <c r="D28" s="76">
        <f>投入係数表!U28</f>
        <v>9.2628657675641463E-3</v>
      </c>
      <c r="E28" s="77">
        <f t="shared" si="0"/>
        <v>0.92628657675641457</v>
      </c>
      <c r="F28" s="76">
        <f>分析係数表!C31</f>
        <v>0.13612385518153858</v>
      </c>
      <c r="G28" s="77">
        <f t="shared" si="1"/>
        <v>0.1260896998309933</v>
      </c>
      <c r="H28" s="77">
        <v>0.17673756886248818</v>
      </c>
      <c r="I28" s="77">
        <f t="shared" si="2"/>
        <v>0.17673756886248818</v>
      </c>
      <c r="J28" s="76">
        <f>分析係数表!G31</f>
        <v>7.0908634538152604E-2</v>
      </c>
      <c r="K28" s="78">
        <f t="shared" si="3"/>
        <v>1.2532219679631753E-2</v>
      </c>
      <c r="L28" s="79"/>
      <c r="M28" s="80"/>
      <c r="N28" s="81">
        <f>分析係数表!H31</f>
        <v>2.211552750647388E-2</v>
      </c>
      <c r="O28" s="82">
        <f t="shared" si="4"/>
        <v>0.34630237033683908</v>
      </c>
      <c r="P28" s="76">
        <f>分析係数表!C31</f>
        <v>0.13612385518153858</v>
      </c>
      <c r="Q28" s="82">
        <f t="shared" si="5"/>
        <v>4.7140013708755424E-2</v>
      </c>
      <c r="R28" s="83">
        <v>6.2327892821597966E-2</v>
      </c>
      <c r="S28" s="84">
        <f t="shared" si="6"/>
        <v>0.23906546168408616</v>
      </c>
      <c r="T28" s="85">
        <f>分析係数表!F31</f>
        <v>0.34563253012048195</v>
      </c>
      <c r="U28" s="86">
        <f t="shared" si="7"/>
        <v>8.2628800386291834E-2</v>
      </c>
      <c r="V28" s="87">
        <f>分析係数表!D31</f>
        <v>2.3594377510040159E-2</v>
      </c>
      <c r="W28" s="167">
        <f t="shared" si="8"/>
        <v>0</v>
      </c>
      <c r="X28" s="76">
        <f>分析係数表!E31</f>
        <v>2.0582329317269075E-2</v>
      </c>
      <c r="Y28" s="166">
        <f t="shared" si="9"/>
        <v>0</v>
      </c>
    </row>
    <row r="29" spans="1:25" x14ac:dyDescent="0.2">
      <c r="A29" s="6" t="s">
        <v>17</v>
      </c>
      <c r="B29" s="5" t="s">
        <v>273</v>
      </c>
      <c r="C29" s="90"/>
      <c r="D29" s="76">
        <f>投入係数表!U29</f>
        <v>5.8425434539169385E-4</v>
      </c>
      <c r="E29" s="77">
        <f t="shared" si="0"/>
        <v>5.8425434539169388E-2</v>
      </c>
      <c r="F29" s="76">
        <f>分析係数表!C32</f>
        <v>0.77653138391731791</v>
      </c>
      <c r="G29" s="77">
        <f t="shared" si="1"/>
        <v>4.5369183538671871E-2</v>
      </c>
      <c r="H29" s="77">
        <v>6.7262102916146607E-2</v>
      </c>
      <c r="I29" s="77">
        <f t="shared" si="2"/>
        <v>6.7262102916146607E-2</v>
      </c>
      <c r="J29" s="76">
        <f>分析係数表!G32</f>
        <v>0.14009350314364016</v>
      </c>
      <c r="K29" s="78">
        <f t="shared" si="3"/>
        <v>9.4229836263310333E-3</v>
      </c>
      <c r="L29" s="79"/>
      <c r="M29" s="80"/>
      <c r="N29" s="81">
        <f>分析係数表!H32</f>
        <v>6.3300144496333836E-3</v>
      </c>
      <c r="O29" s="82">
        <f t="shared" si="4"/>
        <v>9.9120358197777078E-2</v>
      </c>
      <c r="P29" s="76">
        <f>分析係数表!C32</f>
        <v>0.77653138391731791</v>
      </c>
      <c r="Q29" s="82">
        <f t="shared" si="5"/>
        <v>7.6970068925700103E-2</v>
      </c>
      <c r="R29" s="83">
        <v>0.10037851626797857</v>
      </c>
      <c r="S29" s="84">
        <f t="shared" si="6"/>
        <v>0.16764061918412518</v>
      </c>
      <c r="T29" s="85">
        <f>分析係数表!F32</f>
        <v>0.48218603901338064</v>
      </c>
      <c r="U29" s="86">
        <f t="shared" si="7"/>
        <v>8.0833966142143873E-2</v>
      </c>
      <c r="V29" s="87">
        <f>分析係数表!D32</f>
        <v>2.111881347734967E-2</v>
      </c>
      <c r="W29" s="167">
        <f t="shared" si="8"/>
        <v>0</v>
      </c>
      <c r="X29" s="76">
        <f>分析係数表!E32</f>
        <v>3.1758826374334997E-2</v>
      </c>
      <c r="Y29" s="166">
        <f t="shared" si="9"/>
        <v>0</v>
      </c>
    </row>
    <row r="30" spans="1:25" x14ac:dyDescent="0.2">
      <c r="A30" s="6" t="s">
        <v>18</v>
      </c>
      <c r="B30" s="5" t="s">
        <v>274</v>
      </c>
      <c r="C30" s="90"/>
      <c r="D30" s="76">
        <f>投入係数表!U30</f>
        <v>2.1909537952188521E-4</v>
      </c>
      <c r="E30" s="77">
        <f t="shared" si="0"/>
        <v>2.1909537952188522E-2</v>
      </c>
      <c r="F30" s="76">
        <f>分析係数表!C33</f>
        <v>0.72092624356775303</v>
      </c>
      <c r="G30" s="77">
        <f t="shared" si="1"/>
        <v>1.5795160894176392E-2</v>
      </c>
      <c r="H30" s="77">
        <v>3.0722804709853096E-2</v>
      </c>
      <c r="I30" s="77">
        <f t="shared" si="2"/>
        <v>3.0722804709853096E-2</v>
      </c>
      <c r="J30" s="76">
        <f>分析係数表!G33</f>
        <v>0.50771788173830446</v>
      </c>
      <c r="K30" s="78">
        <f t="shared" si="3"/>
        <v>1.5598517328346218E-2</v>
      </c>
      <c r="L30" s="79"/>
      <c r="M30" s="80"/>
      <c r="N30" s="81">
        <f>分析係数表!H33</f>
        <v>9.5171545921061366E-4</v>
      </c>
      <c r="O30" s="82">
        <f t="shared" si="4"/>
        <v>1.4902711197567883E-2</v>
      </c>
      <c r="P30" s="76">
        <f>分析係数表!C33</f>
        <v>0.72092624356775303</v>
      </c>
      <c r="Q30" s="82">
        <f t="shared" si="5"/>
        <v>1.0743755602637704E-2</v>
      </c>
      <c r="R30" s="83">
        <v>3.1174714254598498E-2</v>
      </c>
      <c r="S30" s="84">
        <f t="shared" si="6"/>
        <v>6.1897518964451594E-2</v>
      </c>
      <c r="T30" s="85">
        <f>分析係数表!F33</f>
        <v>0.64568985989076233</v>
      </c>
      <c r="U30" s="86">
        <f t="shared" si="7"/>
        <v>3.9966600347742555E-2</v>
      </c>
      <c r="V30" s="87">
        <f>分析係数表!D33</f>
        <v>8.5965328900498697E-2</v>
      </c>
      <c r="W30" s="167">
        <f t="shared" si="8"/>
        <v>0</v>
      </c>
      <c r="X30" s="76">
        <f>分析係数表!E33</f>
        <v>8.1928283068154834E-2</v>
      </c>
      <c r="Y30" s="166">
        <f t="shared" si="9"/>
        <v>0</v>
      </c>
    </row>
    <row r="31" spans="1:25" x14ac:dyDescent="0.2">
      <c r="A31" s="6" t="s">
        <v>19</v>
      </c>
      <c r="B31" s="5" t="s">
        <v>275</v>
      </c>
      <c r="C31" s="90"/>
      <c r="D31" s="76">
        <f>投入係数表!U31</f>
        <v>5.2010808705389745E-2</v>
      </c>
      <c r="E31" s="77">
        <f t="shared" si="0"/>
        <v>5.2010808705389744</v>
      </c>
      <c r="F31" s="76">
        <f>分析係数表!C34</f>
        <v>0.35819769846483229</v>
      </c>
      <c r="G31" s="77">
        <f t="shared" si="1"/>
        <v>1.863015197356527</v>
      </c>
      <c r="H31" s="77">
        <v>2.1309699695179991</v>
      </c>
      <c r="I31" s="77">
        <f t="shared" si="2"/>
        <v>2.1309699695179991</v>
      </c>
      <c r="J31" s="76">
        <f>分析係数表!G34</f>
        <v>0.42481599404565001</v>
      </c>
      <c r="K31" s="78">
        <f t="shared" si="3"/>
        <v>0.90527012588221734</v>
      </c>
      <c r="L31" s="79"/>
      <c r="M31" s="80"/>
      <c r="N31" s="81">
        <f>分析係数表!H34</f>
        <v>0.15806065051806836</v>
      </c>
      <c r="O31" s="82">
        <f t="shared" si="4"/>
        <v>2.4750383148385997</v>
      </c>
      <c r="P31" s="76">
        <f>分析係数表!C34</f>
        <v>0.35819769846483229</v>
      </c>
      <c r="Q31" s="82">
        <f t="shared" si="5"/>
        <v>0.88655302798746338</v>
      </c>
      <c r="R31" s="83">
        <v>0.95851453435625333</v>
      </c>
      <c r="S31" s="84">
        <f t="shared" si="6"/>
        <v>3.0894845038742522</v>
      </c>
      <c r="T31" s="85">
        <f>分析係数表!F34</f>
        <v>0.69970848494872639</v>
      </c>
      <c r="U31" s="86">
        <f t="shared" si="7"/>
        <v>2.1617385214784206</v>
      </c>
      <c r="V31" s="87">
        <f>分析係数表!D34</f>
        <v>0.20760626860734369</v>
      </c>
      <c r="W31" s="167">
        <f t="shared" si="8"/>
        <v>1</v>
      </c>
      <c r="X31" s="76">
        <f>分析係数表!E34</f>
        <v>0.15619831293417136</v>
      </c>
      <c r="Y31" s="166">
        <f t="shared" si="9"/>
        <v>0</v>
      </c>
    </row>
    <row r="32" spans="1:25" x14ac:dyDescent="0.2">
      <c r="A32" s="6" t="s">
        <v>20</v>
      </c>
      <c r="B32" s="5" t="s">
        <v>37</v>
      </c>
      <c r="C32" s="90"/>
      <c r="D32" s="76">
        <f>投入係数表!U32</f>
        <v>5.7816836262719702E-3</v>
      </c>
      <c r="E32" s="77">
        <f t="shared" si="0"/>
        <v>0.57816836262719706</v>
      </c>
      <c r="F32" s="76">
        <f>分析係数表!C35</f>
        <v>0.47446234387370934</v>
      </c>
      <c r="G32" s="77">
        <f t="shared" si="1"/>
        <v>0.27431911648572466</v>
      </c>
      <c r="H32" s="77">
        <v>0.3729654042062378</v>
      </c>
      <c r="I32" s="77">
        <f t="shared" si="2"/>
        <v>0.3729654042062378</v>
      </c>
      <c r="J32" s="76">
        <f>分析係数表!G35</f>
        <v>0.31377306685396844</v>
      </c>
      <c r="K32" s="78">
        <f t="shared" si="3"/>
        <v>0.11702649870822121</v>
      </c>
      <c r="L32" s="79"/>
      <c r="M32" s="80"/>
      <c r="N32" s="81">
        <f>分析係数表!H35</f>
        <v>5.9483797123353076E-2</v>
      </c>
      <c r="O32" s="82">
        <f t="shared" si="4"/>
        <v>0.93144420518220794</v>
      </c>
      <c r="P32" s="76">
        <f>分析係数表!C35</f>
        <v>0.47446234387370934</v>
      </c>
      <c r="Q32" s="82">
        <f t="shared" si="5"/>
        <v>0.44193520077833459</v>
      </c>
      <c r="R32" s="83">
        <v>0.58666413379242155</v>
      </c>
      <c r="S32" s="84">
        <f t="shared" si="6"/>
        <v>0.95962953799865935</v>
      </c>
      <c r="T32" s="85">
        <f>分析係数表!F35</f>
        <v>0.64389247174509934</v>
      </c>
      <c r="U32" s="86">
        <f t="shared" si="7"/>
        <v>0.6178982351815645</v>
      </c>
      <c r="V32" s="87">
        <f>分析係数表!D35</f>
        <v>6.6375071834493329E-2</v>
      </c>
      <c r="W32" s="167">
        <f t="shared" si="8"/>
        <v>0</v>
      </c>
      <c r="X32" s="76">
        <f>分析係数表!E35</f>
        <v>5.9702445565417275E-2</v>
      </c>
      <c r="Y32" s="166">
        <f t="shared" si="9"/>
        <v>0</v>
      </c>
    </row>
    <row r="33" spans="1:25" x14ac:dyDescent="0.2">
      <c r="A33" s="6" t="s">
        <v>21</v>
      </c>
      <c r="B33" s="5" t="s">
        <v>38</v>
      </c>
      <c r="C33" s="90"/>
      <c r="D33" s="76">
        <f>投入係数表!U33</f>
        <v>1.8623107259360242E-3</v>
      </c>
      <c r="E33" s="77">
        <f t="shared" si="0"/>
        <v>0.18623107259360241</v>
      </c>
      <c r="F33" s="76">
        <f>分析係数表!C36</f>
        <v>0.91090674483303868</v>
      </c>
      <c r="G33" s="77">
        <f t="shared" si="1"/>
        <v>0.16963914012300371</v>
      </c>
      <c r="H33" s="77">
        <v>0.30389166392246819</v>
      </c>
      <c r="I33" s="77">
        <f t="shared" si="2"/>
        <v>0.30389166392246819</v>
      </c>
      <c r="J33" s="76">
        <f>分析係数表!G36</f>
        <v>5.1762655005969514E-2</v>
      </c>
      <c r="K33" s="78">
        <f t="shared" si="3"/>
        <v>1.5730239358808754E-2</v>
      </c>
      <c r="L33" s="79"/>
      <c r="M33" s="80"/>
      <c r="N33" s="81">
        <f>分析係数表!H36</f>
        <v>0.19022926540846299</v>
      </c>
      <c r="O33" s="82">
        <f t="shared" si="4"/>
        <v>2.9787598554500803</v>
      </c>
      <c r="P33" s="76">
        <f>分析係数表!C36</f>
        <v>0.91090674483303868</v>
      </c>
      <c r="Q33" s="82">
        <f t="shared" si="5"/>
        <v>2.7133724435673656</v>
      </c>
      <c r="R33" s="83">
        <v>2.8487041852569615</v>
      </c>
      <c r="S33" s="84">
        <f t="shared" si="6"/>
        <v>3.1525958491794297</v>
      </c>
      <c r="T33" s="85">
        <f>分析係数表!F36</f>
        <v>0.84633076241329552</v>
      </c>
      <c r="U33" s="86">
        <f t="shared" si="7"/>
        <v>2.6681388486170174</v>
      </c>
      <c r="V33" s="87">
        <f>分析係数表!D36</f>
        <v>1.3696924417880712E-2</v>
      </c>
      <c r="W33" s="167">
        <f t="shared" si="8"/>
        <v>0</v>
      </c>
      <c r="X33" s="76">
        <f>分析係数表!E36</f>
        <v>6.1086817992045527E-3</v>
      </c>
      <c r="Y33" s="166">
        <f t="shared" si="9"/>
        <v>0</v>
      </c>
    </row>
    <row r="34" spans="1:25" x14ac:dyDescent="0.2">
      <c r="A34" s="6" t="s">
        <v>22</v>
      </c>
      <c r="B34" s="5" t="s">
        <v>378</v>
      </c>
      <c r="C34" s="90"/>
      <c r="D34" s="76">
        <f>投入係数表!U34</f>
        <v>1.8464871707483323E-2</v>
      </c>
      <c r="E34" s="77">
        <f t="shared" si="0"/>
        <v>1.8464871707483324</v>
      </c>
      <c r="F34" s="76">
        <f>分析係数表!C37</f>
        <v>0.57543127748336897</v>
      </c>
      <c r="G34" s="77">
        <f t="shared" si="1"/>
        <v>1.0625264715203646</v>
      </c>
      <c r="H34" s="77">
        <v>1.3705960041855607</v>
      </c>
      <c r="I34" s="77">
        <f t="shared" si="2"/>
        <v>1.3705960041855607</v>
      </c>
      <c r="J34" s="76">
        <f>分析係数表!G37</f>
        <v>0.39253606653449546</v>
      </c>
      <c r="K34" s="78">
        <f t="shared" si="3"/>
        <v>0.53800836429089693</v>
      </c>
      <c r="L34" s="79"/>
      <c r="M34" s="80"/>
      <c r="N34" s="81">
        <f>分析係数表!H37</f>
        <v>4.7922509493440749E-2</v>
      </c>
      <c r="O34" s="82">
        <f t="shared" si="4"/>
        <v>0.75040844606623791</v>
      </c>
      <c r="P34" s="76">
        <f>分析係数表!C37</f>
        <v>0.57543127748336897</v>
      </c>
      <c r="Q34" s="82">
        <f t="shared" si="5"/>
        <v>0.43180849075420508</v>
      </c>
      <c r="R34" s="83">
        <v>0.53159519073484807</v>
      </c>
      <c r="S34" s="84">
        <f t="shared" si="6"/>
        <v>1.9021911949204089</v>
      </c>
      <c r="T34" s="85">
        <f>分析係数表!F37</f>
        <v>0.63717752091671964</v>
      </c>
      <c r="U34" s="86">
        <f t="shared" si="7"/>
        <v>1.2120334698889987</v>
      </c>
      <c r="V34" s="87">
        <f>分析係数表!D37</f>
        <v>6.7955959550617839E-2</v>
      </c>
      <c r="W34" s="167">
        <f t="shared" si="8"/>
        <v>0</v>
      </c>
      <c r="X34" s="76">
        <f>分析係数表!E37</f>
        <v>6.4489582164366135E-2</v>
      </c>
      <c r="Y34" s="166">
        <f t="shared" si="9"/>
        <v>0</v>
      </c>
    </row>
    <row r="35" spans="1:25" x14ac:dyDescent="0.2">
      <c r="A35" s="6" t="s">
        <v>23</v>
      </c>
      <c r="B35" s="5" t="s">
        <v>194</v>
      </c>
      <c r="C35" s="90"/>
      <c r="D35" s="76">
        <f>投入係数表!U35</f>
        <v>1.2196309460051609E-2</v>
      </c>
      <c r="E35" s="77">
        <f t="shared" si="0"/>
        <v>1.2196309460051609</v>
      </c>
      <c r="F35" s="76">
        <f>分析係数表!C38</f>
        <v>0.12310923685624497</v>
      </c>
      <c r="G35" s="77">
        <f t="shared" si="1"/>
        <v>0.15014783500895548</v>
      </c>
      <c r="H35" s="77">
        <v>0.20261885059584359</v>
      </c>
      <c r="I35" s="77">
        <f t="shared" si="2"/>
        <v>0.20261885059584359</v>
      </c>
      <c r="J35" s="76">
        <f>分析係数表!G38</f>
        <v>0.19170637906529556</v>
      </c>
      <c r="K35" s="78">
        <f t="shared" si="3"/>
        <v>3.8843326178101274E-2</v>
      </c>
      <c r="L35" s="79"/>
      <c r="M35" s="80"/>
      <c r="N35" s="81">
        <f>分析係数表!H38</f>
        <v>4.3167094042767119E-2</v>
      </c>
      <c r="O35" s="82">
        <f t="shared" si="4"/>
        <v>0.67594440074682893</v>
      </c>
      <c r="P35" s="76">
        <f>分析係数表!C38</f>
        <v>0.12310923685624497</v>
      </c>
      <c r="Q35" s="82">
        <f t="shared" si="5"/>
        <v>8.3214999333193942E-2</v>
      </c>
      <c r="R35" s="83">
        <v>0.10758766755631693</v>
      </c>
      <c r="S35" s="84">
        <f t="shared" si="6"/>
        <v>0.31020651815216049</v>
      </c>
      <c r="T35" s="85">
        <f>分析係数表!F38</f>
        <v>0.42705459409748348</v>
      </c>
      <c r="U35" s="86">
        <f t="shared" si="7"/>
        <v>0.13247511869586454</v>
      </c>
      <c r="V35" s="87">
        <f>分析係数表!D38</f>
        <v>7.0562661984783878E-2</v>
      </c>
      <c r="W35" s="167">
        <f t="shared" si="8"/>
        <v>0</v>
      </c>
      <c r="X35" s="76">
        <f>分析係数表!E38</f>
        <v>7.7418276063874261E-2</v>
      </c>
      <c r="Y35" s="166">
        <f t="shared" si="9"/>
        <v>0</v>
      </c>
    </row>
    <row r="36" spans="1:25" x14ac:dyDescent="0.2">
      <c r="A36" s="6" t="s">
        <v>24</v>
      </c>
      <c r="B36" s="5" t="s">
        <v>39</v>
      </c>
      <c r="C36" s="90"/>
      <c r="D36" s="76">
        <f>投入係数表!U36</f>
        <v>0</v>
      </c>
      <c r="E36" s="77">
        <f t="shared" si="0"/>
        <v>0</v>
      </c>
      <c r="F36" s="76">
        <f>分析係数表!C39</f>
        <v>1</v>
      </c>
      <c r="G36" s="77">
        <f t="shared" si="1"/>
        <v>0</v>
      </c>
      <c r="H36" s="77">
        <v>2.8528643326648798E-2</v>
      </c>
      <c r="I36" s="77">
        <f t="shared" si="2"/>
        <v>2.8528643326648798E-2</v>
      </c>
      <c r="J36" s="76">
        <f>分析係数表!G39</f>
        <v>0.35304153549304357</v>
      </c>
      <c r="K36" s="78">
        <f t="shared" si="3"/>
        <v>1.0071796045573463E-2</v>
      </c>
      <c r="L36" s="79"/>
      <c r="M36" s="80"/>
      <c r="N36" s="81">
        <f>分析係数表!H39</f>
        <v>3.7957953780144243E-3</v>
      </c>
      <c r="O36" s="82">
        <f t="shared" si="4"/>
        <v>5.9437557450764927E-2</v>
      </c>
      <c r="P36" s="76">
        <f>分析係数表!C39</f>
        <v>1</v>
      </c>
      <c r="Q36" s="82">
        <f t="shared" si="5"/>
        <v>5.9437557450764927E-2</v>
      </c>
      <c r="R36" s="83">
        <v>8.4925677938133368E-2</v>
      </c>
      <c r="S36" s="84">
        <f t="shared" si="6"/>
        <v>0.11345432126478217</v>
      </c>
      <c r="T36" s="85">
        <f>分析係数表!F39</f>
        <v>0.70376764496801059</v>
      </c>
      <c r="U36" s="86">
        <f t="shared" si="7"/>
        <v>7.9845480487959822E-2</v>
      </c>
      <c r="V36" s="87">
        <f>分析係数表!D39</f>
        <v>5.7580989133746319E-2</v>
      </c>
      <c r="W36" s="167">
        <f t="shared" si="8"/>
        <v>0</v>
      </c>
      <c r="X36" s="76">
        <f>分析係数表!E39</f>
        <v>7.2915608814867472E-2</v>
      </c>
      <c r="Y36" s="166">
        <f t="shared" si="9"/>
        <v>0</v>
      </c>
    </row>
    <row r="37" spans="1:25" x14ac:dyDescent="0.2">
      <c r="A37" s="6" t="s">
        <v>25</v>
      </c>
      <c r="B37" s="5" t="s">
        <v>40</v>
      </c>
      <c r="C37" s="90"/>
      <c r="D37" s="76">
        <f>投入係数表!U37</f>
        <v>8.3986562150055986E-4</v>
      </c>
      <c r="E37" s="77">
        <f t="shared" si="0"/>
        <v>8.3986562150055982E-2</v>
      </c>
      <c r="F37" s="76">
        <f>分析係数表!C40</f>
        <v>0.78099387587215507</v>
      </c>
      <c r="G37" s="77">
        <f t="shared" si="1"/>
        <v>6.5592990694749859E-2</v>
      </c>
      <c r="H37" s="77">
        <v>7.297051709690644E-2</v>
      </c>
      <c r="I37" s="77">
        <f t="shared" si="2"/>
        <v>7.297051709690644E-2</v>
      </c>
      <c r="J37" s="76">
        <f>分析係数表!G40</f>
        <v>0.50417365280256732</v>
      </c>
      <c r="K37" s="78">
        <f t="shared" si="3"/>
        <v>3.6789812151639512E-2</v>
      </c>
      <c r="L37" s="79"/>
      <c r="M37" s="80"/>
      <c r="N37" s="81">
        <f>分析係数表!H40</f>
        <v>3.2832602420076455E-2</v>
      </c>
      <c r="O37" s="82">
        <f t="shared" si="4"/>
        <v>0.5141187809818768</v>
      </c>
      <c r="P37" s="76">
        <f>分析係数表!C40</f>
        <v>0.78099387587215507</v>
      </c>
      <c r="Q37" s="82">
        <f t="shared" si="5"/>
        <v>0.40152361941770359</v>
      </c>
      <c r="R37" s="83">
        <v>0.40248394661881642</v>
      </c>
      <c r="S37" s="84">
        <f t="shared" si="6"/>
        <v>0.47545446371572286</v>
      </c>
      <c r="T37" s="85">
        <f>分析係数表!F40</f>
        <v>0.70079506733733576</v>
      </c>
      <c r="U37" s="86">
        <f t="shared" si="7"/>
        <v>0.33319614291549687</v>
      </c>
      <c r="V37" s="87">
        <f>分析係数表!D40</f>
        <v>8.9079993509654384E-2</v>
      </c>
      <c r="W37" s="167">
        <f t="shared" si="8"/>
        <v>0</v>
      </c>
      <c r="X37" s="76">
        <f>分析係数表!E40</f>
        <v>5.5816972253772516E-2</v>
      </c>
      <c r="Y37" s="166">
        <f t="shared" si="9"/>
        <v>0</v>
      </c>
    </row>
    <row r="38" spans="1:25" x14ac:dyDescent="0.2">
      <c r="A38" s="6" t="s">
        <v>26</v>
      </c>
      <c r="B38" s="5" t="s">
        <v>277</v>
      </c>
      <c r="C38" s="90"/>
      <c r="D38" s="76">
        <f>投入係数表!U38</f>
        <v>0</v>
      </c>
      <c r="E38" s="77">
        <f t="shared" si="0"/>
        <v>0</v>
      </c>
      <c r="F38" s="76">
        <f>分析係数表!C41</f>
        <v>0.76071116627591595</v>
      </c>
      <c r="G38" s="77">
        <f t="shared" si="1"/>
        <v>0</v>
      </c>
      <c r="H38" s="77">
        <v>1.0164681858582359E-3</v>
      </c>
      <c r="I38" s="77">
        <f t="shared" si="2"/>
        <v>1.0164681858582359E-3</v>
      </c>
      <c r="J38" s="76">
        <f>分析係数表!G41</f>
        <v>0.44503393665158369</v>
      </c>
      <c r="K38" s="78">
        <f t="shared" si="3"/>
        <v>4.5236283823358437E-4</v>
      </c>
      <c r="L38" s="79"/>
      <c r="M38" s="80"/>
      <c r="N38" s="81">
        <f>分析係数表!H41</f>
        <v>5.40375184572724E-2</v>
      </c>
      <c r="O38" s="82">
        <f t="shared" si="4"/>
        <v>0.84616207881074379</v>
      </c>
      <c r="P38" s="76">
        <f>分析係数表!C41</f>
        <v>0.76071116627591595</v>
      </c>
      <c r="Q38" s="82">
        <f t="shared" si="5"/>
        <v>0.64368494183057445</v>
      </c>
      <c r="R38" s="83">
        <v>0.65481345318068285</v>
      </c>
      <c r="S38" s="84">
        <f t="shared" si="6"/>
        <v>0.65582992136654106</v>
      </c>
      <c r="T38" s="85">
        <f>分析係数表!F41</f>
        <v>0.54961538461538462</v>
      </c>
      <c r="U38" s="86">
        <f t="shared" si="7"/>
        <v>0.36045421447414894</v>
      </c>
      <c r="V38" s="87">
        <f>分析係数表!D41</f>
        <v>0.14765837104072399</v>
      </c>
      <c r="W38" s="167">
        <f t="shared" si="8"/>
        <v>0</v>
      </c>
      <c r="X38" s="76">
        <f>分析係数表!E41</f>
        <v>0.13881221719457013</v>
      </c>
      <c r="Y38" s="166">
        <f t="shared" si="9"/>
        <v>0</v>
      </c>
    </row>
    <row r="39" spans="1:25" x14ac:dyDescent="0.2">
      <c r="A39" s="6" t="s">
        <v>51</v>
      </c>
      <c r="B39" s="5" t="s">
        <v>368</v>
      </c>
      <c r="C39" s="90"/>
      <c r="D39" s="76">
        <f>投入係数表!U39</f>
        <v>4.9905058668873851E-4</v>
      </c>
      <c r="E39" s="77">
        <f>$C$23*D39</f>
        <v>4.9905058668873854E-2</v>
      </c>
      <c r="F39" s="76">
        <f>分析係数表!C42</f>
        <v>0.30107643796890293</v>
      </c>
      <c r="G39" s="77">
        <f>E39*F39</f>
        <v>1.502523730065366E-2</v>
      </c>
      <c r="H39" s="77">
        <v>2.0674384312740081E-2</v>
      </c>
      <c r="I39" s="77">
        <f>C39+H39</f>
        <v>2.0674384312740081E-2</v>
      </c>
      <c r="J39" s="76">
        <f>分析係数表!G42</f>
        <v>0.48530465949820789</v>
      </c>
      <c r="K39" s="78">
        <f>I39*J39</f>
        <v>1.0033375039229415E-2</v>
      </c>
      <c r="L39" s="79"/>
      <c r="M39" s="80"/>
      <c r="N39" s="81">
        <f>分析係数表!H42</f>
        <v>1.1991298601515789E-2</v>
      </c>
      <c r="O39" s="82">
        <f t="shared" si="4"/>
        <v>0.18776921002251229</v>
      </c>
      <c r="P39" s="76">
        <f>分析係数表!C42</f>
        <v>0.30107643796890293</v>
      </c>
      <c r="Q39" s="82">
        <f>O39*P39</f>
        <v>5.6532884913812829E-2</v>
      </c>
      <c r="R39" s="83">
        <v>5.9730811616499437E-2</v>
      </c>
      <c r="S39" s="84">
        <f>I39+R39</f>
        <v>8.0405195929239517E-2</v>
      </c>
      <c r="T39" s="85">
        <f>分析係数表!F42</f>
        <v>0.55698924731182797</v>
      </c>
      <c r="U39" s="86">
        <f>S39*T39</f>
        <v>4.4784829560587172E-2</v>
      </c>
      <c r="V39" s="87">
        <f>分析係数表!D42</f>
        <v>0.33118279569892473</v>
      </c>
      <c r="W39" s="167">
        <f>ROUND(S39*V39,0)</f>
        <v>0</v>
      </c>
      <c r="X39" s="76">
        <f>分析係数表!E42</f>
        <v>0.28387096774193549</v>
      </c>
      <c r="Y39" s="166">
        <f>ROUND(S39*X39,0)</f>
        <v>0</v>
      </c>
    </row>
    <row r="40" spans="1:25" x14ac:dyDescent="0.2">
      <c r="A40" s="6" t="s">
        <v>195</v>
      </c>
      <c r="B40" s="5" t="s">
        <v>41</v>
      </c>
      <c r="C40" s="90"/>
      <c r="D40" s="76">
        <f>投入係数表!U40</f>
        <v>3.6528068552509861E-2</v>
      </c>
      <c r="E40" s="77">
        <f>$C$23*D40</f>
        <v>3.652806855250986</v>
      </c>
      <c r="F40" s="76">
        <f>分析係数表!C43</f>
        <v>0.72981232219865499</v>
      </c>
      <c r="G40" s="77">
        <f>E40*F40</f>
        <v>2.6658634535738885</v>
      </c>
      <c r="H40" s="77">
        <v>3.6248424444283986</v>
      </c>
      <c r="I40" s="77">
        <f>C40+H40</f>
        <v>3.6248424444283986</v>
      </c>
      <c r="J40" s="76">
        <f>分析係数表!G43</f>
        <v>0.39095764137830125</v>
      </c>
      <c r="K40" s="78">
        <f>I40*J40</f>
        <v>1.4171598524416826</v>
      </c>
      <c r="L40" s="79"/>
      <c r="M40" s="80"/>
      <c r="N40" s="81">
        <f>分析係数表!H43</f>
        <v>3.3430191196790096E-2</v>
      </c>
      <c r="O40" s="82">
        <f t="shared" si="4"/>
        <v>0.52347629731523337</v>
      </c>
      <c r="P40" s="76">
        <f>分析係数表!C43</f>
        <v>0.72981232219865499</v>
      </c>
      <c r="Q40" s="82">
        <f>O40*P40</f>
        <v>0.38203945215958401</v>
      </c>
      <c r="R40" s="83">
        <v>0.76411901410857697</v>
      </c>
      <c r="S40" s="84">
        <f>I40+R40</f>
        <v>4.3889614585369756</v>
      </c>
      <c r="T40" s="85">
        <f>分析係数表!F43</f>
        <v>0.64680420416026529</v>
      </c>
      <c r="U40" s="86">
        <f>S40*T40</f>
        <v>2.8387987232790857</v>
      </c>
      <c r="V40" s="87">
        <f>分析係数表!D43</f>
        <v>0.10445777550174361</v>
      </c>
      <c r="W40" s="167">
        <f>ROUND(S40*V40,0)</f>
        <v>0</v>
      </c>
      <c r="X40" s="76">
        <f>分析係数表!E43</f>
        <v>8.2644426561318804E-2</v>
      </c>
      <c r="Y40" s="166">
        <f>ROUND(S40*X40,0)</f>
        <v>0</v>
      </c>
    </row>
    <row r="41" spans="1:25" x14ac:dyDescent="0.2">
      <c r="A41" s="6" t="s">
        <v>341</v>
      </c>
      <c r="B41" s="5" t="s">
        <v>42</v>
      </c>
      <c r="C41" s="90"/>
      <c r="D41" s="76">
        <f>投入係数表!U41</f>
        <v>1.095476897609426E-4</v>
      </c>
      <c r="E41" s="77">
        <f>$C$23*D41</f>
        <v>1.0954768976094261E-2</v>
      </c>
      <c r="F41" s="76">
        <f>分析係数表!C44</f>
        <v>0.45252453325619169</v>
      </c>
      <c r="G41" s="77">
        <f>E41*F41</f>
        <v>4.9573017178364646E-3</v>
      </c>
      <c r="H41" s="77">
        <v>1.1819561131802301E-2</v>
      </c>
      <c r="I41" s="77">
        <f>C41+H41</f>
        <v>1.1819561131802301E-2</v>
      </c>
      <c r="J41" s="76">
        <f>分析係数表!G44</f>
        <v>0.2679406279539126</v>
      </c>
      <c r="K41" s="78">
        <f>I41*J41</f>
        <v>3.1669406317947663E-3</v>
      </c>
      <c r="L41" s="79"/>
      <c r="M41" s="80"/>
      <c r="N41" s="81">
        <f>分析係数表!H44</f>
        <v>0.11253165797686161</v>
      </c>
      <c r="O41" s="82">
        <f t="shared" si="4"/>
        <v>1.7621094447742183</v>
      </c>
      <c r="P41" s="76">
        <f>分析係数表!C44</f>
        <v>0.45252453325619169</v>
      </c>
      <c r="Q41" s="82">
        <f>O41*P41</f>
        <v>0.79739775404278024</v>
      </c>
      <c r="R41" s="83">
        <v>0.81084406131341491</v>
      </c>
      <c r="S41" s="84">
        <f>I41+R41</f>
        <v>0.82266362244521718</v>
      </c>
      <c r="T41" s="85">
        <f>分析係数表!F44</f>
        <v>0.51592877398257675</v>
      </c>
      <c r="U41" s="86">
        <f>S41*T41</f>
        <v>0.42443583412822633</v>
      </c>
      <c r="V41" s="87">
        <f>分析係数表!D44</f>
        <v>0.17695373374549728</v>
      </c>
      <c r="W41" s="167">
        <f>ROUND(S41*V41,0)</f>
        <v>0</v>
      </c>
      <c r="X41" s="76">
        <f>分析係数表!E44</f>
        <v>0.1325013412359809</v>
      </c>
      <c r="Y41" s="166">
        <f>ROUND(S41*X41,0)</f>
        <v>0</v>
      </c>
    </row>
    <row r="42" spans="1:25" x14ac:dyDescent="0.2">
      <c r="A42" s="6" t="s">
        <v>342</v>
      </c>
      <c r="B42" s="5" t="s">
        <v>279</v>
      </c>
      <c r="C42" s="90"/>
      <c r="D42" s="76">
        <f>投入係数表!U42</f>
        <v>9.6158527679049617E-4</v>
      </c>
      <c r="E42" s="77">
        <f>$C$23*D42</f>
        <v>9.6158527679049616E-2</v>
      </c>
      <c r="F42" s="76">
        <f>分析係数表!C45</f>
        <v>1</v>
      </c>
      <c r="G42" s="77">
        <f>E42*F42</f>
        <v>9.6158527679049616E-2</v>
      </c>
      <c r="H42" s="77">
        <v>0.12215596594460437</v>
      </c>
      <c r="I42" s="77">
        <f>C42+H42</f>
        <v>0.12215596594460437</v>
      </c>
      <c r="J42" s="76">
        <f>分析係数表!G45</f>
        <v>0</v>
      </c>
      <c r="K42" s="78">
        <f>I42*J42</f>
        <v>0</v>
      </c>
      <c r="L42" s="79"/>
      <c r="M42" s="80"/>
      <c r="N42" s="81">
        <f>分析係数表!H45</f>
        <v>0</v>
      </c>
      <c r="O42" s="82">
        <f t="shared" si="4"/>
        <v>0</v>
      </c>
      <c r="P42" s="76">
        <f>分析係数表!C45</f>
        <v>1</v>
      </c>
      <c r="Q42" s="82">
        <f>O42*P42</f>
        <v>0</v>
      </c>
      <c r="R42" s="83">
        <v>1.3447196967077291E-2</v>
      </c>
      <c r="S42" s="84">
        <f>I42+R42</f>
        <v>0.13560316291168167</v>
      </c>
      <c r="T42" s="85">
        <f>分析係数表!F45</f>
        <v>0</v>
      </c>
      <c r="U42" s="86">
        <f>S42*T42</f>
        <v>0</v>
      </c>
      <c r="V42" s="87">
        <f>分析係数表!D45</f>
        <v>0</v>
      </c>
      <c r="W42" s="167">
        <f>ROUND(S42*V42,0)</f>
        <v>0</v>
      </c>
      <c r="X42" s="76">
        <f>分析係数表!E45</f>
        <v>0</v>
      </c>
      <c r="Y42" s="166">
        <f>ROUND(S42*X42,0)</f>
        <v>0</v>
      </c>
    </row>
    <row r="43" spans="1:25" x14ac:dyDescent="0.2">
      <c r="A43" s="6" t="s">
        <v>343</v>
      </c>
      <c r="B43" s="5" t="s">
        <v>280</v>
      </c>
      <c r="C43" s="90"/>
      <c r="D43" s="76">
        <f>投入係数表!U43</f>
        <v>3.2742587272992841E-3</v>
      </c>
      <c r="E43" s="77">
        <f>$C$23*D43</f>
        <v>0.3274258727299284</v>
      </c>
      <c r="F43" s="76">
        <f>分析係数表!C46</f>
        <v>0.34080923888028791</v>
      </c>
      <c r="G43" s="77">
        <f>E43*F43</f>
        <v>0.11158976247480092</v>
      </c>
      <c r="H43" s="77">
        <v>0.15043883428645619</v>
      </c>
      <c r="I43" s="77">
        <f>C43+H43</f>
        <v>0.15043883428645619</v>
      </c>
      <c r="J43" s="76">
        <f>分析係数表!G46</f>
        <v>9.3103025848340071E-3</v>
      </c>
      <c r="K43" s="78">
        <f>I43*J43</f>
        <v>1.4006310677166078E-3</v>
      </c>
      <c r="L43" s="79"/>
      <c r="M43" s="80"/>
      <c r="N43" s="81">
        <f>分析係数表!H46</f>
        <v>2.2019091222401043E-2</v>
      </c>
      <c r="O43" s="82">
        <f t="shared" si="4"/>
        <v>0.34479229494971009</v>
      </c>
      <c r="P43" s="76">
        <f>分析係数表!C46</f>
        <v>0.34080923888028791</v>
      </c>
      <c r="Q43" s="82">
        <f>O43*P43</f>
        <v>0.11750839961359844</v>
      </c>
      <c r="R43" s="83">
        <v>0.13440537954676265</v>
      </c>
      <c r="S43" s="84">
        <f>I43+R43</f>
        <v>0.28484421383321884</v>
      </c>
      <c r="T43" s="85">
        <f>分析係数表!F46</f>
        <v>0.31361019233125076</v>
      </c>
      <c r="U43" s="86">
        <f>S43*T43</f>
        <v>8.9330048684679683E-2</v>
      </c>
      <c r="V43" s="87">
        <f>分析係数表!D46</f>
        <v>2.8175915717260809E-3</v>
      </c>
      <c r="W43" s="167">
        <f>ROUND(S43*V43,0)</f>
        <v>0</v>
      </c>
      <c r="X43" s="76">
        <f>分析係数表!E46</f>
        <v>8.2077667524194532E-3</v>
      </c>
      <c r="Y43" s="166">
        <f>ROUND(S43*X43,0)</f>
        <v>0</v>
      </c>
    </row>
    <row r="44" spans="1:25" x14ac:dyDescent="0.2">
      <c r="A44" s="192">
        <v>40</v>
      </c>
      <c r="B44" s="14" t="s">
        <v>151</v>
      </c>
      <c r="C44" s="197">
        <f>SUM(C5:C43)</f>
        <v>100</v>
      </c>
      <c r="D44" s="92">
        <f>投入係数表!U44</f>
        <v>0.65005599104143341</v>
      </c>
      <c r="E44" s="91">
        <f>SUM(E5:E43)</f>
        <v>65.005599104143343</v>
      </c>
      <c r="F44" s="92">
        <f>分析係数表!C47</f>
        <v>0.44730110240898746</v>
      </c>
      <c r="G44" s="91">
        <f>SUM(G5:G43)</f>
        <v>17.879515126525487</v>
      </c>
      <c r="H44" s="91">
        <f>SUM(H5:H43)</f>
        <v>21.655847294287042</v>
      </c>
      <c r="I44" s="91">
        <f>SUM(I5:I43)</f>
        <v>121.65584729428706</v>
      </c>
      <c r="J44" s="92">
        <f>分析係数表!G47</f>
        <v>0.20041488570582558</v>
      </c>
      <c r="K44" s="93">
        <f>SUM(K5:K43)</f>
        <v>24.960874519398629</v>
      </c>
      <c r="L44" s="94">
        <f>最終需要_まとめ!$L$33</f>
        <v>0.62733333333333341</v>
      </c>
      <c r="M44" s="91">
        <f>K44*L44</f>
        <v>15.658788615169408</v>
      </c>
      <c r="N44" s="95">
        <f>分析係数表!H47</f>
        <v>1</v>
      </c>
      <c r="O44" s="96">
        <f>SUM(O5:O43)</f>
        <v>15.658788615169412</v>
      </c>
      <c r="P44" s="92">
        <f>分析係数表!C47</f>
        <v>0.44730110240898746</v>
      </c>
      <c r="Q44" s="96">
        <f>SUM(Q5:Q43)</f>
        <v>7.53919019700961</v>
      </c>
      <c r="R44" s="91">
        <f>SUM(R5:R43)</f>
        <v>8.6691006053618178</v>
      </c>
      <c r="S44" s="97">
        <f>SUM(S5:S43)</f>
        <v>130.32494789964892</v>
      </c>
      <c r="T44" s="98">
        <f>分析係数表!F47</f>
        <v>0.4447131739491107</v>
      </c>
      <c r="U44" s="99">
        <f>SUM(U5:U43)</f>
        <v>48.96008259377566</v>
      </c>
      <c r="V44" s="100">
        <f>分析係数表!D47</f>
        <v>5.9741394314336671E-2</v>
      </c>
      <c r="W44" s="164">
        <f>SUM(W5:W43)</f>
        <v>3</v>
      </c>
      <c r="X44" s="92">
        <f>分析係数表!E47</f>
        <v>5.0958836918611881E-2</v>
      </c>
      <c r="Y44" s="165">
        <f>SUM(Y5:Y43)</f>
        <v>2</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8" t="str">
        <f>取引基本表!$E$1</f>
        <v>2015年加古川市産業連関表</v>
      </c>
      <c r="H1" s="401"/>
      <c r="I1" s="401"/>
    </row>
    <row r="2" spans="1:25" x14ac:dyDescent="0.2">
      <c r="B2" s="3" t="s">
        <v>384</v>
      </c>
      <c r="S2" s="3" t="s">
        <v>153</v>
      </c>
      <c r="U2" s="64" t="s">
        <v>210</v>
      </c>
      <c r="W2" s="3" t="s">
        <v>130</v>
      </c>
      <c r="Y2" s="3" t="s">
        <v>154</v>
      </c>
    </row>
    <row r="3" spans="1:25" ht="44" x14ac:dyDescent="0.2">
      <c r="B3" s="65"/>
      <c r="C3" s="66" t="s">
        <v>228</v>
      </c>
      <c r="D3" s="66" t="s">
        <v>380</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投入係数表!V5</f>
        <v>0</v>
      </c>
      <c r="E5" s="77">
        <f t="shared" ref="E5:E38" si="0">$C$24*D5</f>
        <v>0</v>
      </c>
      <c r="F5" s="76">
        <f>分析係数表!C8</f>
        <v>6.8521575100212173E-2</v>
      </c>
      <c r="G5" s="77">
        <f t="shared" ref="G5:G38" si="1">E5*F5</f>
        <v>0</v>
      </c>
      <c r="H5" s="77">
        <f t="array" ref="H5:H43">MMULT(逆行列係数!C5:AO43,'20'!G5:G43)</f>
        <v>8.5835188566158079E-4</v>
      </c>
      <c r="I5" s="77">
        <f t="shared" ref="I5:I38" si="2">C5+H5</f>
        <v>8.5835188566158079E-4</v>
      </c>
      <c r="J5" s="76">
        <f>分析係数表!G8</f>
        <v>0.11996034368803701</v>
      </c>
      <c r="K5" s="78">
        <f t="shared" ref="K5:K43" si="3">I5*J5</f>
        <v>1.0296818720923788E-4</v>
      </c>
      <c r="L5" s="79" t="s">
        <v>184</v>
      </c>
      <c r="M5" s="80" t="s">
        <v>184</v>
      </c>
      <c r="N5" s="81">
        <f>分析係数表!H8</f>
        <v>1.0951051471680932E-2</v>
      </c>
      <c r="O5" s="82">
        <f t="shared" ref="O5:O43" si="4">$M$44*N5</f>
        <v>0.14156727273572767</v>
      </c>
      <c r="P5" s="76">
        <f>分析係数表!C8</f>
        <v>6.8521575100212173E-2</v>
      </c>
      <c r="Q5" s="82">
        <f t="shared" ref="Q5:Q38" si="5">O5*P5</f>
        <v>9.7004125104933822E-3</v>
      </c>
      <c r="R5" s="83">
        <f t="array" ref="R5:R43">MMULT(逆行列係数!C5:AO43,'20'!Q5:Q43)</f>
        <v>1.2477824377636192E-2</v>
      </c>
      <c r="S5" s="84">
        <f t="shared" ref="S5:S38" si="6">I5+R5</f>
        <v>1.3336176263297772E-2</v>
      </c>
      <c r="T5" s="85">
        <f>分析係数表!F8</f>
        <v>0.45208195637805682</v>
      </c>
      <c r="U5" s="86">
        <f t="shared" ref="U5:U38" si="7">S5*T5</f>
        <v>6.0290446557142606E-3</v>
      </c>
      <c r="V5" s="87">
        <f>分析係数表!D8</f>
        <v>0.36021150033046928</v>
      </c>
      <c r="W5" s="88">
        <f t="shared" ref="W5:W38" si="8">ROUND(S5*V5,0)</f>
        <v>0</v>
      </c>
      <c r="X5" s="76">
        <f>分析係数表!E8</f>
        <v>0.22769332452081956</v>
      </c>
      <c r="Y5" s="89">
        <f t="shared" ref="Y5:Y38" si="9">ROUND(S5*X5,0)</f>
        <v>0</v>
      </c>
    </row>
    <row r="6" spans="1:25" x14ac:dyDescent="0.2">
      <c r="A6" s="6" t="s">
        <v>220</v>
      </c>
      <c r="B6" s="5" t="s">
        <v>266</v>
      </c>
      <c r="C6" s="90"/>
      <c r="D6" s="76">
        <f>投入係数表!V6</f>
        <v>0</v>
      </c>
      <c r="E6" s="77">
        <f t="shared" si="0"/>
        <v>0</v>
      </c>
      <c r="F6" s="76">
        <f>分析係数表!C9</f>
        <v>0.10166666666666668</v>
      </c>
      <c r="G6" s="77">
        <f t="shared" si="1"/>
        <v>0</v>
      </c>
      <c r="H6" s="77">
        <v>6.5904808300723254E-5</v>
      </c>
      <c r="I6" s="77">
        <f t="shared" si="2"/>
        <v>6.5904808300723254E-5</v>
      </c>
      <c r="J6" s="76">
        <f>分析係数表!G9</f>
        <v>0.25757575757575757</v>
      </c>
      <c r="K6" s="78">
        <f t="shared" si="3"/>
        <v>1.6975480925943867E-5</v>
      </c>
      <c r="L6" s="79"/>
      <c r="M6" s="80"/>
      <c r="N6" s="81">
        <f>分析係数表!H9</f>
        <v>5.8336047250617351E-4</v>
      </c>
      <c r="O6" s="82">
        <f t="shared" si="4"/>
        <v>7.5412622548698587E-3</v>
      </c>
      <c r="P6" s="76">
        <f>分析係数表!C9</f>
        <v>0.10166666666666668</v>
      </c>
      <c r="Q6" s="82">
        <f t="shared" si="5"/>
        <v>7.6669499591176912E-4</v>
      </c>
      <c r="R6" s="83">
        <v>8.6629102791292863E-4</v>
      </c>
      <c r="S6" s="84">
        <f t="shared" si="6"/>
        <v>9.3219583621365185E-4</v>
      </c>
      <c r="T6" s="85">
        <f>分析係数表!F9</f>
        <v>0.71212121212121215</v>
      </c>
      <c r="U6" s="86">
        <f t="shared" si="7"/>
        <v>6.6383642881881271E-4</v>
      </c>
      <c r="V6" s="87">
        <f>分析係数表!D9</f>
        <v>0</v>
      </c>
      <c r="W6" s="88">
        <f t="shared" si="8"/>
        <v>0</v>
      </c>
      <c r="X6" s="76">
        <f>分析係数表!E9</f>
        <v>0</v>
      </c>
      <c r="Y6" s="89">
        <f t="shared" si="9"/>
        <v>0</v>
      </c>
    </row>
    <row r="7" spans="1:25" x14ac:dyDescent="0.2">
      <c r="A7" s="6" t="s">
        <v>221</v>
      </c>
      <c r="B7" s="5" t="s">
        <v>267</v>
      </c>
      <c r="C7" s="90"/>
      <c r="D7" s="76">
        <f>投入係数表!V7</f>
        <v>0</v>
      </c>
      <c r="E7" s="77">
        <f t="shared" si="0"/>
        <v>0</v>
      </c>
      <c r="F7" s="76">
        <f>分析係数表!C10</f>
        <v>6.675102815564693E-2</v>
      </c>
      <c r="G7" s="77">
        <f t="shared" si="1"/>
        <v>0</v>
      </c>
      <c r="H7" s="77">
        <v>1.7658051169056137E-5</v>
      </c>
      <c r="I7" s="77">
        <f t="shared" si="2"/>
        <v>1.7658051169056137E-5</v>
      </c>
      <c r="J7" s="76">
        <f>分析係数表!G10</f>
        <v>0.17692307692307693</v>
      </c>
      <c r="K7" s="78">
        <f t="shared" si="3"/>
        <v>3.1241167452945476E-6</v>
      </c>
      <c r="L7" s="79"/>
      <c r="M7" s="80"/>
      <c r="N7" s="81">
        <f>分析係数表!H10</f>
        <v>1.0987412693544459E-3</v>
      </c>
      <c r="O7" s="82">
        <f t="shared" si="4"/>
        <v>1.4203732431258947E-2</v>
      </c>
      <c r="P7" s="76">
        <f>分析係数表!C10</f>
        <v>6.675102815564693E-2</v>
      </c>
      <c r="Q7" s="82">
        <f t="shared" si="5"/>
        <v>9.4811374343424135E-4</v>
      </c>
      <c r="R7" s="83">
        <v>1.4394018610193349E-3</v>
      </c>
      <c r="S7" s="84">
        <f t="shared" si="6"/>
        <v>1.4570599121883911E-3</v>
      </c>
      <c r="T7" s="85">
        <f>分析係数表!F10</f>
        <v>0.52307692307692311</v>
      </c>
      <c r="U7" s="86">
        <f t="shared" si="7"/>
        <v>7.6215441560623543E-4</v>
      </c>
      <c r="V7" s="87">
        <f>分析係数表!D10</f>
        <v>9.2307692307692313E-2</v>
      </c>
      <c r="W7" s="88">
        <f t="shared" si="8"/>
        <v>0</v>
      </c>
      <c r="X7" s="76">
        <f>分析係数表!E10</f>
        <v>0</v>
      </c>
      <c r="Y7" s="89">
        <f t="shared" si="9"/>
        <v>0</v>
      </c>
    </row>
    <row r="8" spans="1:25" x14ac:dyDescent="0.2">
      <c r="A8" s="6" t="s">
        <v>222</v>
      </c>
      <c r="B8" s="5" t="s">
        <v>27</v>
      </c>
      <c r="C8" s="90"/>
      <c r="D8" s="76">
        <f>投入係数表!V8</f>
        <v>0</v>
      </c>
      <c r="E8" s="77">
        <f t="shared" si="0"/>
        <v>0</v>
      </c>
      <c r="F8" s="76">
        <f>分析係数表!C11</f>
        <v>1.2359489742525653E-2</v>
      </c>
      <c r="G8" s="77">
        <f t="shared" si="1"/>
        <v>0</v>
      </c>
      <c r="H8" s="77">
        <v>1.7806950929456949E-3</v>
      </c>
      <c r="I8" s="77">
        <f t="shared" si="2"/>
        <v>1.7806950929456949E-3</v>
      </c>
      <c r="J8" s="76">
        <f>分析係数表!G11</f>
        <v>0.33667334669338678</v>
      </c>
      <c r="K8" s="78">
        <f t="shared" si="3"/>
        <v>5.995125763825185E-4</v>
      </c>
      <c r="L8" s="79"/>
      <c r="M8" s="80"/>
      <c r="N8" s="81">
        <f>分析係数表!H11</f>
        <v>-2.0551994966342155E-5</v>
      </c>
      <c r="O8" s="82">
        <f t="shared" si="4"/>
        <v>-2.6568132605232563E-4</v>
      </c>
      <c r="P8" s="76">
        <f>分析係数表!C11</f>
        <v>1.2359489742525653E-2</v>
      </c>
      <c r="Q8" s="82">
        <f t="shared" si="5"/>
        <v>-3.2836856241243325E-6</v>
      </c>
      <c r="R8" s="83">
        <v>9.7716874409121404E-4</v>
      </c>
      <c r="S8" s="84">
        <f t="shared" si="6"/>
        <v>2.7578638370369087E-3</v>
      </c>
      <c r="T8" s="85">
        <f>分析係数表!F11</f>
        <v>0.55811623246492981</v>
      </c>
      <c r="U8" s="86">
        <f t="shared" si="7"/>
        <v>1.5392085743783147E-3</v>
      </c>
      <c r="V8" s="87">
        <f>分析係数表!D11</f>
        <v>9.0180360721442889E-3</v>
      </c>
      <c r="W8" s="88">
        <f t="shared" si="8"/>
        <v>0</v>
      </c>
      <c r="X8" s="76">
        <f>分析係数表!E11</f>
        <v>0</v>
      </c>
      <c r="Y8" s="89">
        <f t="shared" si="9"/>
        <v>0</v>
      </c>
    </row>
    <row r="9" spans="1:25" x14ac:dyDescent="0.2">
      <c r="A9" s="6" t="s">
        <v>223</v>
      </c>
      <c r="B9" s="5" t="s">
        <v>191</v>
      </c>
      <c r="C9" s="90"/>
      <c r="D9" s="76">
        <f>投入係数表!V9</f>
        <v>0</v>
      </c>
      <c r="E9" s="77">
        <f t="shared" si="0"/>
        <v>0</v>
      </c>
      <c r="F9" s="76">
        <f>分析係数表!C12</f>
        <v>9.527433500036242E-2</v>
      </c>
      <c r="G9" s="77">
        <f t="shared" si="1"/>
        <v>0</v>
      </c>
      <c r="H9" s="77">
        <v>3.8048156430595787E-4</v>
      </c>
      <c r="I9" s="77">
        <f t="shared" si="2"/>
        <v>3.8048156430595787E-4</v>
      </c>
      <c r="J9" s="76">
        <f>分析係数表!G12</f>
        <v>0.14088657924107142</v>
      </c>
      <c r="K9" s="78">
        <f t="shared" si="3"/>
        <v>5.3604746059358149E-5</v>
      </c>
      <c r="L9" s="79"/>
      <c r="M9" s="80"/>
      <c r="N9" s="81">
        <f>分析係数表!H12</f>
        <v>8.9938691818092706E-2</v>
      </c>
      <c r="O9" s="82">
        <f t="shared" si="4"/>
        <v>1.1626623568551389</v>
      </c>
      <c r="P9" s="76">
        <f>分析係数表!C12</f>
        <v>9.527433500036242E-2</v>
      </c>
      <c r="Q9" s="82">
        <f t="shared" si="5"/>
        <v>0.11077188287932742</v>
      </c>
      <c r="R9" s="83">
        <v>0.1229644572651606</v>
      </c>
      <c r="S9" s="84">
        <f t="shared" si="6"/>
        <v>0.12334493882946655</v>
      </c>
      <c r="T9" s="85">
        <f>分析係数表!F12</f>
        <v>0.31070382254464285</v>
      </c>
      <c r="U9" s="86">
        <f t="shared" si="7"/>
        <v>3.8323743985850402E-2</v>
      </c>
      <c r="V9" s="87">
        <f>分析係数表!D12</f>
        <v>6.9248744419642863E-2</v>
      </c>
      <c r="W9" s="88">
        <f t="shared" si="8"/>
        <v>0</v>
      </c>
      <c r="X9" s="76">
        <f>分析係数表!E12</f>
        <v>7.6468331473214288E-2</v>
      </c>
      <c r="Y9" s="89">
        <f t="shared" si="9"/>
        <v>0</v>
      </c>
    </row>
    <row r="10" spans="1:25" x14ac:dyDescent="0.2">
      <c r="A10" s="6" t="s">
        <v>224</v>
      </c>
      <c r="B10" s="5" t="s">
        <v>28</v>
      </c>
      <c r="C10" s="90"/>
      <c r="D10" s="76">
        <f>投入係数表!V10</f>
        <v>3.1796502384737681E-3</v>
      </c>
      <c r="E10" s="77">
        <f t="shared" si="0"/>
        <v>0.31796502384737679</v>
      </c>
      <c r="F10" s="76">
        <f>分析係数表!C13</f>
        <v>0</v>
      </c>
      <c r="G10" s="77">
        <f t="shared" si="1"/>
        <v>0</v>
      </c>
      <c r="H10" s="77">
        <v>0</v>
      </c>
      <c r="I10" s="77">
        <f t="shared" si="2"/>
        <v>0</v>
      </c>
      <c r="J10" s="76">
        <f>分析係数表!G13</f>
        <v>0.24501568667138954</v>
      </c>
      <c r="K10" s="78">
        <f t="shared" si="3"/>
        <v>0</v>
      </c>
      <c r="L10" s="79"/>
      <c r="M10" s="80"/>
      <c r="N10" s="81">
        <f>分析係数表!H13</f>
        <v>1.4256760815882582E-2</v>
      </c>
      <c r="O10" s="82">
        <f t="shared" si="4"/>
        <v>0.18430109217999022</v>
      </c>
      <c r="P10" s="76">
        <f>分析係数表!C13</f>
        <v>0</v>
      </c>
      <c r="Q10" s="82">
        <f t="shared" si="5"/>
        <v>0</v>
      </c>
      <c r="R10" s="83">
        <v>0</v>
      </c>
      <c r="S10" s="84">
        <f t="shared" si="6"/>
        <v>0</v>
      </c>
      <c r="T10" s="85">
        <f>分析係数表!F13</f>
        <v>0.38356441655702866</v>
      </c>
      <c r="U10" s="86">
        <f t="shared" si="7"/>
        <v>0</v>
      </c>
      <c r="V10" s="87">
        <f>分析係数表!D13</f>
        <v>0.14249569881590932</v>
      </c>
      <c r="W10" s="88">
        <f t="shared" si="8"/>
        <v>0</v>
      </c>
      <c r="X10" s="76">
        <f>分析係数表!E13</f>
        <v>0.13065479202509866</v>
      </c>
      <c r="Y10" s="89">
        <f t="shared" si="9"/>
        <v>0</v>
      </c>
    </row>
    <row r="11" spans="1:25" x14ac:dyDescent="0.2">
      <c r="A11" s="6" t="s">
        <v>225</v>
      </c>
      <c r="B11" s="5" t="s">
        <v>268</v>
      </c>
      <c r="C11" s="90"/>
      <c r="D11" s="76">
        <f>投入係数表!V11</f>
        <v>6.3593004769475362E-3</v>
      </c>
      <c r="E11" s="77">
        <f t="shared" si="0"/>
        <v>0.63593004769475359</v>
      </c>
      <c r="F11" s="76">
        <f>分析係数表!C14</f>
        <v>0.10677389421589856</v>
      </c>
      <c r="G11" s="77">
        <f t="shared" si="1"/>
        <v>6.7900727641270947E-2</v>
      </c>
      <c r="H11" s="77">
        <v>8.1981315087549606E-2</v>
      </c>
      <c r="I11" s="77">
        <f t="shared" si="2"/>
        <v>8.1981315087549606E-2</v>
      </c>
      <c r="J11" s="76">
        <f>分析係数表!G14</f>
        <v>0.16458723227282179</v>
      </c>
      <c r="K11" s="78">
        <f t="shared" si="3"/>
        <v>1.3493077748345917E-2</v>
      </c>
      <c r="L11" s="79"/>
      <c r="M11" s="80"/>
      <c r="N11" s="81">
        <f>分析係数表!H14</f>
        <v>1.166720945012347E-3</v>
      </c>
      <c r="O11" s="82">
        <f t="shared" si="4"/>
        <v>1.5082524509739717E-2</v>
      </c>
      <c r="P11" s="76">
        <f>分析係数表!C14</f>
        <v>0.10677389421589856</v>
      </c>
      <c r="Q11" s="82">
        <f t="shared" si="5"/>
        <v>1.6104198765116459E-3</v>
      </c>
      <c r="R11" s="83">
        <v>7.0116969834581348E-3</v>
      </c>
      <c r="S11" s="84">
        <f t="shared" si="6"/>
        <v>8.8993012071007738E-2</v>
      </c>
      <c r="T11" s="85">
        <f>分析係数表!F14</f>
        <v>0.30037429819089206</v>
      </c>
      <c r="U11" s="86">
        <f t="shared" si="7"/>
        <v>2.6731213544722535E-2</v>
      </c>
      <c r="V11" s="87">
        <f>分析係数表!D14</f>
        <v>5.9367851944271161E-2</v>
      </c>
      <c r="W11" s="88">
        <f t="shared" si="8"/>
        <v>0</v>
      </c>
      <c r="X11" s="76">
        <f>分析係数表!E14</f>
        <v>5.1881888126429611E-2</v>
      </c>
      <c r="Y11" s="89">
        <f t="shared" si="9"/>
        <v>0</v>
      </c>
    </row>
    <row r="12" spans="1:25" x14ac:dyDescent="0.2">
      <c r="A12" s="6" t="s">
        <v>226</v>
      </c>
      <c r="B12" s="5" t="s">
        <v>29</v>
      </c>
      <c r="C12" s="90"/>
      <c r="D12" s="76">
        <f>投入係数表!V12</f>
        <v>9.538950715421303E-3</v>
      </c>
      <c r="E12" s="77">
        <f t="shared" si="0"/>
        <v>0.95389507154213027</v>
      </c>
      <c r="F12" s="76">
        <f>分析係数表!C15</f>
        <v>0</v>
      </c>
      <c r="G12" s="77">
        <f t="shared" si="1"/>
        <v>0</v>
      </c>
      <c r="H12" s="77">
        <v>0</v>
      </c>
      <c r="I12" s="77">
        <f t="shared" si="2"/>
        <v>0</v>
      </c>
      <c r="J12" s="76">
        <f>分析係数表!G15</f>
        <v>9.5597535599167657E-2</v>
      </c>
      <c r="K12" s="78">
        <f t="shared" si="3"/>
        <v>0</v>
      </c>
      <c r="L12" s="79"/>
      <c r="M12" s="80"/>
      <c r="N12" s="81">
        <f>分析係数表!H15</f>
        <v>8.2508355176415162E-3</v>
      </c>
      <c r="O12" s="82">
        <f t="shared" si="4"/>
        <v>0.10666083389746828</v>
      </c>
      <c r="P12" s="76">
        <f>分析係数表!C15</f>
        <v>0</v>
      </c>
      <c r="Q12" s="82">
        <f t="shared" si="5"/>
        <v>0</v>
      </c>
      <c r="R12" s="83">
        <v>0</v>
      </c>
      <c r="S12" s="84">
        <f t="shared" si="6"/>
        <v>0</v>
      </c>
      <c r="T12" s="85">
        <f>分析係数表!F15</f>
        <v>0.3037251621853197</v>
      </c>
      <c r="U12" s="86">
        <f t="shared" si="7"/>
        <v>0</v>
      </c>
      <c r="V12" s="87">
        <f>分析係数表!D15</f>
        <v>2.5215227059447551E-2</v>
      </c>
      <c r="W12" s="88">
        <f t="shared" si="8"/>
        <v>0</v>
      </c>
      <c r="X12" s="76">
        <f>分析係数表!E15</f>
        <v>2.1461503937329145E-2</v>
      </c>
      <c r="Y12" s="89">
        <f t="shared" si="9"/>
        <v>0</v>
      </c>
    </row>
    <row r="13" spans="1:25" x14ac:dyDescent="0.2">
      <c r="A13" s="6" t="s">
        <v>227</v>
      </c>
      <c r="B13" s="5" t="s">
        <v>30</v>
      </c>
      <c r="C13" s="90"/>
      <c r="D13" s="76">
        <f>投入係数表!V13</f>
        <v>0</v>
      </c>
      <c r="E13" s="77">
        <f t="shared" si="0"/>
        <v>0</v>
      </c>
      <c r="F13" s="76">
        <f>分析係数表!C16</f>
        <v>0.41015070437916346</v>
      </c>
      <c r="G13" s="77">
        <f t="shared" si="1"/>
        <v>0</v>
      </c>
      <c r="H13" s="77">
        <v>4.1510660875473532E-2</v>
      </c>
      <c r="I13" s="77">
        <f t="shared" si="2"/>
        <v>4.1510660875473532E-2</v>
      </c>
      <c r="J13" s="76">
        <f>分析係数表!G16</f>
        <v>3.3423831070889892E-2</v>
      </c>
      <c r="K13" s="78">
        <f t="shared" si="3"/>
        <v>1.3874453167428257E-3</v>
      </c>
      <c r="L13" s="79"/>
      <c r="M13" s="80"/>
      <c r="N13" s="81">
        <f>分析係数表!H16</f>
        <v>1.6727742979912797E-2</v>
      </c>
      <c r="O13" s="82">
        <f t="shared" si="4"/>
        <v>0.21624416238151214</v>
      </c>
      <c r="P13" s="76">
        <f>分析係数表!C16</f>
        <v>0.41015070437916346</v>
      </c>
      <c r="Q13" s="82">
        <f t="shared" si="5"/>
        <v>8.8692695518659409E-2</v>
      </c>
      <c r="R13" s="83">
        <v>0.10723497602998326</v>
      </c>
      <c r="S13" s="84">
        <f t="shared" si="6"/>
        <v>0.14874563690545678</v>
      </c>
      <c r="T13" s="85">
        <f>分析係数表!F16</f>
        <v>0.28886877828054297</v>
      </c>
      <c r="U13" s="86">
        <f t="shared" si="7"/>
        <v>4.2967970407440541E-2</v>
      </c>
      <c r="V13" s="87">
        <f>分析係数表!D16</f>
        <v>1.1915535444947209E-2</v>
      </c>
      <c r="W13" s="88">
        <f t="shared" si="8"/>
        <v>0</v>
      </c>
      <c r="X13" s="76">
        <f>分析係数表!E16</f>
        <v>1.200603318250377E-2</v>
      </c>
      <c r="Y13" s="89">
        <f t="shared" si="9"/>
        <v>0</v>
      </c>
    </row>
    <row r="14" spans="1:25" x14ac:dyDescent="0.2">
      <c r="A14" s="6" t="s">
        <v>2</v>
      </c>
      <c r="B14" s="5" t="s">
        <v>365</v>
      </c>
      <c r="C14" s="90"/>
      <c r="D14" s="76">
        <f>投入係数表!V14</f>
        <v>4.133545310015898E-2</v>
      </c>
      <c r="E14" s="77">
        <f t="shared" si="0"/>
        <v>4.1335453100158981</v>
      </c>
      <c r="F14" s="76">
        <f>分析係数表!C17</f>
        <v>9.7010006591167874E-2</v>
      </c>
      <c r="G14" s="77">
        <f t="shared" si="1"/>
        <v>0.40099525776953332</v>
      </c>
      <c r="H14" s="77">
        <v>0.42065822815403564</v>
      </c>
      <c r="I14" s="77">
        <f t="shared" si="2"/>
        <v>0.42065822815403564</v>
      </c>
      <c r="J14" s="76">
        <f>分析係数表!G17</f>
        <v>0.23047865738492257</v>
      </c>
      <c r="K14" s="78">
        <f t="shared" si="3"/>
        <v>9.6952743642862563E-2</v>
      </c>
      <c r="L14" s="79"/>
      <c r="M14" s="80"/>
      <c r="N14" s="81">
        <f>分析係数表!H17</f>
        <v>3.0021721877756735E-3</v>
      </c>
      <c r="O14" s="82">
        <f t="shared" si="4"/>
        <v>3.8809910628720495E-2</v>
      </c>
      <c r="P14" s="76">
        <f>分析係数表!C17</f>
        <v>9.7010006591167874E-2</v>
      </c>
      <c r="Q14" s="82">
        <f t="shared" si="5"/>
        <v>3.7649496858948115E-3</v>
      </c>
      <c r="R14" s="83">
        <v>7.1727943518004938E-3</v>
      </c>
      <c r="S14" s="84">
        <f t="shared" si="6"/>
        <v>0.42783102250583616</v>
      </c>
      <c r="T14" s="85">
        <f>分析係数表!F17</f>
        <v>0.38098321731153201</v>
      </c>
      <c r="U14" s="86">
        <f t="shared" si="7"/>
        <v>0.16299643941995592</v>
      </c>
      <c r="V14" s="87">
        <f>分析係数表!D17</f>
        <v>7.2149371323727812E-2</v>
      </c>
      <c r="W14" s="88">
        <f t="shared" si="8"/>
        <v>0</v>
      </c>
      <c r="X14" s="76">
        <f>分析係数表!E17</f>
        <v>7.3984134693216769E-2</v>
      </c>
      <c r="Y14" s="89">
        <f t="shared" si="9"/>
        <v>0</v>
      </c>
    </row>
    <row r="15" spans="1:25" x14ac:dyDescent="0.2">
      <c r="A15" s="6" t="s">
        <v>3</v>
      </c>
      <c r="B15" s="5" t="s">
        <v>31</v>
      </c>
      <c r="C15" s="90"/>
      <c r="D15" s="76">
        <f>投入係数表!V15</f>
        <v>3.1796502384737681E-3</v>
      </c>
      <c r="E15" s="77">
        <f t="shared" si="0"/>
        <v>0.31796502384737679</v>
      </c>
      <c r="F15" s="76">
        <f>分析係数表!C18</f>
        <v>9.5269756838905817E-2</v>
      </c>
      <c r="G15" s="77">
        <f t="shared" si="1"/>
        <v>3.0292450505216475E-2</v>
      </c>
      <c r="H15" s="77">
        <v>3.6178782295349425E-2</v>
      </c>
      <c r="I15" s="77">
        <f t="shared" si="2"/>
        <v>3.6178782295349425E-2</v>
      </c>
      <c r="J15" s="76">
        <f>分析係数表!G18</f>
        <v>0.2156830511260891</v>
      </c>
      <c r="K15" s="78">
        <f t="shared" si="3"/>
        <v>7.803150151487497E-3</v>
      </c>
      <c r="L15" s="79"/>
      <c r="M15" s="80"/>
      <c r="N15" s="81">
        <f>分析係数表!H18</f>
        <v>4.4107743043149704E-4</v>
      </c>
      <c r="O15" s="82">
        <f t="shared" si="4"/>
        <v>5.7019299975845277E-3</v>
      </c>
      <c r="P15" s="76">
        <f>分析係数表!C18</f>
        <v>9.5269756838905817E-2</v>
      </c>
      <c r="Q15" s="82">
        <f t="shared" si="5"/>
        <v>5.4322148438234075E-4</v>
      </c>
      <c r="R15" s="83">
        <v>1.2539243754868608E-3</v>
      </c>
      <c r="S15" s="84">
        <f t="shared" si="6"/>
        <v>3.7432706670836285E-2</v>
      </c>
      <c r="T15" s="85">
        <f>分析係数表!F18</f>
        <v>0.45931283905967452</v>
      </c>
      <c r="U15" s="86">
        <f t="shared" si="7"/>
        <v>1.7193322774669832E-2</v>
      </c>
      <c r="V15" s="87">
        <f>分析係数表!D18</f>
        <v>2.4001315140555646E-2</v>
      </c>
      <c r="W15" s="88">
        <f t="shared" si="8"/>
        <v>0</v>
      </c>
      <c r="X15" s="76">
        <f>分析係数表!E18</f>
        <v>2.0549071181982573E-2</v>
      </c>
      <c r="Y15" s="89">
        <f t="shared" si="9"/>
        <v>0</v>
      </c>
    </row>
    <row r="16" spans="1:25" x14ac:dyDescent="0.2">
      <c r="A16" s="6" t="s">
        <v>4</v>
      </c>
      <c r="B16" s="5" t="s">
        <v>32</v>
      </c>
      <c r="C16" s="90"/>
      <c r="D16" s="76">
        <f>投入係数表!V16</f>
        <v>9.538950715421303E-3</v>
      </c>
      <c r="E16" s="77">
        <f t="shared" si="0"/>
        <v>0.95389507154213027</v>
      </c>
      <c r="F16" s="76">
        <f>分析係数表!C19</f>
        <v>0.40536890089481681</v>
      </c>
      <c r="G16" s="77">
        <f t="shared" si="1"/>
        <v>0.386679396720016</v>
      </c>
      <c r="H16" s="77">
        <v>0.57982591214883561</v>
      </c>
      <c r="I16" s="77">
        <f t="shared" si="2"/>
        <v>0.57982591214883561</v>
      </c>
      <c r="J16" s="76">
        <f>分析係数表!G19</f>
        <v>5.7664292584581833E-2</v>
      </c>
      <c r="K16" s="78">
        <f t="shared" si="3"/>
        <v>3.3435251046272499E-2</v>
      </c>
      <c r="L16" s="79"/>
      <c r="M16" s="80"/>
      <c r="N16" s="81">
        <f>分析係数表!H19</f>
        <v>-1.1224551097002254E-4</v>
      </c>
      <c r="O16" s="82">
        <f t="shared" si="4"/>
        <v>-1.4510287807473169E-3</v>
      </c>
      <c r="P16" s="76">
        <f>分析係数表!C19</f>
        <v>0.40536890089481681</v>
      </c>
      <c r="Q16" s="82">
        <f t="shared" si="5"/>
        <v>-5.8820194201828597E-4</v>
      </c>
      <c r="R16" s="83">
        <v>3.1836001602683606E-3</v>
      </c>
      <c r="S16" s="84">
        <f t="shared" si="6"/>
        <v>0.58300951230910392</v>
      </c>
      <c r="T16" s="85">
        <f>分析係数表!F19</f>
        <v>0.24008915593875232</v>
      </c>
      <c r="U16" s="86">
        <f t="shared" si="7"/>
        <v>0.1399742617145564</v>
      </c>
      <c r="V16" s="87">
        <f>分析係数表!D19</f>
        <v>8.3893032671263044E-3</v>
      </c>
      <c r="W16" s="88">
        <f t="shared" si="8"/>
        <v>0</v>
      </c>
      <c r="X16" s="76">
        <f>分析係数表!E19</f>
        <v>9.7042048804792374E-3</v>
      </c>
      <c r="Y16" s="89">
        <f t="shared" si="9"/>
        <v>0</v>
      </c>
    </row>
    <row r="17" spans="1:25" x14ac:dyDescent="0.2">
      <c r="A17" s="6" t="s">
        <v>5</v>
      </c>
      <c r="B17" s="5" t="s">
        <v>33</v>
      </c>
      <c r="C17" s="90"/>
      <c r="D17" s="76">
        <f>投入係数表!V17</f>
        <v>4.133545310015898E-2</v>
      </c>
      <c r="E17" s="77">
        <f t="shared" si="0"/>
        <v>4.1335453100158981</v>
      </c>
      <c r="F17" s="76">
        <f>分析係数表!C20</f>
        <v>8.6705813891974848E-2</v>
      </c>
      <c r="G17" s="77">
        <f t="shared" si="1"/>
        <v>0.35840241036428394</v>
      </c>
      <c r="H17" s="77">
        <v>0.38485435454036143</v>
      </c>
      <c r="I17" s="77">
        <f t="shared" si="2"/>
        <v>0.38485435454036143</v>
      </c>
      <c r="J17" s="76">
        <f>分析係数表!G20</f>
        <v>0.10015098137896326</v>
      </c>
      <c r="K17" s="78">
        <f t="shared" si="3"/>
        <v>3.8543541295184662E-2</v>
      </c>
      <c r="L17" s="79"/>
      <c r="M17" s="80"/>
      <c r="N17" s="81">
        <f>分析係数表!H20</f>
        <v>5.4858017333236366E-4</v>
      </c>
      <c r="O17" s="82">
        <f t="shared" si="4"/>
        <v>7.0916477030889997E-3</v>
      </c>
      <c r="P17" s="76">
        <f>分析係数表!C20</f>
        <v>8.6705813891974848E-2</v>
      </c>
      <c r="Q17" s="82">
        <f t="shared" si="5"/>
        <v>6.1488708593148572E-4</v>
      </c>
      <c r="R17" s="83">
        <v>1.4965054399241405E-3</v>
      </c>
      <c r="S17" s="84">
        <f t="shared" si="6"/>
        <v>0.38635085998028557</v>
      </c>
      <c r="T17" s="85">
        <f>分析係数表!F20</f>
        <v>0.22320080523402114</v>
      </c>
      <c r="U17" s="86">
        <f t="shared" si="7"/>
        <v>8.6233823050456293E-2</v>
      </c>
      <c r="V17" s="87">
        <f>分析係数表!D20</f>
        <v>3.6738802214393559E-2</v>
      </c>
      <c r="W17" s="88">
        <f t="shared" si="8"/>
        <v>0</v>
      </c>
      <c r="X17" s="76">
        <f>分析係数表!E20</f>
        <v>3.8877705083039761E-2</v>
      </c>
      <c r="Y17" s="89">
        <f t="shared" si="9"/>
        <v>0</v>
      </c>
    </row>
    <row r="18" spans="1:25" x14ac:dyDescent="0.2">
      <c r="A18" s="6" t="s">
        <v>6</v>
      </c>
      <c r="B18" s="5" t="s">
        <v>34</v>
      </c>
      <c r="C18" s="90"/>
      <c r="D18" s="76">
        <f>投入係数表!V18</f>
        <v>2.7027027027027029E-2</v>
      </c>
      <c r="E18" s="77">
        <f t="shared" si="0"/>
        <v>2.7027027027027026</v>
      </c>
      <c r="F18" s="76">
        <f>分析係数表!C21</f>
        <v>0.12574712643678165</v>
      </c>
      <c r="G18" s="77">
        <f t="shared" si="1"/>
        <v>0.33985709847778822</v>
      </c>
      <c r="H18" s="77">
        <v>0.3563381224880306</v>
      </c>
      <c r="I18" s="77">
        <f t="shared" si="2"/>
        <v>0.3563381224880306</v>
      </c>
      <c r="J18" s="76">
        <f>分析係数表!G21</f>
        <v>0.2851216642932326</v>
      </c>
      <c r="K18" s="78">
        <f t="shared" si="3"/>
        <v>0.10159971853491306</v>
      </c>
      <c r="L18" s="79"/>
      <c r="M18" s="80"/>
      <c r="N18" s="81">
        <f>分析係数表!H21</f>
        <v>9.2325885079567842E-4</v>
      </c>
      <c r="O18" s="82">
        <f t="shared" si="4"/>
        <v>1.1935222647273706E-2</v>
      </c>
      <c r="P18" s="76">
        <f>分析係数表!C21</f>
        <v>0.12574712643678165</v>
      </c>
      <c r="Q18" s="82">
        <f t="shared" si="5"/>
        <v>1.5008199512778664E-3</v>
      </c>
      <c r="R18" s="83">
        <v>3.487118399524643E-3</v>
      </c>
      <c r="S18" s="84">
        <f t="shared" si="6"/>
        <v>0.35982524088755524</v>
      </c>
      <c r="T18" s="85">
        <f>分析係数表!F21</f>
        <v>0.42585598414958825</v>
      </c>
      <c r="U18" s="86">
        <f t="shared" si="7"/>
        <v>0.15323373208003249</v>
      </c>
      <c r="V18" s="87">
        <f>分析係数表!D21</f>
        <v>8.1109528821744784E-2</v>
      </c>
      <c r="W18" s="88">
        <f t="shared" si="8"/>
        <v>0</v>
      </c>
      <c r="X18" s="76">
        <f>分析係数表!E21</f>
        <v>6.7549996904216453E-2</v>
      </c>
      <c r="Y18" s="89">
        <f t="shared" si="9"/>
        <v>0</v>
      </c>
    </row>
    <row r="19" spans="1:25" x14ac:dyDescent="0.2">
      <c r="A19" s="6" t="s">
        <v>7</v>
      </c>
      <c r="B19" s="5" t="s">
        <v>269</v>
      </c>
      <c r="C19" s="90"/>
      <c r="D19" s="76">
        <f>投入係数表!V19</f>
        <v>3.1796502384737681E-3</v>
      </c>
      <c r="E19" s="77">
        <f t="shared" si="0"/>
        <v>0.31796502384737679</v>
      </c>
      <c r="F19" s="76">
        <f>分析係数表!C22</f>
        <v>0.11411587407903545</v>
      </c>
      <c r="G19" s="77">
        <f t="shared" si="1"/>
        <v>3.6284856622904753E-2</v>
      </c>
      <c r="H19" s="77">
        <v>4.2456733321429949E-2</v>
      </c>
      <c r="I19" s="77">
        <f t="shared" si="2"/>
        <v>4.2456733321429949E-2</v>
      </c>
      <c r="J19" s="76">
        <f>分析係数表!G22</f>
        <v>0.19462933210924949</v>
      </c>
      <c r="K19" s="78">
        <f t="shared" si="3"/>
        <v>8.2633256498904281E-3</v>
      </c>
      <c r="L19" s="79"/>
      <c r="M19" s="80"/>
      <c r="N19" s="81">
        <f>分析係数表!H22</f>
        <v>4.2684912622402942E-5</v>
      </c>
      <c r="O19" s="82">
        <f t="shared" si="4"/>
        <v>5.5179967718559943E-4</v>
      </c>
      <c r="P19" s="76">
        <f>分析係数表!C22</f>
        <v>0.11411587407903545</v>
      </c>
      <c r="Q19" s="82">
        <f t="shared" si="5"/>
        <v>6.2969102478564276E-5</v>
      </c>
      <c r="R19" s="83">
        <v>9.1115473007913708E-4</v>
      </c>
      <c r="S19" s="84">
        <f t="shared" si="6"/>
        <v>4.3367888051509089E-2</v>
      </c>
      <c r="T19" s="85">
        <f>分析係数表!F22</f>
        <v>0.41301354142758778</v>
      </c>
      <c r="U19" s="86">
        <f t="shared" si="7"/>
        <v>1.7911525028388938E-2</v>
      </c>
      <c r="V19" s="87">
        <f>分析係数表!D22</f>
        <v>3.7726646775304108E-2</v>
      </c>
      <c r="W19" s="88">
        <f t="shared" si="8"/>
        <v>0</v>
      </c>
      <c r="X19" s="76">
        <f>分析係数表!E22</f>
        <v>3.6923341748909801E-2</v>
      </c>
      <c r="Y19" s="89">
        <f t="shared" si="9"/>
        <v>0</v>
      </c>
    </row>
    <row r="20" spans="1:25" x14ac:dyDescent="0.2">
      <c r="A20" s="6" t="s">
        <v>8</v>
      </c>
      <c r="B20" s="5" t="s">
        <v>270</v>
      </c>
      <c r="C20" s="90"/>
      <c r="D20" s="76">
        <f>投入係数表!V20</f>
        <v>0</v>
      </c>
      <c r="E20" s="77">
        <f t="shared" si="0"/>
        <v>0</v>
      </c>
      <c r="F20" s="76">
        <f>分析係数表!C23</f>
        <v>0</v>
      </c>
      <c r="G20" s="77">
        <f t="shared" si="1"/>
        <v>0</v>
      </c>
      <c r="H20" s="77">
        <v>0</v>
      </c>
      <c r="I20" s="77">
        <f t="shared" si="2"/>
        <v>0</v>
      </c>
      <c r="J20" s="76">
        <f>分析係数表!G23</f>
        <v>0.21587101160701277</v>
      </c>
      <c r="K20" s="78">
        <f t="shared" si="3"/>
        <v>0</v>
      </c>
      <c r="L20" s="79"/>
      <c r="M20" s="80"/>
      <c r="N20" s="81">
        <f>分析係数表!H23</f>
        <v>2.5294763035498039E-5</v>
      </c>
      <c r="O20" s="82">
        <f t="shared" si="4"/>
        <v>3.2699240129517002E-4</v>
      </c>
      <c r="P20" s="76">
        <f>分析係数表!C23</f>
        <v>0</v>
      </c>
      <c r="Q20" s="82">
        <f t="shared" si="5"/>
        <v>0</v>
      </c>
      <c r="R20" s="83">
        <v>0</v>
      </c>
      <c r="S20" s="84">
        <f t="shared" si="6"/>
        <v>0</v>
      </c>
      <c r="T20" s="85">
        <f>分析係数表!F23</f>
        <v>0.44111505026467873</v>
      </c>
      <c r="U20" s="86">
        <f t="shared" si="7"/>
        <v>0</v>
      </c>
      <c r="V20" s="87">
        <f>分析係数表!D23</f>
        <v>7.4984216405225582E-2</v>
      </c>
      <c r="W20" s="88">
        <f t="shared" si="8"/>
        <v>0</v>
      </c>
      <c r="X20" s="76">
        <f>分析係数表!E23</f>
        <v>7.4984216405225582E-2</v>
      </c>
      <c r="Y20" s="89">
        <f t="shared" si="9"/>
        <v>0</v>
      </c>
    </row>
    <row r="21" spans="1:25" x14ac:dyDescent="0.2">
      <c r="A21" s="6" t="s">
        <v>9</v>
      </c>
      <c r="B21" s="5" t="s">
        <v>271</v>
      </c>
      <c r="C21" s="90"/>
      <c r="D21" s="76">
        <f>投入係数表!V21</f>
        <v>3.1796502384737681E-3</v>
      </c>
      <c r="E21" s="77">
        <f t="shared" si="0"/>
        <v>0.31796502384737679</v>
      </c>
      <c r="F21" s="76">
        <f>分析係数表!C24</f>
        <v>0.22802579992411787</v>
      </c>
      <c r="G21" s="77">
        <f t="shared" si="1"/>
        <v>7.2504228910689306E-2</v>
      </c>
      <c r="H21" s="77">
        <v>7.7996337598418397E-2</v>
      </c>
      <c r="I21" s="77">
        <f t="shared" si="2"/>
        <v>7.7996337598418397E-2</v>
      </c>
      <c r="J21" s="76">
        <f>分析係数表!G24</f>
        <v>0.20837520938023452</v>
      </c>
      <c r="K21" s="78">
        <f t="shared" si="3"/>
        <v>1.625250317796189E-2</v>
      </c>
      <c r="L21" s="79"/>
      <c r="M21" s="80"/>
      <c r="N21" s="81">
        <f>分析係数表!H24</f>
        <v>3.2883191946147448E-4</v>
      </c>
      <c r="O21" s="82">
        <f t="shared" si="4"/>
        <v>4.2509012168372102E-3</v>
      </c>
      <c r="P21" s="76">
        <f>分析係数表!C24</f>
        <v>0.22802579992411787</v>
      </c>
      <c r="Q21" s="82">
        <f t="shared" si="5"/>
        <v>9.693151503677109E-4</v>
      </c>
      <c r="R21" s="83">
        <v>3.9356443026864049E-3</v>
      </c>
      <c r="S21" s="84">
        <f t="shared" si="6"/>
        <v>8.1931981901104803E-2</v>
      </c>
      <c r="T21" s="85">
        <f>分析係数表!F24</f>
        <v>0.39262981574539363</v>
      </c>
      <c r="U21" s="86">
        <f t="shared" si="7"/>
        <v>3.2168938957485703E-2</v>
      </c>
      <c r="V21" s="87">
        <f>分析係数表!D24</f>
        <v>9.313232830820771E-2</v>
      </c>
      <c r="W21" s="88">
        <f t="shared" si="8"/>
        <v>0</v>
      </c>
      <c r="X21" s="76">
        <f>分析係数表!E24</f>
        <v>9.0452261306532666E-2</v>
      </c>
      <c r="Y21" s="89">
        <f t="shared" si="9"/>
        <v>0</v>
      </c>
    </row>
    <row r="22" spans="1:25" x14ac:dyDescent="0.2">
      <c r="A22" s="6" t="s">
        <v>10</v>
      </c>
      <c r="B22" s="5" t="s">
        <v>272</v>
      </c>
      <c r="C22" s="90"/>
      <c r="D22" s="76">
        <f>投入係数表!V22</f>
        <v>0.31796502384737679</v>
      </c>
      <c r="E22" s="77">
        <f t="shared" si="0"/>
        <v>31.796502384737678</v>
      </c>
      <c r="F22" s="76">
        <f>分析係数表!C25</f>
        <v>9.9149235591377005E-3</v>
      </c>
      <c r="G22" s="77">
        <f t="shared" si="1"/>
        <v>0.31525989059261367</v>
      </c>
      <c r="H22" s="77">
        <v>0.31872415217543065</v>
      </c>
      <c r="I22" s="77">
        <f t="shared" si="2"/>
        <v>0.31872415217543065</v>
      </c>
      <c r="J22" s="76">
        <f>分析係数表!G25</f>
        <v>0.19677906391545041</v>
      </c>
      <c r="K22" s="78">
        <f t="shared" si="3"/>
        <v>6.2718240312326812E-2</v>
      </c>
      <c r="L22" s="79"/>
      <c r="M22" s="80"/>
      <c r="N22" s="81">
        <f>分析係数表!H25</f>
        <v>5.0905710608939805E-4</v>
      </c>
      <c r="O22" s="82">
        <f t="shared" si="4"/>
        <v>6.5807220760652971E-3</v>
      </c>
      <c r="P22" s="76">
        <f>分析係数表!C25</f>
        <v>9.9149235591377005E-3</v>
      </c>
      <c r="Q22" s="82">
        <f t="shared" si="5"/>
        <v>6.5247356348117376E-5</v>
      </c>
      <c r="R22" s="83">
        <v>3.0731190740092903E-4</v>
      </c>
      <c r="S22" s="84">
        <f t="shared" si="6"/>
        <v>0.31903146408283156</v>
      </c>
      <c r="T22" s="85">
        <f>分析係数表!F25</f>
        <v>0.35078007045797682</v>
      </c>
      <c r="U22" s="86">
        <f t="shared" si="7"/>
        <v>0.11190987944928715</v>
      </c>
      <c r="V22" s="87">
        <f>分析係数表!D25</f>
        <v>8.1529944640161042E-2</v>
      </c>
      <c r="W22" s="88">
        <f t="shared" si="8"/>
        <v>0</v>
      </c>
      <c r="X22" s="76">
        <f>分析係数表!E25</f>
        <v>6.8948163059889281E-2</v>
      </c>
      <c r="Y22" s="89">
        <f t="shared" si="9"/>
        <v>0</v>
      </c>
    </row>
    <row r="23" spans="1:25" x14ac:dyDescent="0.2">
      <c r="A23" s="6" t="s">
        <v>11</v>
      </c>
      <c r="B23" s="5" t="s">
        <v>35</v>
      </c>
      <c r="C23" s="90"/>
      <c r="D23" s="76">
        <f>投入係数表!V23</f>
        <v>1.9077901430842606E-2</v>
      </c>
      <c r="E23" s="77">
        <f t="shared" si="0"/>
        <v>1.9077901430842605</v>
      </c>
      <c r="F23" s="76">
        <f>分析係数表!C26</f>
        <v>0.61283557046979864</v>
      </c>
      <c r="G23" s="77">
        <f t="shared" si="1"/>
        <v>1.1691616606737016</v>
      </c>
      <c r="H23" s="77">
        <v>1.2843632044129065</v>
      </c>
      <c r="I23" s="77">
        <f t="shared" si="2"/>
        <v>1.2843632044129065</v>
      </c>
      <c r="J23" s="76">
        <f>分析係数表!G26</f>
        <v>0.19644335167242807</v>
      </c>
      <c r="K23" s="78">
        <f t="shared" si="3"/>
        <v>0.25230461263961124</v>
      </c>
      <c r="L23" s="79"/>
      <c r="M23" s="80"/>
      <c r="N23" s="81">
        <f>分析係数表!H26</f>
        <v>1.0374014689933634E-2</v>
      </c>
      <c r="O23" s="82">
        <f t="shared" si="4"/>
        <v>0.13410775858118162</v>
      </c>
      <c r="P23" s="76">
        <f>分析係数表!C26</f>
        <v>0.61283557046979864</v>
      </c>
      <c r="Q23" s="82">
        <f t="shared" si="5"/>
        <v>8.2186004734524476E-2</v>
      </c>
      <c r="R23" s="83">
        <v>9.2452690826817799E-2</v>
      </c>
      <c r="S23" s="84">
        <f t="shared" si="6"/>
        <v>1.3768158952397243</v>
      </c>
      <c r="T23" s="85">
        <f>分析係数表!F26</f>
        <v>0.33496031939237547</v>
      </c>
      <c r="U23" s="86">
        <f t="shared" si="7"/>
        <v>0.46117869201399742</v>
      </c>
      <c r="V23" s="87">
        <f>分析係数表!D26</f>
        <v>1.4022104289400653E-2</v>
      </c>
      <c r="W23" s="88">
        <f t="shared" si="8"/>
        <v>0</v>
      </c>
      <c r="X23" s="76">
        <f>分析係数表!E26</f>
        <v>1.5044549393836117E-2</v>
      </c>
      <c r="Y23" s="89">
        <f t="shared" si="9"/>
        <v>0</v>
      </c>
    </row>
    <row r="24" spans="1:25" x14ac:dyDescent="0.2">
      <c r="A24" s="6" t="s">
        <v>12</v>
      </c>
      <c r="B24" s="5" t="s">
        <v>366</v>
      </c>
      <c r="C24" s="75">
        <f>最終需要_まとめ!C25</f>
        <v>100</v>
      </c>
      <c r="D24" s="76">
        <f>投入係数表!V24</f>
        <v>2.7027027027027029E-2</v>
      </c>
      <c r="E24" s="77">
        <f t="shared" si="0"/>
        <v>2.7027027027027026</v>
      </c>
      <c r="F24" s="76">
        <f>分析係数表!C27</f>
        <v>1.5080990504561576E-2</v>
      </c>
      <c r="G24" s="77">
        <f t="shared" si="1"/>
        <v>4.0759433796112368E-2</v>
      </c>
      <c r="H24" s="77">
        <v>4.0859877867961136E-2</v>
      </c>
      <c r="I24" s="77">
        <f t="shared" si="2"/>
        <v>100.04085987786796</v>
      </c>
      <c r="J24" s="76">
        <f>分析係数表!G27</f>
        <v>0.17011128775834658</v>
      </c>
      <c r="K24" s="78">
        <f t="shared" si="3"/>
        <v>17.018079502276425</v>
      </c>
      <c r="L24" s="79"/>
      <c r="M24" s="80"/>
      <c r="N24" s="81">
        <f>分析係数表!H27</f>
        <v>1.1055392369202362E-2</v>
      </c>
      <c r="O24" s="82">
        <f t="shared" si="4"/>
        <v>0.14291611639107027</v>
      </c>
      <c r="P24" s="76">
        <f>分析係数表!C27</f>
        <v>1.5080990504561576E-2</v>
      </c>
      <c r="Q24" s="82">
        <f t="shared" si="5"/>
        <v>2.1553165942425475E-3</v>
      </c>
      <c r="R24" s="83">
        <v>2.1817173410422922E-3</v>
      </c>
      <c r="S24" s="84">
        <f t="shared" si="6"/>
        <v>100.043041595209</v>
      </c>
      <c r="T24" s="85">
        <f>分析係数表!F27</f>
        <v>0.32114467408585057</v>
      </c>
      <c r="U24" s="86">
        <f t="shared" si="7"/>
        <v>32.128289987650589</v>
      </c>
      <c r="V24" s="87">
        <f>分析係数表!D27</f>
        <v>6.518282988871224E-2</v>
      </c>
      <c r="W24" s="88">
        <f t="shared" si="8"/>
        <v>7</v>
      </c>
      <c r="X24" s="76">
        <f>分析係数表!E27</f>
        <v>7.7901430842607311E-2</v>
      </c>
      <c r="Y24" s="89">
        <f t="shared" si="9"/>
        <v>8</v>
      </c>
    </row>
    <row r="25" spans="1:25" x14ac:dyDescent="0.2">
      <c r="A25" s="6" t="s">
        <v>13</v>
      </c>
      <c r="B25" s="5" t="s">
        <v>192</v>
      </c>
      <c r="C25" s="90"/>
      <c r="D25" s="76">
        <f>投入係数表!V25</f>
        <v>0</v>
      </c>
      <c r="E25" s="77">
        <f t="shared" si="0"/>
        <v>0</v>
      </c>
      <c r="F25" s="76">
        <f>分析係数表!C28</f>
        <v>4.0038232795242101E-2</v>
      </c>
      <c r="G25" s="77">
        <f t="shared" si="1"/>
        <v>0</v>
      </c>
      <c r="H25" s="77">
        <v>3.8506081960955826E-3</v>
      </c>
      <c r="I25" s="77">
        <f t="shared" si="2"/>
        <v>3.8506081960955826E-3</v>
      </c>
      <c r="J25" s="76">
        <f>分析係数表!G28</f>
        <v>0.12474279835390946</v>
      </c>
      <c r="K25" s="78">
        <f t="shared" si="3"/>
        <v>4.803356417454623E-4</v>
      </c>
      <c r="L25" s="79"/>
      <c r="M25" s="80"/>
      <c r="N25" s="81">
        <f>分析係数表!H28</f>
        <v>2.0869760426975598E-2</v>
      </c>
      <c r="O25" s="82">
        <f t="shared" si="4"/>
        <v>0.26978916809359621</v>
      </c>
      <c r="P25" s="76">
        <f>分析係数表!C28</f>
        <v>4.0038232795242101E-2</v>
      </c>
      <c r="Q25" s="82">
        <f t="shared" si="5"/>
        <v>1.0801881517766107E-2</v>
      </c>
      <c r="R25" s="83">
        <v>1.1825097866567651E-2</v>
      </c>
      <c r="S25" s="84">
        <f t="shared" si="6"/>
        <v>1.5675706062663233E-2</v>
      </c>
      <c r="T25" s="85">
        <f>分析係数表!F28</f>
        <v>0.21334876543209877</v>
      </c>
      <c r="U25" s="86">
        <f t="shared" si="7"/>
        <v>3.3443925357456669E-3</v>
      </c>
      <c r="V25" s="87">
        <f>分析係数表!D28</f>
        <v>5.5555555555555552E-2</v>
      </c>
      <c r="W25" s="88">
        <f t="shared" si="8"/>
        <v>0</v>
      </c>
      <c r="X25" s="76">
        <f>分析係数表!E28</f>
        <v>5.3497942386831275E-2</v>
      </c>
      <c r="Y25" s="89">
        <f t="shared" si="9"/>
        <v>0</v>
      </c>
    </row>
    <row r="26" spans="1:25" x14ac:dyDescent="0.2">
      <c r="A26" s="6" t="s">
        <v>14</v>
      </c>
      <c r="B26" s="5" t="s">
        <v>50</v>
      </c>
      <c r="C26" s="90"/>
      <c r="D26" s="76">
        <f>投入係数表!V26</f>
        <v>7.9491255961844191E-3</v>
      </c>
      <c r="E26" s="77">
        <f t="shared" si="0"/>
        <v>0.79491255961844187</v>
      </c>
      <c r="F26" s="76">
        <f>分析係数表!C29</f>
        <v>5.2257811734743864E-2</v>
      </c>
      <c r="G26" s="77">
        <f t="shared" si="1"/>
        <v>4.1540390886123893E-2</v>
      </c>
      <c r="H26" s="77">
        <v>4.6432678343238207E-2</v>
      </c>
      <c r="I26" s="77">
        <f t="shared" si="2"/>
        <v>4.6432678343238207E-2</v>
      </c>
      <c r="J26" s="76">
        <f>分析係数表!G29</f>
        <v>0.26071608673726676</v>
      </c>
      <c r="K26" s="78">
        <f t="shared" si="3"/>
        <v>1.21057461943793E-2</v>
      </c>
      <c r="L26" s="79"/>
      <c r="M26" s="80"/>
      <c r="N26" s="81">
        <f>分析係数表!H29</f>
        <v>1.0140038131855275E-2</v>
      </c>
      <c r="O26" s="82">
        <f t="shared" si="4"/>
        <v>0.13108307886920129</v>
      </c>
      <c r="P26" s="76">
        <f>分析係数表!C29</f>
        <v>5.2257811734743864E-2</v>
      </c>
      <c r="Q26" s="82">
        <f t="shared" si="5"/>
        <v>6.8501148571573026E-3</v>
      </c>
      <c r="R26" s="83">
        <v>9.1684124691178755E-3</v>
      </c>
      <c r="S26" s="84">
        <f t="shared" si="6"/>
        <v>5.5601090812356084E-2</v>
      </c>
      <c r="T26" s="85">
        <f>分析係数表!F29</f>
        <v>0.44730206757438223</v>
      </c>
      <c r="U26" s="86">
        <f t="shared" si="7"/>
        <v>2.4870482879757863E-2</v>
      </c>
      <c r="V26" s="87">
        <f>分析係数表!D29</f>
        <v>0.13842662632375188</v>
      </c>
      <c r="W26" s="88">
        <f t="shared" si="8"/>
        <v>0</v>
      </c>
      <c r="X26" s="76">
        <f>分析係数表!E29</f>
        <v>9.5057992939989913E-2</v>
      </c>
      <c r="Y26" s="89">
        <f t="shared" si="9"/>
        <v>0</v>
      </c>
    </row>
    <row r="27" spans="1:25" x14ac:dyDescent="0.2">
      <c r="A27" s="6" t="s">
        <v>15</v>
      </c>
      <c r="B27" s="5" t="s">
        <v>36</v>
      </c>
      <c r="C27" s="90"/>
      <c r="D27" s="76">
        <f>投入係数表!V27</f>
        <v>3.1796502384737681E-3</v>
      </c>
      <c r="E27" s="77">
        <f t="shared" si="0"/>
        <v>0.31796502384737679</v>
      </c>
      <c r="F27" s="76">
        <f>分析係数表!C30</f>
        <v>1</v>
      </c>
      <c r="G27" s="77">
        <f t="shared" si="1"/>
        <v>0.31796502384737679</v>
      </c>
      <c r="H27" s="77">
        <v>0.35281235213002127</v>
      </c>
      <c r="I27" s="77">
        <f t="shared" si="2"/>
        <v>0.35281235213002127</v>
      </c>
      <c r="J27" s="76">
        <f>分析係数表!G30</f>
        <v>0.34449214239092235</v>
      </c>
      <c r="K27" s="78">
        <f t="shared" si="3"/>
        <v>0.12154108304725152</v>
      </c>
      <c r="L27" s="79"/>
      <c r="M27" s="80"/>
      <c r="N27" s="81">
        <f>分析係数表!H30</f>
        <v>0</v>
      </c>
      <c r="O27" s="82">
        <f t="shared" si="4"/>
        <v>0</v>
      </c>
      <c r="P27" s="76">
        <f>分析係数表!C30</f>
        <v>1</v>
      </c>
      <c r="Q27" s="82">
        <f t="shared" si="5"/>
        <v>0</v>
      </c>
      <c r="R27" s="83">
        <v>3.6784173211792032E-2</v>
      </c>
      <c r="S27" s="84">
        <f t="shared" si="6"/>
        <v>0.38959652534181333</v>
      </c>
      <c r="T27" s="85">
        <f>分析係数表!F30</f>
        <v>0.44050308781442987</v>
      </c>
      <c r="U27" s="86">
        <f t="shared" si="7"/>
        <v>0.17161847241484154</v>
      </c>
      <c r="V27" s="87">
        <f>分析係数表!D30</f>
        <v>0.11032032936687253</v>
      </c>
      <c r="W27" s="88">
        <f t="shared" si="8"/>
        <v>0</v>
      </c>
      <c r="X27" s="76">
        <f>分析係数表!E30</f>
        <v>8.4249635989355823E-2</v>
      </c>
      <c r="Y27" s="89">
        <f t="shared" si="9"/>
        <v>0</v>
      </c>
    </row>
    <row r="28" spans="1:25" x14ac:dyDescent="0.2">
      <c r="A28" s="6" t="s">
        <v>16</v>
      </c>
      <c r="B28" s="5" t="s">
        <v>193</v>
      </c>
      <c r="C28" s="90"/>
      <c r="D28" s="76">
        <f>投入係数表!V28</f>
        <v>4.7694753577106515E-3</v>
      </c>
      <c r="E28" s="77">
        <f t="shared" si="0"/>
        <v>0.47694753577106513</v>
      </c>
      <c r="F28" s="76">
        <f>分析係数表!C31</f>
        <v>0.13612385518153858</v>
      </c>
      <c r="G28" s="77">
        <f t="shared" si="1"/>
        <v>6.4923937288492162E-2</v>
      </c>
      <c r="H28" s="77">
        <v>8.9973001959601395E-2</v>
      </c>
      <c r="I28" s="77">
        <f t="shared" si="2"/>
        <v>8.9973001959601395E-2</v>
      </c>
      <c r="J28" s="76">
        <f>分析係数表!G31</f>
        <v>7.0908634538152604E-2</v>
      </c>
      <c r="K28" s="78">
        <f t="shared" si="3"/>
        <v>6.3798627142538636E-3</v>
      </c>
      <c r="L28" s="79"/>
      <c r="M28" s="80"/>
      <c r="N28" s="81">
        <f>分析係数表!H31</f>
        <v>2.211552750647388E-2</v>
      </c>
      <c r="O28" s="82">
        <f t="shared" si="4"/>
        <v>0.28589354385738336</v>
      </c>
      <c r="P28" s="76">
        <f>分析係数表!C31</f>
        <v>0.13612385518153858</v>
      </c>
      <c r="Q28" s="82">
        <f t="shared" si="5"/>
        <v>3.8916931361379303E-2</v>
      </c>
      <c r="R28" s="83">
        <v>5.1455443815176888E-2</v>
      </c>
      <c r="S28" s="84">
        <f t="shared" si="6"/>
        <v>0.14142844577477828</v>
      </c>
      <c r="T28" s="85">
        <f>分析係数表!F31</f>
        <v>0.34563253012048195</v>
      </c>
      <c r="U28" s="86">
        <f t="shared" si="7"/>
        <v>4.8882271544144006E-2</v>
      </c>
      <c r="V28" s="87">
        <f>分析係数表!D31</f>
        <v>2.3594377510040159E-2</v>
      </c>
      <c r="W28" s="88">
        <f t="shared" si="8"/>
        <v>0</v>
      </c>
      <c r="X28" s="76">
        <f>分析係数表!E31</f>
        <v>2.0582329317269075E-2</v>
      </c>
      <c r="Y28" s="89">
        <f t="shared" si="9"/>
        <v>0</v>
      </c>
    </row>
    <row r="29" spans="1:25" x14ac:dyDescent="0.2">
      <c r="A29" s="6" t="s">
        <v>17</v>
      </c>
      <c r="B29" s="5" t="s">
        <v>273</v>
      </c>
      <c r="C29" s="90"/>
      <c r="D29" s="76">
        <f>投入係数表!V29</f>
        <v>0</v>
      </c>
      <c r="E29" s="77">
        <f t="shared" si="0"/>
        <v>0</v>
      </c>
      <c r="F29" s="76">
        <f>分析係数表!C32</f>
        <v>0.77653138391731791</v>
      </c>
      <c r="G29" s="77">
        <f t="shared" si="1"/>
        <v>0</v>
      </c>
      <c r="H29" s="77">
        <v>1.3343804758330694E-2</v>
      </c>
      <c r="I29" s="77">
        <f t="shared" si="2"/>
        <v>1.3343804758330694E-2</v>
      </c>
      <c r="J29" s="76">
        <f>分析係数表!G32</f>
        <v>0.14009350314364016</v>
      </c>
      <c r="K29" s="78">
        <f t="shared" si="3"/>
        <v>1.8693803538593217E-3</v>
      </c>
      <c r="L29" s="79"/>
      <c r="M29" s="80"/>
      <c r="N29" s="81">
        <f>分析係数表!H32</f>
        <v>6.3300144496333836E-3</v>
      </c>
      <c r="O29" s="82">
        <f t="shared" si="4"/>
        <v>8.1829848424116294E-2</v>
      </c>
      <c r="P29" s="76">
        <f>分析係数表!C32</f>
        <v>0.77653138391731791</v>
      </c>
      <c r="Q29" s="82">
        <f t="shared" si="5"/>
        <v>6.3543445442523383E-2</v>
      </c>
      <c r="R29" s="83">
        <v>8.286853397822555E-2</v>
      </c>
      <c r="S29" s="84">
        <f t="shared" si="6"/>
        <v>9.6212338736556241E-2</v>
      </c>
      <c r="T29" s="85">
        <f>分析係数表!F32</f>
        <v>0.48218603901338064</v>
      </c>
      <c r="U29" s="86">
        <f t="shared" si="7"/>
        <v>4.6392246519593699E-2</v>
      </c>
      <c r="V29" s="87">
        <f>分析係数表!D32</f>
        <v>2.111881347734967E-2</v>
      </c>
      <c r="W29" s="88">
        <f t="shared" si="8"/>
        <v>0</v>
      </c>
      <c r="X29" s="76">
        <f>分析係数表!E32</f>
        <v>3.1758826374334997E-2</v>
      </c>
      <c r="Y29" s="89">
        <f t="shared" si="9"/>
        <v>0</v>
      </c>
    </row>
    <row r="30" spans="1:25" x14ac:dyDescent="0.2">
      <c r="A30" s="6" t="s">
        <v>18</v>
      </c>
      <c r="B30" s="5" t="s">
        <v>274</v>
      </c>
      <c r="C30" s="90"/>
      <c r="D30" s="76">
        <f>投入係数表!V30</f>
        <v>0</v>
      </c>
      <c r="E30" s="77">
        <f t="shared" si="0"/>
        <v>0</v>
      </c>
      <c r="F30" s="76">
        <f>分析係数表!C33</f>
        <v>0.72092624356775303</v>
      </c>
      <c r="G30" s="77">
        <f t="shared" si="1"/>
        <v>0</v>
      </c>
      <c r="H30" s="77">
        <v>1.2786804228765764E-2</v>
      </c>
      <c r="I30" s="77">
        <f t="shared" si="2"/>
        <v>1.2786804228765764E-2</v>
      </c>
      <c r="J30" s="76">
        <f>分析係数表!G33</f>
        <v>0.50771788173830446</v>
      </c>
      <c r="K30" s="78">
        <f t="shared" si="3"/>
        <v>6.4920891572313472E-3</v>
      </c>
      <c r="L30" s="79"/>
      <c r="M30" s="80"/>
      <c r="N30" s="81">
        <f>分析係数表!H33</f>
        <v>9.5171545921061366E-4</v>
      </c>
      <c r="O30" s="82">
        <f t="shared" si="4"/>
        <v>1.2303089098730772E-2</v>
      </c>
      <c r="P30" s="76">
        <f>分析係数表!C33</f>
        <v>0.72092624356775303</v>
      </c>
      <c r="Q30" s="82">
        <f t="shared" si="5"/>
        <v>8.8696198082273466E-3</v>
      </c>
      <c r="R30" s="83">
        <v>2.5736611413659554E-2</v>
      </c>
      <c r="S30" s="84">
        <f t="shared" si="6"/>
        <v>3.852341564242532E-2</v>
      </c>
      <c r="T30" s="85">
        <f>分析係数表!F33</f>
        <v>0.64568985989076233</v>
      </c>
      <c r="U30" s="86">
        <f t="shared" si="7"/>
        <v>2.4874178848671206E-2</v>
      </c>
      <c r="V30" s="87">
        <f>分析係数表!D33</f>
        <v>8.5965328900498697E-2</v>
      </c>
      <c r="W30" s="88">
        <f t="shared" si="8"/>
        <v>0</v>
      </c>
      <c r="X30" s="76">
        <f>分析係数表!E33</f>
        <v>8.1928283068154834E-2</v>
      </c>
      <c r="Y30" s="89">
        <f t="shared" si="9"/>
        <v>0</v>
      </c>
    </row>
    <row r="31" spans="1:25" x14ac:dyDescent="0.2">
      <c r="A31" s="6" t="s">
        <v>19</v>
      </c>
      <c r="B31" s="5" t="s">
        <v>275</v>
      </c>
      <c r="C31" s="90"/>
      <c r="D31" s="76">
        <f>投入係数表!V31</f>
        <v>4.2925278219395867E-2</v>
      </c>
      <c r="E31" s="77">
        <f t="shared" si="0"/>
        <v>4.2925278219395864</v>
      </c>
      <c r="F31" s="76">
        <f>分析係数表!C34</f>
        <v>0.35819769846483229</v>
      </c>
      <c r="G31" s="77">
        <f t="shared" si="1"/>
        <v>1.5375735864150193</v>
      </c>
      <c r="H31" s="77">
        <v>1.6506057085387069</v>
      </c>
      <c r="I31" s="77">
        <f t="shared" si="2"/>
        <v>1.6506057085387069</v>
      </c>
      <c r="J31" s="76">
        <f>分析係数表!G34</f>
        <v>0.42481599404565001</v>
      </c>
      <c r="K31" s="78">
        <f t="shared" si="3"/>
        <v>0.70120370485029526</v>
      </c>
      <c r="L31" s="79"/>
      <c r="M31" s="80"/>
      <c r="N31" s="81">
        <f>分析係数表!H34</f>
        <v>0.15806065051806836</v>
      </c>
      <c r="O31" s="82">
        <f t="shared" si="4"/>
        <v>2.0432937675931937</v>
      </c>
      <c r="P31" s="76">
        <f>分析係数表!C34</f>
        <v>0.35819769846483229</v>
      </c>
      <c r="Q31" s="82">
        <f t="shared" si="5"/>
        <v>0.73190312483941788</v>
      </c>
      <c r="R31" s="83">
        <v>0.79131169907781529</v>
      </c>
      <c r="S31" s="84">
        <f t="shared" si="6"/>
        <v>2.441917407616522</v>
      </c>
      <c r="T31" s="85">
        <f>分析係数表!F34</f>
        <v>0.69970848494872639</v>
      </c>
      <c r="U31" s="86">
        <f t="shared" si="7"/>
        <v>1.7086303296532781</v>
      </c>
      <c r="V31" s="87">
        <f>分析係数表!D34</f>
        <v>0.20760626860734369</v>
      </c>
      <c r="W31" s="88">
        <f t="shared" si="8"/>
        <v>1</v>
      </c>
      <c r="X31" s="76">
        <f>分析係数表!E34</f>
        <v>0.15619831293417136</v>
      </c>
      <c r="Y31" s="89">
        <f t="shared" si="9"/>
        <v>0</v>
      </c>
    </row>
    <row r="32" spans="1:25" x14ac:dyDescent="0.2">
      <c r="A32" s="6" t="s">
        <v>20</v>
      </c>
      <c r="B32" s="5" t="s">
        <v>37</v>
      </c>
      <c r="C32" s="90"/>
      <c r="D32" s="76">
        <f>投入係数表!V32</f>
        <v>7.9491255961844191E-3</v>
      </c>
      <c r="E32" s="77">
        <f t="shared" si="0"/>
        <v>0.79491255961844187</v>
      </c>
      <c r="F32" s="76">
        <f>分析係数表!C35</f>
        <v>0.47446234387370934</v>
      </c>
      <c r="G32" s="77">
        <f t="shared" si="1"/>
        <v>0.37715607621121566</v>
      </c>
      <c r="H32" s="77">
        <v>0.45113087123197038</v>
      </c>
      <c r="I32" s="77">
        <f t="shared" si="2"/>
        <v>0.45113087123197038</v>
      </c>
      <c r="J32" s="76">
        <f>分析係数表!G35</f>
        <v>0.31377306685396844</v>
      </c>
      <c r="K32" s="78">
        <f t="shared" si="3"/>
        <v>0.14155271701895808</v>
      </c>
      <c r="L32" s="79"/>
      <c r="M32" s="80"/>
      <c r="N32" s="81">
        <f>分析係数表!H35</f>
        <v>5.9483797123353076E-2</v>
      </c>
      <c r="O32" s="82">
        <f t="shared" si="4"/>
        <v>0.76896350569575422</v>
      </c>
      <c r="P32" s="76">
        <f>分析係数表!C35</f>
        <v>0.47446234387370934</v>
      </c>
      <c r="Q32" s="82">
        <f t="shared" si="5"/>
        <v>0.364844227265752</v>
      </c>
      <c r="R32" s="83">
        <v>0.48432671165605184</v>
      </c>
      <c r="S32" s="84">
        <f t="shared" si="6"/>
        <v>0.93545758288802228</v>
      </c>
      <c r="T32" s="85">
        <f>分析係数表!F35</f>
        <v>0.64389247174509934</v>
      </c>
      <c r="U32" s="86">
        <f t="shared" si="7"/>
        <v>0.60233409525846482</v>
      </c>
      <c r="V32" s="87">
        <f>分析係数表!D35</f>
        <v>6.6375071834493329E-2</v>
      </c>
      <c r="W32" s="88">
        <f t="shared" si="8"/>
        <v>0</v>
      </c>
      <c r="X32" s="76">
        <f>分析係数表!E35</f>
        <v>5.9702445565417275E-2</v>
      </c>
      <c r="Y32" s="89">
        <f t="shared" si="9"/>
        <v>0</v>
      </c>
    </row>
    <row r="33" spans="1:25" x14ac:dyDescent="0.2">
      <c r="A33" s="6" t="s">
        <v>21</v>
      </c>
      <c r="B33" s="5" t="s">
        <v>38</v>
      </c>
      <c r="C33" s="90"/>
      <c r="D33" s="76">
        <f>投入係数表!V33</f>
        <v>3.1796502384737681E-3</v>
      </c>
      <c r="E33" s="77">
        <f t="shared" si="0"/>
        <v>0.31796502384737679</v>
      </c>
      <c r="F33" s="76">
        <f>分析係数表!C36</f>
        <v>0.91090674483303868</v>
      </c>
      <c r="G33" s="77">
        <f t="shared" si="1"/>
        <v>0.28963648484357352</v>
      </c>
      <c r="H33" s="77">
        <v>0.39845617403706457</v>
      </c>
      <c r="I33" s="77">
        <f t="shared" si="2"/>
        <v>0.39845617403706457</v>
      </c>
      <c r="J33" s="76">
        <f>分析係数表!G36</f>
        <v>5.1762655005969514E-2</v>
      </c>
      <c r="K33" s="78">
        <f t="shared" si="3"/>
        <v>2.0625149471679122E-2</v>
      </c>
      <c r="L33" s="79"/>
      <c r="M33" s="80"/>
      <c r="N33" s="81">
        <f>分析係数表!H36</f>
        <v>0.19022926540846299</v>
      </c>
      <c r="O33" s="82">
        <f t="shared" si="4"/>
        <v>2.459146353940326</v>
      </c>
      <c r="P33" s="76">
        <f>分析係数表!C36</f>
        <v>0.91090674483303868</v>
      </c>
      <c r="Q33" s="82">
        <f t="shared" si="5"/>
        <v>2.2400530003358181</v>
      </c>
      <c r="R33" s="83">
        <v>2.3517775351416224</v>
      </c>
      <c r="S33" s="84">
        <f t="shared" si="6"/>
        <v>2.750233709178687</v>
      </c>
      <c r="T33" s="85">
        <f>分析係数表!F36</f>
        <v>0.84633076241329552</v>
      </c>
      <c r="U33" s="86">
        <f t="shared" si="7"/>
        <v>2.3276073919039439</v>
      </c>
      <c r="V33" s="87">
        <f>分析係数表!D36</f>
        <v>1.3696924417880712E-2</v>
      </c>
      <c r="W33" s="88">
        <f t="shared" si="8"/>
        <v>0</v>
      </c>
      <c r="X33" s="76">
        <f>分析係数表!E36</f>
        <v>6.1086817992045527E-3</v>
      </c>
      <c r="Y33" s="89">
        <f t="shared" si="9"/>
        <v>0</v>
      </c>
    </row>
    <row r="34" spans="1:25" x14ac:dyDescent="0.2">
      <c r="A34" s="6" t="s">
        <v>22</v>
      </c>
      <c r="B34" s="5" t="s">
        <v>378</v>
      </c>
      <c r="C34" s="90"/>
      <c r="D34" s="76">
        <f>投入係数表!V34</f>
        <v>1.7488076311605722E-2</v>
      </c>
      <c r="E34" s="77">
        <f t="shared" si="0"/>
        <v>1.7488076311605723</v>
      </c>
      <c r="F34" s="76">
        <f>分析係数表!C37</f>
        <v>0.57543127748336897</v>
      </c>
      <c r="G34" s="77">
        <f t="shared" si="1"/>
        <v>1.0063186092713925</v>
      </c>
      <c r="H34" s="77">
        <v>1.1927102196197363</v>
      </c>
      <c r="I34" s="77">
        <f t="shared" si="2"/>
        <v>1.1927102196197363</v>
      </c>
      <c r="J34" s="76">
        <f>分析係数表!G37</f>
        <v>0.39253606653449546</v>
      </c>
      <c r="K34" s="78">
        <f t="shared" si="3"/>
        <v>0.46818177812502554</v>
      </c>
      <c r="L34" s="79"/>
      <c r="M34" s="80"/>
      <c r="N34" s="81">
        <f>分析係数表!H37</f>
        <v>4.7922509493440749E-2</v>
      </c>
      <c r="O34" s="82">
        <f t="shared" si="4"/>
        <v>0.61950754127878049</v>
      </c>
      <c r="P34" s="76">
        <f>分析係数表!C37</f>
        <v>0.57543127748336897</v>
      </c>
      <c r="Q34" s="82">
        <f t="shared" si="5"/>
        <v>0.3564840158886296</v>
      </c>
      <c r="R34" s="83">
        <v>0.43886396974095448</v>
      </c>
      <c r="S34" s="84">
        <f t="shared" si="6"/>
        <v>1.6315741893606908</v>
      </c>
      <c r="T34" s="85">
        <f>分析係数表!F37</f>
        <v>0.63717752091671964</v>
      </c>
      <c r="U34" s="86">
        <f t="shared" si="7"/>
        <v>1.0396023971685515</v>
      </c>
      <c r="V34" s="87">
        <f>分析係数表!D37</f>
        <v>6.7955959550617839E-2</v>
      </c>
      <c r="W34" s="88">
        <f t="shared" si="8"/>
        <v>0</v>
      </c>
      <c r="X34" s="76">
        <f>分析係数表!E37</f>
        <v>6.4489582164366135E-2</v>
      </c>
      <c r="Y34" s="89">
        <f t="shared" si="9"/>
        <v>0</v>
      </c>
    </row>
    <row r="35" spans="1:25" x14ac:dyDescent="0.2">
      <c r="A35" s="6" t="s">
        <v>23</v>
      </c>
      <c r="B35" s="5" t="s">
        <v>194</v>
      </c>
      <c r="C35" s="90"/>
      <c r="D35" s="76">
        <f>投入係数表!V35</f>
        <v>2.066772655007949E-2</v>
      </c>
      <c r="E35" s="77">
        <f t="shared" si="0"/>
        <v>2.066772655007949</v>
      </c>
      <c r="F35" s="76">
        <f>分析係数表!C38</f>
        <v>0.12310923685624497</v>
      </c>
      <c r="G35" s="77">
        <f t="shared" si="1"/>
        <v>0.25443880431338389</v>
      </c>
      <c r="H35" s="77">
        <v>0.29628932707814248</v>
      </c>
      <c r="I35" s="77">
        <f t="shared" si="2"/>
        <v>0.29628932707814248</v>
      </c>
      <c r="J35" s="76">
        <f>分析係数表!G38</f>
        <v>0.19170637906529556</v>
      </c>
      <c r="K35" s="78">
        <f t="shared" si="3"/>
        <v>5.6800554049843723E-2</v>
      </c>
      <c r="L35" s="79"/>
      <c r="M35" s="80"/>
      <c r="N35" s="81">
        <f>分析係数表!H38</f>
        <v>4.3167094042767119E-2</v>
      </c>
      <c r="O35" s="82">
        <f t="shared" si="4"/>
        <v>0.55803296983528861</v>
      </c>
      <c r="P35" s="76">
        <f>分析係数表!C38</f>
        <v>0.12310923685624497</v>
      </c>
      <c r="Q35" s="82">
        <f t="shared" si="5"/>
        <v>6.8699013057046357E-2</v>
      </c>
      <c r="R35" s="83">
        <v>8.8820124225853239E-2</v>
      </c>
      <c r="S35" s="84">
        <f t="shared" si="6"/>
        <v>0.38510945130399571</v>
      </c>
      <c r="T35" s="85">
        <f>分析係数表!F38</f>
        <v>0.42705459409748348</v>
      </c>
      <c r="U35" s="86">
        <f t="shared" si="7"/>
        <v>0.16446276040973246</v>
      </c>
      <c r="V35" s="87">
        <f>分析係数表!D38</f>
        <v>7.0562661984783878E-2</v>
      </c>
      <c r="W35" s="88">
        <f t="shared" si="8"/>
        <v>0</v>
      </c>
      <c r="X35" s="76">
        <f>分析係数表!E38</f>
        <v>7.7418276063874261E-2</v>
      </c>
      <c r="Y35" s="89">
        <f t="shared" si="9"/>
        <v>0</v>
      </c>
    </row>
    <row r="36" spans="1:25" x14ac:dyDescent="0.2">
      <c r="A36" s="6" t="s">
        <v>24</v>
      </c>
      <c r="B36" s="5" t="s">
        <v>39</v>
      </c>
      <c r="C36" s="90"/>
      <c r="D36" s="76">
        <f>投入係数表!V36</f>
        <v>0</v>
      </c>
      <c r="E36" s="77">
        <f t="shared" si="0"/>
        <v>0</v>
      </c>
      <c r="F36" s="76">
        <f>分析係数表!C39</f>
        <v>1</v>
      </c>
      <c r="G36" s="77">
        <f t="shared" si="1"/>
        <v>0</v>
      </c>
      <c r="H36" s="77">
        <v>2.5586150902532752E-2</v>
      </c>
      <c r="I36" s="77">
        <f t="shared" si="2"/>
        <v>2.5586150902532752E-2</v>
      </c>
      <c r="J36" s="76">
        <f>分析係数表!G39</f>
        <v>0.35304153549304357</v>
      </c>
      <c r="K36" s="78">
        <f t="shared" si="3"/>
        <v>9.0329740019868855E-3</v>
      </c>
      <c r="L36" s="79"/>
      <c r="M36" s="80"/>
      <c r="N36" s="81">
        <f>分析係数表!H39</f>
        <v>3.7957953780144243E-3</v>
      </c>
      <c r="O36" s="82">
        <f t="shared" si="4"/>
        <v>4.9069297219356454E-2</v>
      </c>
      <c r="P36" s="76">
        <f>分析係数表!C39</f>
        <v>1</v>
      </c>
      <c r="Q36" s="82">
        <f t="shared" si="5"/>
        <v>4.9069297219356454E-2</v>
      </c>
      <c r="R36" s="83">
        <v>7.0111281671585229E-2</v>
      </c>
      <c r="S36" s="84">
        <f t="shared" si="6"/>
        <v>9.5697432574117974E-2</v>
      </c>
      <c r="T36" s="85">
        <f>分析係数表!F39</f>
        <v>0.70376764496801059</v>
      </c>
      <c r="U36" s="86">
        <f t="shared" si="7"/>
        <v>6.7348756752171987E-2</v>
      </c>
      <c r="V36" s="87">
        <f>分析係数表!D39</f>
        <v>5.7580989133746319E-2</v>
      </c>
      <c r="W36" s="88">
        <f t="shared" si="8"/>
        <v>0</v>
      </c>
      <c r="X36" s="76">
        <f>分析係数表!E39</f>
        <v>7.2915608814867472E-2</v>
      </c>
      <c r="Y36" s="89">
        <f t="shared" si="9"/>
        <v>0</v>
      </c>
    </row>
    <row r="37" spans="1:25" x14ac:dyDescent="0.2">
      <c r="A37" s="6" t="s">
        <v>25</v>
      </c>
      <c r="B37" s="5" t="s">
        <v>40</v>
      </c>
      <c r="C37" s="90"/>
      <c r="D37" s="76">
        <f>投入係数表!V37</f>
        <v>3.1796502384737681E-3</v>
      </c>
      <c r="E37" s="77">
        <f t="shared" si="0"/>
        <v>0.31796502384737679</v>
      </c>
      <c r="F37" s="76">
        <f>分析係数表!C40</f>
        <v>0.78099387587215507</v>
      </c>
      <c r="G37" s="77">
        <f t="shared" si="1"/>
        <v>0.24832873636634503</v>
      </c>
      <c r="H37" s="77">
        <v>0.25145024637801189</v>
      </c>
      <c r="I37" s="77">
        <f t="shared" si="2"/>
        <v>0.25145024637801189</v>
      </c>
      <c r="J37" s="76">
        <f>分析係数表!G40</f>
        <v>0.50417365280256732</v>
      </c>
      <c r="K37" s="78">
        <f t="shared" si="3"/>
        <v>0.12677458921450777</v>
      </c>
      <c r="L37" s="79"/>
      <c r="M37" s="80"/>
      <c r="N37" s="81">
        <f>分析係数表!H40</f>
        <v>3.2832602420076455E-2</v>
      </c>
      <c r="O37" s="82">
        <f t="shared" si="4"/>
        <v>0.42443613688113074</v>
      </c>
      <c r="P37" s="76">
        <f>分析係数表!C40</f>
        <v>0.78099387587215507</v>
      </c>
      <c r="Q37" s="82">
        <f t="shared" si="5"/>
        <v>0.33148202360299883</v>
      </c>
      <c r="R37" s="83">
        <v>0.33227483176807648</v>
      </c>
      <c r="S37" s="84">
        <f t="shared" si="6"/>
        <v>0.58372507814608832</v>
      </c>
      <c r="T37" s="85">
        <f>分析係数表!F40</f>
        <v>0.70079506733733576</v>
      </c>
      <c r="U37" s="86">
        <f t="shared" si="7"/>
        <v>0.40907165544587953</v>
      </c>
      <c r="V37" s="87">
        <f>分析係数表!D40</f>
        <v>8.9079993509654384E-2</v>
      </c>
      <c r="W37" s="88">
        <f t="shared" si="8"/>
        <v>0</v>
      </c>
      <c r="X37" s="76">
        <f>分析係数表!E40</f>
        <v>5.5816972253772516E-2</v>
      </c>
      <c r="Y37" s="89">
        <f t="shared" si="9"/>
        <v>0</v>
      </c>
    </row>
    <row r="38" spans="1:25" x14ac:dyDescent="0.2">
      <c r="A38" s="6" t="s">
        <v>26</v>
      </c>
      <c r="B38" s="5" t="s">
        <v>277</v>
      </c>
      <c r="C38" s="90"/>
      <c r="D38" s="76">
        <f>投入係数表!V38</f>
        <v>0</v>
      </c>
      <c r="E38" s="77">
        <f t="shared" si="0"/>
        <v>0</v>
      </c>
      <c r="F38" s="76">
        <f>分析係数表!C41</f>
        <v>0.76071116627591595</v>
      </c>
      <c r="G38" s="77">
        <f t="shared" si="1"/>
        <v>0</v>
      </c>
      <c r="H38" s="77">
        <v>9.300149065869243E-4</v>
      </c>
      <c r="I38" s="77">
        <f t="shared" si="2"/>
        <v>9.300149065869243E-4</v>
      </c>
      <c r="J38" s="76">
        <f>分析係数表!G41</f>
        <v>0.44503393665158369</v>
      </c>
      <c r="K38" s="78">
        <f t="shared" si="3"/>
        <v>4.1388819502303381E-4</v>
      </c>
      <c r="L38" s="79"/>
      <c r="M38" s="80"/>
      <c r="N38" s="81">
        <f>分析係数表!H41</f>
        <v>5.40375184572724E-2</v>
      </c>
      <c r="O38" s="82">
        <f t="shared" si="4"/>
        <v>0.69855795429188794</v>
      </c>
      <c r="P38" s="76">
        <f>分析係数表!C41</f>
        <v>0.76071116627591595</v>
      </c>
      <c r="Q38" s="82">
        <f t="shared" si="5"/>
        <v>0.5314008361207001</v>
      </c>
      <c r="R38" s="83">
        <v>0.5405880950604669</v>
      </c>
      <c r="S38" s="84">
        <f t="shared" si="6"/>
        <v>0.54151810996705385</v>
      </c>
      <c r="T38" s="85">
        <f>分析係数表!F41</f>
        <v>0.54961538461538462</v>
      </c>
      <c r="U38" s="86">
        <f t="shared" si="7"/>
        <v>0.29762668428573846</v>
      </c>
      <c r="V38" s="87">
        <f>分析係数表!D41</f>
        <v>0.14765837104072399</v>
      </c>
      <c r="W38" s="88">
        <f t="shared" si="8"/>
        <v>0</v>
      </c>
      <c r="X38" s="76">
        <f>分析係数表!E41</f>
        <v>0.13881221719457013</v>
      </c>
      <c r="Y38" s="89">
        <f t="shared" si="9"/>
        <v>0</v>
      </c>
    </row>
    <row r="39" spans="1:25" x14ac:dyDescent="0.2">
      <c r="A39" s="6" t="s">
        <v>51</v>
      </c>
      <c r="B39" s="5" t="s">
        <v>368</v>
      </c>
      <c r="C39" s="90"/>
      <c r="D39" s="76">
        <f>投入係数表!V39</f>
        <v>0</v>
      </c>
      <c r="E39" s="77">
        <f>$C$24*D39</f>
        <v>0</v>
      </c>
      <c r="F39" s="76">
        <f>分析係数表!C42</f>
        <v>0.30107643796890293</v>
      </c>
      <c r="G39" s="77">
        <f>E39*F39</f>
        <v>0</v>
      </c>
      <c r="H39" s="77">
        <v>3.9968212108149603E-3</v>
      </c>
      <c r="I39" s="77">
        <f>C39+H39</f>
        <v>3.9968212108149603E-3</v>
      </c>
      <c r="J39" s="76">
        <f>分析係数表!G42</f>
        <v>0.48530465949820789</v>
      </c>
      <c r="K39" s="78">
        <f t="shared" si="3"/>
        <v>1.9396759567897692E-3</v>
      </c>
      <c r="L39" s="79"/>
      <c r="M39" s="80"/>
      <c r="N39" s="81">
        <f>分析係数表!H42</f>
        <v>1.1991298601515789E-2</v>
      </c>
      <c r="O39" s="82">
        <f t="shared" si="4"/>
        <v>0.15501483523899154</v>
      </c>
      <c r="P39" s="76">
        <f>分析係数表!C42</f>
        <v>0.30107643796890293</v>
      </c>
      <c r="Q39" s="82">
        <f>O39*P39</f>
        <v>4.6671314426091945E-2</v>
      </c>
      <c r="R39" s="83">
        <v>4.9311396263065653E-2</v>
      </c>
      <c r="S39" s="84">
        <f>I39+R39</f>
        <v>5.3308217473880613E-2</v>
      </c>
      <c r="T39" s="85">
        <f>分析係数表!F42</f>
        <v>0.55698924731182797</v>
      </c>
      <c r="U39" s="86">
        <f>S39*T39</f>
        <v>2.9692103926311997E-2</v>
      </c>
      <c r="V39" s="87">
        <f>分析係数表!D42</f>
        <v>0.33118279569892473</v>
      </c>
      <c r="W39" s="88">
        <f>ROUND(S39*V39,0)</f>
        <v>0</v>
      </c>
      <c r="X39" s="76">
        <f>分析係数表!E42</f>
        <v>0.28387096774193549</v>
      </c>
      <c r="Y39" s="89">
        <f>ROUND(S39*X39,0)</f>
        <v>0</v>
      </c>
    </row>
    <row r="40" spans="1:25" x14ac:dyDescent="0.2">
      <c r="A40" s="6" t="s">
        <v>195</v>
      </c>
      <c r="B40" s="5" t="s">
        <v>41</v>
      </c>
      <c r="C40" s="90"/>
      <c r="D40" s="76">
        <f>投入係数表!V40</f>
        <v>3.4976152623211444E-2</v>
      </c>
      <c r="E40" s="77">
        <f>$C$24*D40</f>
        <v>3.4976152623211445</v>
      </c>
      <c r="F40" s="76">
        <f>分析係数表!C43</f>
        <v>0.72981232219865499</v>
      </c>
      <c r="G40" s="77">
        <f>E40*F40</f>
        <v>2.5526027167520522</v>
      </c>
      <c r="H40" s="77">
        <v>3.2647871200154799</v>
      </c>
      <c r="I40" s="77">
        <f>C40+H40</f>
        <v>3.2647871200154799</v>
      </c>
      <c r="J40" s="76">
        <f>分析係数表!G43</f>
        <v>0.39095764137830125</v>
      </c>
      <c r="K40" s="78">
        <f t="shared" si="3"/>
        <v>1.2763934720435088</v>
      </c>
      <c r="L40" s="79"/>
      <c r="M40" s="80"/>
      <c r="N40" s="81">
        <f>分析係数表!H43</f>
        <v>3.3430191196790096E-2</v>
      </c>
      <c r="O40" s="82">
        <f t="shared" si="4"/>
        <v>0.4321613323617291</v>
      </c>
      <c r="P40" s="76">
        <f>分析係数表!C43</f>
        <v>0.72981232219865499</v>
      </c>
      <c r="Q40" s="82">
        <f>O40*P40</f>
        <v>0.31539666553537826</v>
      </c>
      <c r="R40" s="83">
        <v>0.63082644412691713</v>
      </c>
      <c r="S40" s="84">
        <f>I40+R40</f>
        <v>3.8956135641423968</v>
      </c>
      <c r="T40" s="85">
        <f>分析係数表!F43</f>
        <v>0.64680420416026529</v>
      </c>
      <c r="U40" s="86">
        <f>S40*T40</f>
        <v>2.5196992310710575</v>
      </c>
      <c r="V40" s="87">
        <f>分析係数表!D43</f>
        <v>0.10445777550174361</v>
      </c>
      <c r="W40" s="88">
        <f>ROUND(S40*V40,0)</f>
        <v>0</v>
      </c>
      <c r="X40" s="76">
        <f>分析係数表!E43</f>
        <v>8.2644426561318804E-2</v>
      </c>
      <c r="Y40" s="89">
        <f>ROUND(S40*X40,0)</f>
        <v>0</v>
      </c>
    </row>
    <row r="41" spans="1:25" x14ac:dyDescent="0.2">
      <c r="A41" s="6" t="s">
        <v>341</v>
      </c>
      <c r="B41" s="5" t="s">
        <v>42</v>
      </c>
      <c r="C41" s="90"/>
      <c r="D41" s="76">
        <f>投入係数表!V41</f>
        <v>0</v>
      </c>
      <c r="E41" s="77">
        <f>$C$24*D41</f>
        <v>0</v>
      </c>
      <c r="F41" s="76">
        <f>分析係数表!C44</f>
        <v>0.45252453325619169</v>
      </c>
      <c r="G41" s="77">
        <f>E41*F41</f>
        <v>0</v>
      </c>
      <c r="H41" s="77">
        <v>7.6829120514463126E-3</v>
      </c>
      <c r="I41" s="77">
        <f>C41+H41</f>
        <v>7.6829120514463126E-3</v>
      </c>
      <c r="J41" s="76">
        <f>分析係数表!G44</f>
        <v>0.2679406279539126</v>
      </c>
      <c r="K41" s="78">
        <f t="shared" si="3"/>
        <v>2.058564279579208E-3</v>
      </c>
      <c r="L41" s="79"/>
      <c r="M41" s="80"/>
      <c r="N41" s="81">
        <f>分析係数表!H44</f>
        <v>0.11253165797686161</v>
      </c>
      <c r="O41" s="82">
        <f t="shared" si="4"/>
        <v>1.4547278822869685</v>
      </c>
      <c r="P41" s="76">
        <f>分析係数表!C44</f>
        <v>0.45252453325619169</v>
      </c>
      <c r="Q41" s="82">
        <f>O41*P41</f>
        <v>0.65830005594667862</v>
      </c>
      <c r="R41" s="83">
        <v>0.66940079555079357</v>
      </c>
      <c r="S41" s="84">
        <f>I41+R41</f>
        <v>0.6770837076022399</v>
      </c>
      <c r="T41" s="85">
        <f>分析係数表!F44</f>
        <v>0.51592877398257675</v>
      </c>
      <c r="U41" s="86">
        <f>S41*T41</f>
        <v>0.34932696714680112</v>
      </c>
      <c r="V41" s="87">
        <f>分析係数表!D44</f>
        <v>0.17695373374549728</v>
      </c>
      <c r="W41" s="88">
        <f>ROUND(S41*V41,0)</f>
        <v>0</v>
      </c>
      <c r="X41" s="76">
        <f>分析係数表!E44</f>
        <v>0.1325013412359809</v>
      </c>
      <c r="Y41" s="89">
        <f>ROUND(S41*X41,0)</f>
        <v>0</v>
      </c>
    </row>
    <row r="42" spans="1:25" x14ac:dyDescent="0.2">
      <c r="A42" s="6" t="s">
        <v>342</v>
      </c>
      <c r="B42" s="5" t="s">
        <v>279</v>
      </c>
      <c r="C42" s="90"/>
      <c r="D42" s="76">
        <f>投入係数表!V42</f>
        <v>0</v>
      </c>
      <c r="E42" s="77">
        <f>$C$24*D42</f>
        <v>0</v>
      </c>
      <c r="F42" s="76">
        <f>分析係数表!C45</f>
        <v>1</v>
      </c>
      <c r="G42" s="77">
        <f>E42*F42</f>
        <v>0</v>
      </c>
      <c r="H42" s="77">
        <v>1.8439405467347843E-2</v>
      </c>
      <c r="I42" s="77">
        <f>C42+H42</f>
        <v>1.8439405467347843E-2</v>
      </c>
      <c r="J42" s="76">
        <f>分析係数表!G45</f>
        <v>0</v>
      </c>
      <c r="K42" s="78">
        <f t="shared" si="3"/>
        <v>0</v>
      </c>
      <c r="L42" s="79"/>
      <c r="M42" s="80"/>
      <c r="N42" s="81">
        <f>分析係数表!H45</f>
        <v>0</v>
      </c>
      <c r="O42" s="82">
        <f t="shared" si="4"/>
        <v>0</v>
      </c>
      <c r="P42" s="76">
        <f>分析係数表!C45</f>
        <v>1</v>
      </c>
      <c r="Q42" s="82">
        <f>O42*P42</f>
        <v>0</v>
      </c>
      <c r="R42" s="83">
        <v>1.1101474102318655E-2</v>
      </c>
      <c r="S42" s="84">
        <f>I42+R42</f>
        <v>2.9540879569666501E-2</v>
      </c>
      <c r="T42" s="85">
        <f>分析係数表!F45</f>
        <v>0</v>
      </c>
      <c r="U42" s="86">
        <f>S42*T42</f>
        <v>0</v>
      </c>
      <c r="V42" s="87">
        <f>分析係数表!D45</f>
        <v>0</v>
      </c>
      <c r="W42" s="88">
        <f>ROUND(S42*V42,0)</f>
        <v>0</v>
      </c>
      <c r="X42" s="76">
        <f>分析係数表!E45</f>
        <v>0</v>
      </c>
      <c r="Y42" s="89">
        <f>ROUND(S42*X42,0)</f>
        <v>0</v>
      </c>
    </row>
    <row r="43" spans="1:25" x14ac:dyDescent="0.2">
      <c r="A43" s="6" t="s">
        <v>343</v>
      </c>
      <c r="B43" s="5" t="s">
        <v>280</v>
      </c>
      <c r="C43" s="90"/>
      <c r="D43" s="76">
        <f>投入係数表!V43</f>
        <v>3.1796502384737681E-3</v>
      </c>
      <c r="E43" s="77">
        <f>$C$24*D43</f>
        <v>0.31796502384737679</v>
      </c>
      <c r="F43" s="76">
        <f>分析係数表!C46</f>
        <v>0.34080923888028791</v>
      </c>
      <c r="G43" s="77">
        <f>E43*F43</f>
        <v>0.10836541776797708</v>
      </c>
      <c r="H43" s="77">
        <v>0.13492231900347215</v>
      </c>
      <c r="I43" s="77">
        <f>C43+H43</f>
        <v>0.13492231900347215</v>
      </c>
      <c r="J43" s="76">
        <f>分析係数表!G46</f>
        <v>9.3103025848340071E-3</v>
      </c>
      <c r="K43" s="78">
        <f t="shared" si="3"/>
        <v>1.2561676153698253E-3</v>
      </c>
      <c r="L43" s="79"/>
      <c r="M43" s="80"/>
      <c r="N43" s="81">
        <f>分析係数表!H46</f>
        <v>2.2019091222401043E-2</v>
      </c>
      <c r="O43" s="82">
        <f t="shared" si="4"/>
        <v>0.28464688532744553</v>
      </c>
      <c r="P43" s="76">
        <f>分析係数表!C46</f>
        <v>0.34080923888028791</v>
      </c>
      <c r="Q43" s="82">
        <f>O43*P43</f>
        <v>9.7010288338091305E-2</v>
      </c>
      <c r="R43" s="83">
        <v>0.11095976684983434</v>
      </c>
      <c r="S43" s="84">
        <f>I43+R43</f>
        <v>0.24588208585330651</v>
      </c>
      <c r="T43" s="85">
        <f>分析係数表!F46</f>
        <v>0.31361019233125076</v>
      </c>
      <c r="U43" s="86">
        <f>S43*T43</f>
        <v>7.7111128235264559E-2</v>
      </c>
      <c r="V43" s="87">
        <f>分析係数表!D46</f>
        <v>2.8175915717260809E-3</v>
      </c>
      <c r="W43" s="88">
        <f>ROUND(S43*V43,0)</f>
        <v>0</v>
      </c>
      <c r="X43" s="76">
        <f>分析係数表!E46</f>
        <v>8.2077667524194532E-3</v>
      </c>
      <c r="Y43" s="89">
        <f>ROUND(S43*X43,0)</f>
        <v>0</v>
      </c>
    </row>
    <row r="44" spans="1:25" x14ac:dyDescent="0.2">
      <c r="A44" s="3">
        <v>37</v>
      </c>
      <c r="B44" s="14" t="s">
        <v>151</v>
      </c>
      <c r="C44" s="197">
        <f>SUM(C5:C43)</f>
        <v>100</v>
      </c>
      <c r="D44" s="92">
        <f>投入係数表!V44</f>
        <v>0.66136724960254367</v>
      </c>
      <c r="E44" s="91">
        <f>SUM(E5:E43)</f>
        <v>66.136724960254369</v>
      </c>
      <c r="F44" s="92">
        <f>分析係数表!C47</f>
        <v>0.44730110240898746</v>
      </c>
      <c r="G44" s="91">
        <f>SUM(G5:G43)</f>
        <v>10.016947196037082</v>
      </c>
      <c r="H44" s="91">
        <f>SUM(H5:H43)</f>
        <v>11.885037312425531</v>
      </c>
      <c r="I44" s="91">
        <f>SUM(I5:I43)</f>
        <v>111.88503731242554</v>
      </c>
      <c r="J44" s="92">
        <f>分析係数表!G47</f>
        <v>0.20041488570582558</v>
      </c>
      <c r="K44" s="93">
        <f>SUM(K5:K43)</f>
        <v>20.606711028830642</v>
      </c>
      <c r="L44" s="94">
        <f>最終需要_まとめ!$L$33</f>
        <v>0.62733333333333341</v>
      </c>
      <c r="M44" s="91">
        <f>K44*L44</f>
        <v>12.92727671875309</v>
      </c>
      <c r="N44" s="95">
        <f>分析係数表!H47</f>
        <v>1</v>
      </c>
      <c r="O44" s="96">
        <f>SUM(O5:O43)</f>
        <v>12.92727671875309</v>
      </c>
      <c r="P44" s="92">
        <f>分析係数表!C47</f>
        <v>0.44730110240898746</v>
      </c>
      <c r="Q44" s="96">
        <f>SUM(Q5:Q43)</f>
        <v>6.2240573206051577</v>
      </c>
      <c r="R44" s="91">
        <f>SUM(R7:R43)</f>
        <v>7.1435225607086386</v>
      </c>
      <c r="S44" s="97">
        <f>SUM(S5:S43)</f>
        <v>119.04190398853972</v>
      </c>
      <c r="T44" s="98">
        <f>分析係数表!F47</f>
        <v>0.4447131739491107</v>
      </c>
      <c r="U44" s="99">
        <f>SUM(U5:U43)</f>
        <v>43.340603320151907</v>
      </c>
      <c r="V44" s="100">
        <f>分析係数表!D47</f>
        <v>5.9741394314336671E-2</v>
      </c>
      <c r="W44" s="101">
        <f>SUM(W5:W43)</f>
        <v>8</v>
      </c>
      <c r="X44" s="92">
        <f>分析係数表!E47</f>
        <v>5.0958836918611881E-2</v>
      </c>
      <c r="Y44" s="102">
        <f>SUM(Y5:Y43)</f>
        <v>8</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8" t="str">
        <f>取引基本表!$E$1</f>
        <v>2015年加古川市産業連関表</v>
      </c>
      <c r="H1" s="401"/>
      <c r="I1" s="401"/>
    </row>
    <row r="2" spans="1:25" x14ac:dyDescent="0.2">
      <c r="B2" s="3" t="s">
        <v>207</v>
      </c>
      <c r="S2" s="3" t="s">
        <v>153</v>
      </c>
      <c r="U2" s="64" t="s">
        <v>210</v>
      </c>
      <c r="W2" s="3" t="s">
        <v>130</v>
      </c>
      <c r="Y2" s="3" t="s">
        <v>154</v>
      </c>
    </row>
    <row r="3" spans="1:25" ht="44" x14ac:dyDescent="0.2">
      <c r="B3" s="65"/>
      <c r="C3" s="66" t="s">
        <v>228</v>
      </c>
      <c r="D3" s="66" t="s">
        <v>237</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投入係数表!W5</f>
        <v>0</v>
      </c>
      <c r="E5" s="77">
        <f t="shared" ref="E5:E38" si="0">$C$25*D5</f>
        <v>0</v>
      </c>
      <c r="F5" s="76">
        <f>分析係数表!C8</f>
        <v>6.8521575100212173E-2</v>
      </c>
      <c r="G5" s="77">
        <f t="shared" ref="G5:G38" si="1">E5*F5</f>
        <v>0</v>
      </c>
      <c r="H5" s="77">
        <f t="array" ref="H5:H43">MMULT(逆行列係数!C5:AO43,'21'!G5:G43)</f>
        <v>7.4633258962670092E-4</v>
      </c>
      <c r="I5" s="77">
        <f t="shared" ref="I5:I38" si="2">C5+H5</f>
        <v>7.4633258962670092E-4</v>
      </c>
      <c r="J5" s="76">
        <f>分析係数表!G8</f>
        <v>0.11996034368803701</v>
      </c>
      <c r="K5" s="78">
        <f t="shared" ref="K5:K38" si="3">I5*J5</f>
        <v>8.9530313957201726E-5</v>
      </c>
      <c r="L5" s="79" t="s">
        <v>184</v>
      </c>
      <c r="M5" s="80" t="s">
        <v>184</v>
      </c>
      <c r="N5" s="81">
        <f>分析係数表!H8</f>
        <v>1.0951051471680932E-2</v>
      </c>
      <c r="O5" s="82">
        <f t="shared" ref="O5:O43" si="4">$M$44*N5</f>
        <v>0.10792216437564037</v>
      </c>
      <c r="P5" s="76">
        <f>分析係数表!C8</f>
        <v>6.8521575100212173E-2</v>
      </c>
      <c r="Q5" s="82">
        <f t="shared" ref="Q5:Q38" si="5">O5*P5</f>
        <v>7.3949966912428841E-3</v>
      </c>
      <c r="R5" s="83">
        <f t="array" ref="R5:R43">MMULT(逆行列係数!C5:AO43,'21'!Q5:Q43)</f>
        <v>9.5123243353530621E-3</v>
      </c>
      <c r="S5" s="84">
        <f t="shared" ref="S5:S38" si="6">I5+R5</f>
        <v>1.0258656924979763E-2</v>
      </c>
      <c r="T5" s="85">
        <f>分析係数表!F8</f>
        <v>0.45208195637805682</v>
      </c>
      <c r="U5" s="86">
        <f t="shared" ref="U5:U38" si="7">S5*T5</f>
        <v>4.6377536924561511E-3</v>
      </c>
      <c r="V5" s="87">
        <f>分析係数表!D8</f>
        <v>0.36021150033046928</v>
      </c>
      <c r="W5" s="167">
        <f t="shared" ref="W5:W38" si="8">ROUND(S5*V5,0)</f>
        <v>0</v>
      </c>
      <c r="X5" s="76">
        <f>分析係数表!E8</f>
        <v>0.22769332452081956</v>
      </c>
      <c r="Y5" s="166">
        <f t="shared" ref="Y5:Y38" si="9">ROUND(S5*X5,0)</f>
        <v>0</v>
      </c>
    </row>
    <row r="6" spans="1:25" x14ac:dyDescent="0.2">
      <c r="A6" s="6" t="s">
        <v>220</v>
      </c>
      <c r="B6" s="5" t="s">
        <v>266</v>
      </c>
      <c r="C6" s="90"/>
      <c r="D6" s="76">
        <f>投入係数表!W6</f>
        <v>0</v>
      </c>
      <c r="E6" s="77">
        <f t="shared" si="0"/>
        <v>0</v>
      </c>
      <c r="F6" s="76">
        <f>分析係数表!C9</f>
        <v>0.10166666666666668</v>
      </c>
      <c r="G6" s="77">
        <f t="shared" si="1"/>
        <v>0</v>
      </c>
      <c r="H6" s="77">
        <v>2.1248712981316687E-5</v>
      </c>
      <c r="I6" s="77">
        <f t="shared" si="2"/>
        <v>2.1248712981316687E-5</v>
      </c>
      <c r="J6" s="76">
        <f>分析係数表!G9</f>
        <v>0.25757575757575757</v>
      </c>
      <c r="K6" s="78">
        <f t="shared" si="3"/>
        <v>5.47315334367248E-6</v>
      </c>
      <c r="L6" s="79"/>
      <c r="M6" s="80"/>
      <c r="N6" s="81">
        <f>分析係数表!H9</f>
        <v>5.8336047250617351E-4</v>
      </c>
      <c r="O6" s="82">
        <f t="shared" si="4"/>
        <v>5.7489935981826614E-3</v>
      </c>
      <c r="P6" s="76">
        <f>分析係数表!C9</f>
        <v>0.10166666666666668</v>
      </c>
      <c r="Q6" s="82">
        <f t="shared" si="5"/>
        <v>5.8448101581523733E-4</v>
      </c>
      <c r="R6" s="83">
        <v>6.6040689281405272E-4</v>
      </c>
      <c r="S6" s="84">
        <f t="shared" si="6"/>
        <v>6.8165560579536936E-4</v>
      </c>
      <c r="T6" s="85">
        <f>分析係数表!F9</f>
        <v>0.71212121212121215</v>
      </c>
      <c r="U6" s="86">
        <f t="shared" si="7"/>
        <v>4.8542141624821758E-4</v>
      </c>
      <c r="V6" s="87">
        <f>分析係数表!D9</f>
        <v>0</v>
      </c>
      <c r="W6" s="167">
        <f t="shared" si="8"/>
        <v>0</v>
      </c>
      <c r="X6" s="76">
        <f>分析係数表!E9</f>
        <v>0</v>
      </c>
      <c r="Y6" s="166">
        <f t="shared" si="9"/>
        <v>0</v>
      </c>
    </row>
    <row r="7" spans="1:25" x14ac:dyDescent="0.2">
      <c r="A7" s="6" t="s">
        <v>221</v>
      </c>
      <c r="B7" s="5" t="s">
        <v>267</v>
      </c>
      <c r="C7" s="90"/>
      <c r="D7" s="76">
        <f>投入係数表!W7</f>
        <v>0</v>
      </c>
      <c r="E7" s="77">
        <f t="shared" si="0"/>
        <v>0</v>
      </c>
      <c r="F7" s="76">
        <f>分析係数表!C10</f>
        <v>6.675102815564693E-2</v>
      </c>
      <c r="G7" s="77">
        <f t="shared" si="1"/>
        <v>0</v>
      </c>
      <c r="H7" s="77">
        <v>5.0941976774303929E-6</v>
      </c>
      <c r="I7" s="77">
        <f t="shared" si="2"/>
        <v>5.0941976774303929E-6</v>
      </c>
      <c r="J7" s="76">
        <f>分析係数表!G10</f>
        <v>0.17692307692307693</v>
      </c>
      <c r="K7" s="78">
        <f t="shared" si="3"/>
        <v>9.012811275453773E-7</v>
      </c>
      <c r="L7" s="79"/>
      <c r="M7" s="80"/>
      <c r="N7" s="81">
        <f>分析係数表!H10</f>
        <v>1.0987412693544459E-3</v>
      </c>
      <c r="O7" s="82">
        <f t="shared" si="4"/>
        <v>1.0828050272999863E-2</v>
      </c>
      <c r="P7" s="76">
        <f>分析係数表!C10</f>
        <v>6.675102815564693E-2</v>
      </c>
      <c r="Q7" s="82">
        <f t="shared" si="5"/>
        <v>7.2278348864377427E-4</v>
      </c>
      <c r="R7" s="83">
        <v>1.0973112729064174E-3</v>
      </c>
      <c r="S7" s="84">
        <f t="shared" si="6"/>
        <v>1.1024054705838478E-3</v>
      </c>
      <c r="T7" s="85">
        <f>分析係数表!F10</f>
        <v>0.52307692307692311</v>
      </c>
      <c r="U7" s="86">
        <f t="shared" si="7"/>
        <v>5.7664286153616656E-4</v>
      </c>
      <c r="V7" s="87">
        <f>分析係数表!D10</f>
        <v>9.2307692307692313E-2</v>
      </c>
      <c r="W7" s="167">
        <f t="shared" si="8"/>
        <v>0</v>
      </c>
      <c r="X7" s="76">
        <f>分析係数表!E10</f>
        <v>0</v>
      </c>
      <c r="Y7" s="166">
        <f t="shared" si="9"/>
        <v>0</v>
      </c>
    </row>
    <row r="8" spans="1:25" x14ac:dyDescent="0.2">
      <c r="A8" s="6" t="s">
        <v>222</v>
      </c>
      <c r="B8" s="5" t="s">
        <v>27</v>
      </c>
      <c r="C8" s="90"/>
      <c r="D8" s="76">
        <f>投入係数表!W8</f>
        <v>1.286008230452675E-4</v>
      </c>
      <c r="E8" s="77">
        <f t="shared" si="0"/>
        <v>1.2860082304526749E-2</v>
      </c>
      <c r="F8" s="76">
        <f>分析係数表!C11</f>
        <v>1.2359489742525653E-2</v>
      </c>
      <c r="G8" s="77">
        <f t="shared" si="1"/>
        <v>1.5894405533083402E-4</v>
      </c>
      <c r="H8" s="77">
        <v>4.4658839287135751E-3</v>
      </c>
      <c r="I8" s="77">
        <f t="shared" si="2"/>
        <v>4.4658839287135751E-3</v>
      </c>
      <c r="J8" s="76">
        <f>分析係数表!G11</f>
        <v>0.33667334669338678</v>
      </c>
      <c r="K8" s="78">
        <f t="shared" si="3"/>
        <v>1.5035440882242097E-3</v>
      </c>
      <c r="L8" s="79"/>
      <c r="M8" s="80"/>
      <c r="N8" s="81">
        <f>分析係数表!H11</f>
        <v>-2.0551994966342155E-5</v>
      </c>
      <c r="O8" s="82">
        <f t="shared" si="4"/>
        <v>-2.025390698546737E-4</v>
      </c>
      <c r="P8" s="76">
        <f>分析係数表!C11</f>
        <v>1.2359489742525653E-2</v>
      </c>
      <c r="Q8" s="82">
        <f t="shared" si="5"/>
        <v>-2.5032795563295265E-6</v>
      </c>
      <c r="R8" s="83">
        <v>7.4493323057381571E-4</v>
      </c>
      <c r="S8" s="84">
        <f t="shared" si="6"/>
        <v>5.210817159287391E-3</v>
      </c>
      <c r="T8" s="85">
        <f>分析係数表!F11</f>
        <v>0.55811623246492981</v>
      </c>
      <c r="U8" s="86">
        <f t="shared" si="7"/>
        <v>2.9082416410050865E-3</v>
      </c>
      <c r="V8" s="87">
        <f>分析係数表!D11</f>
        <v>9.0180360721442889E-3</v>
      </c>
      <c r="W8" s="167">
        <f t="shared" si="8"/>
        <v>0</v>
      </c>
      <c r="X8" s="76">
        <f>分析係数表!E11</f>
        <v>0</v>
      </c>
      <c r="Y8" s="166">
        <f t="shared" si="9"/>
        <v>0</v>
      </c>
    </row>
    <row r="9" spans="1:25" x14ac:dyDescent="0.2">
      <c r="A9" s="6" t="s">
        <v>223</v>
      </c>
      <c r="B9" s="5" t="s">
        <v>191</v>
      </c>
      <c r="C9" s="90"/>
      <c r="D9" s="76">
        <f>投入係数表!W9</f>
        <v>0</v>
      </c>
      <c r="E9" s="77">
        <f t="shared" si="0"/>
        <v>0</v>
      </c>
      <c r="F9" s="76">
        <f>分析係数表!C12</f>
        <v>9.527433500036242E-2</v>
      </c>
      <c r="G9" s="77">
        <f t="shared" si="1"/>
        <v>0</v>
      </c>
      <c r="H9" s="77">
        <v>1.4447721644107666E-4</v>
      </c>
      <c r="I9" s="77">
        <f t="shared" si="2"/>
        <v>1.4447721644107666E-4</v>
      </c>
      <c r="J9" s="76">
        <f>分析係数表!G12</f>
        <v>0.14088657924107142</v>
      </c>
      <c r="K9" s="78">
        <f t="shared" si="3"/>
        <v>2.0354900802655174E-5</v>
      </c>
      <c r="L9" s="79"/>
      <c r="M9" s="80"/>
      <c r="N9" s="81">
        <f>分析係数表!H12</f>
        <v>8.9938691818092706E-2</v>
      </c>
      <c r="O9" s="82">
        <f t="shared" si="4"/>
        <v>0.88634212954095271</v>
      </c>
      <c r="P9" s="76">
        <f>分析係数表!C12</f>
        <v>9.527433500036242E-2</v>
      </c>
      <c r="Q9" s="82">
        <f t="shared" si="5"/>
        <v>8.4445656974819358E-2</v>
      </c>
      <c r="R9" s="83">
        <v>9.3740524295506389E-2</v>
      </c>
      <c r="S9" s="84">
        <f t="shared" si="6"/>
        <v>9.3885001511947466E-2</v>
      </c>
      <c r="T9" s="85">
        <f>分析係数表!F12</f>
        <v>0.31070382254464285</v>
      </c>
      <c r="U9" s="86">
        <f t="shared" si="7"/>
        <v>2.9170428849371651E-2</v>
      </c>
      <c r="V9" s="87">
        <f>分析係数表!D12</f>
        <v>6.9248744419642863E-2</v>
      </c>
      <c r="W9" s="167">
        <f t="shared" si="8"/>
        <v>0</v>
      </c>
      <c r="X9" s="76">
        <f>分析係数表!E12</f>
        <v>7.6468331473214288E-2</v>
      </c>
      <c r="Y9" s="166">
        <f t="shared" si="9"/>
        <v>0</v>
      </c>
    </row>
    <row r="10" spans="1:25" x14ac:dyDescent="0.2">
      <c r="A10" s="6" t="s">
        <v>224</v>
      </c>
      <c r="B10" s="5" t="s">
        <v>28</v>
      </c>
      <c r="C10" s="90"/>
      <c r="D10" s="76">
        <f>投入係数表!W10</f>
        <v>1.6718106995884773E-3</v>
      </c>
      <c r="E10" s="77">
        <f t="shared" si="0"/>
        <v>0.16718106995884774</v>
      </c>
      <c r="F10" s="76">
        <f>分析係数表!C13</f>
        <v>0</v>
      </c>
      <c r="G10" s="77">
        <f t="shared" si="1"/>
        <v>0</v>
      </c>
      <c r="H10" s="77">
        <v>0</v>
      </c>
      <c r="I10" s="77">
        <f t="shared" si="2"/>
        <v>0</v>
      </c>
      <c r="J10" s="76">
        <f>分析係数表!G13</f>
        <v>0.24501568667138954</v>
      </c>
      <c r="K10" s="78">
        <f t="shared" si="3"/>
        <v>0</v>
      </c>
      <c r="L10" s="79"/>
      <c r="M10" s="80"/>
      <c r="N10" s="81">
        <f>分析係数表!H13</f>
        <v>1.4256760815882582E-2</v>
      </c>
      <c r="O10" s="82">
        <f t="shared" si="4"/>
        <v>0.14049979476534211</v>
      </c>
      <c r="P10" s="76">
        <f>分析係数表!C13</f>
        <v>0</v>
      </c>
      <c r="Q10" s="82">
        <f t="shared" si="5"/>
        <v>0</v>
      </c>
      <c r="R10" s="83">
        <v>0</v>
      </c>
      <c r="S10" s="84">
        <f t="shared" si="6"/>
        <v>0</v>
      </c>
      <c r="T10" s="85">
        <f>分析係数表!F13</f>
        <v>0.38356441655702866</v>
      </c>
      <c r="U10" s="86">
        <f t="shared" si="7"/>
        <v>0</v>
      </c>
      <c r="V10" s="87">
        <f>分析係数表!D13</f>
        <v>0.14249569881590932</v>
      </c>
      <c r="W10" s="167">
        <f t="shared" si="8"/>
        <v>0</v>
      </c>
      <c r="X10" s="76">
        <f>分析係数表!E13</f>
        <v>0.13065479202509866</v>
      </c>
      <c r="Y10" s="166">
        <f t="shared" si="9"/>
        <v>0</v>
      </c>
    </row>
    <row r="11" spans="1:25" x14ac:dyDescent="0.2">
      <c r="A11" s="6" t="s">
        <v>225</v>
      </c>
      <c r="B11" s="5" t="s">
        <v>268</v>
      </c>
      <c r="C11" s="90"/>
      <c r="D11" s="76">
        <f>投入係数表!W11</f>
        <v>1.2860082304526749E-3</v>
      </c>
      <c r="E11" s="77">
        <f t="shared" si="0"/>
        <v>0.12860082304526749</v>
      </c>
      <c r="F11" s="76">
        <f>分析係数表!C14</f>
        <v>0.10677389421589856</v>
      </c>
      <c r="G11" s="77">
        <f t="shared" si="1"/>
        <v>1.373121067591288E-2</v>
      </c>
      <c r="H11" s="77">
        <v>2.6793083702311551E-2</v>
      </c>
      <c r="I11" s="77">
        <f t="shared" si="2"/>
        <v>2.6793083702311551E-2</v>
      </c>
      <c r="J11" s="76">
        <f>分析係数表!G14</f>
        <v>0.16458723227282179</v>
      </c>
      <c r="K11" s="78">
        <f t="shared" si="3"/>
        <v>4.4097994906175074E-3</v>
      </c>
      <c r="L11" s="79"/>
      <c r="M11" s="80"/>
      <c r="N11" s="81">
        <f>分析係数表!H14</f>
        <v>1.166720945012347E-3</v>
      </c>
      <c r="O11" s="82">
        <f t="shared" si="4"/>
        <v>1.1497987196365323E-2</v>
      </c>
      <c r="P11" s="76">
        <f>分析係数表!C14</f>
        <v>0.10677389421589856</v>
      </c>
      <c r="Q11" s="82">
        <f t="shared" si="5"/>
        <v>1.2276848686004671E-3</v>
      </c>
      <c r="R11" s="83">
        <v>5.3452856707465251E-3</v>
      </c>
      <c r="S11" s="84">
        <f t="shared" si="6"/>
        <v>3.2138369373058077E-2</v>
      </c>
      <c r="T11" s="85">
        <f>分析係数表!F14</f>
        <v>0.30037429819089206</v>
      </c>
      <c r="U11" s="86">
        <f t="shared" si="7"/>
        <v>9.6535401454319793E-3</v>
      </c>
      <c r="V11" s="87">
        <f>分析係数表!D14</f>
        <v>5.9367851944271161E-2</v>
      </c>
      <c r="W11" s="167">
        <f t="shared" si="8"/>
        <v>0</v>
      </c>
      <c r="X11" s="76">
        <f>分析係数表!E14</f>
        <v>5.1881888126429611E-2</v>
      </c>
      <c r="Y11" s="166">
        <f t="shared" si="9"/>
        <v>0</v>
      </c>
    </row>
    <row r="12" spans="1:25" x14ac:dyDescent="0.2">
      <c r="A12" s="6" t="s">
        <v>226</v>
      </c>
      <c r="B12" s="5" t="s">
        <v>29</v>
      </c>
      <c r="C12" s="90"/>
      <c r="D12" s="76">
        <f>投入係数表!W12</f>
        <v>1.0159465020576132E-2</v>
      </c>
      <c r="E12" s="77">
        <f t="shared" si="0"/>
        <v>1.0159465020576133</v>
      </c>
      <c r="F12" s="76">
        <f>分析係数表!C15</f>
        <v>0</v>
      </c>
      <c r="G12" s="77">
        <f t="shared" si="1"/>
        <v>0</v>
      </c>
      <c r="H12" s="77">
        <v>0</v>
      </c>
      <c r="I12" s="77">
        <f t="shared" si="2"/>
        <v>0</v>
      </c>
      <c r="J12" s="76">
        <f>分析係数表!G15</f>
        <v>9.5597535599167657E-2</v>
      </c>
      <c r="K12" s="78">
        <f t="shared" si="3"/>
        <v>0</v>
      </c>
      <c r="L12" s="79"/>
      <c r="M12" s="80"/>
      <c r="N12" s="81">
        <f>分析係数表!H15</f>
        <v>8.2508355176415162E-3</v>
      </c>
      <c r="O12" s="82">
        <f t="shared" si="4"/>
        <v>8.1311646582426303E-2</v>
      </c>
      <c r="P12" s="76">
        <f>分析係数表!C15</f>
        <v>0</v>
      </c>
      <c r="Q12" s="82">
        <f t="shared" si="5"/>
        <v>0</v>
      </c>
      <c r="R12" s="83">
        <v>0</v>
      </c>
      <c r="S12" s="84">
        <f t="shared" si="6"/>
        <v>0</v>
      </c>
      <c r="T12" s="85">
        <f>分析係数表!F15</f>
        <v>0.3037251621853197</v>
      </c>
      <c r="U12" s="86">
        <f t="shared" si="7"/>
        <v>0</v>
      </c>
      <c r="V12" s="87">
        <f>分析係数表!D15</f>
        <v>2.5215227059447551E-2</v>
      </c>
      <c r="W12" s="167">
        <f t="shared" si="8"/>
        <v>0</v>
      </c>
      <c r="X12" s="76">
        <f>分析係数表!E15</f>
        <v>2.1461503937329145E-2</v>
      </c>
      <c r="Y12" s="166">
        <f t="shared" si="9"/>
        <v>0</v>
      </c>
    </row>
    <row r="13" spans="1:25" x14ac:dyDescent="0.2">
      <c r="A13" s="6" t="s">
        <v>227</v>
      </c>
      <c r="B13" s="5" t="s">
        <v>30</v>
      </c>
      <c r="C13" s="90"/>
      <c r="D13" s="76">
        <f>投入係数表!W13</f>
        <v>2.05761316872428E-3</v>
      </c>
      <c r="E13" s="77">
        <f t="shared" si="0"/>
        <v>0.20576131687242799</v>
      </c>
      <c r="F13" s="76">
        <f>分析係数表!C16</f>
        <v>0.41015070437916346</v>
      </c>
      <c r="G13" s="77">
        <f t="shared" si="1"/>
        <v>8.4393149049210595E-2</v>
      </c>
      <c r="H13" s="77">
        <v>0.15016109287486559</v>
      </c>
      <c r="I13" s="77">
        <f t="shared" si="2"/>
        <v>0.15016109287486559</v>
      </c>
      <c r="J13" s="76">
        <f>分析係数表!G16</f>
        <v>3.3423831070889892E-2</v>
      </c>
      <c r="K13" s="78">
        <f t="shared" si="3"/>
        <v>5.0189590016697155E-3</v>
      </c>
      <c r="L13" s="79"/>
      <c r="M13" s="80"/>
      <c r="N13" s="81">
        <f>分析係数表!H16</f>
        <v>1.6727742979912797E-2</v>
      </c>
      <c r="O13" s="82">
        <f t="shared" si="4"/>
        <v>0.16485122293325405</v>
      </c>
      <c r="P13" s="76">
        <f>分析係数表!C16</f>
        <v>0.41015070437916346</v>
      </c>
      <c r="Q13" s="82">
        <f t="shared" si="5"/>
        <v>6.7613845203840658E-2</v>
      </c>
      <c r="R13" s="83">
        <v>8.1749337161631977E-2</v>
      </c>
      <c r="S13" s="84">
        <f t="shared" si="6"/>
        <v>0.23191043003649758</v>
      </c>
      <c r="T13" s="85">
        <f>分析係数表!F16</f>
        <v>0.28886877828054297</v>
      </c>
      <c r="U13" s="86">
        <f t="shared" si="7"/>
        <v>6.6991682595158392E-2</v>
      </c>
      <c r="V13" s="87">
        <f>分析係数表!D16</f>
        <v>1.1915535444947209E-2</v>
      </c>
      <c r="W13" s="167">
        <f t="shared" si="8"/>
        <v>0</v>
      </c>
      <c r="X13" s="76">
        <f>分析係数表!E16</f>
        <v>1.200603318250377E-2</v>
      </c>
      <c r="Y13" s="166">
        <f t="shared" si="9"/>
        <v>0</v>
      </c>
    </row>
    <row r="14" spans="1:25" x14ac:dyDescent="0.2">
      <c r="A14" s="6" t="s">
        <v>2</v>
      </c>
      <c r="B14" s="5" t="s">
        <v>365</v>
      </c>
      <c r="C14" s="90"/>
      <c r="D14" s="76">
        <f>投入係数表!W14</f>
        <v>3.8065843621399177E-2</v>
      </c>
      <c r="E14" s="77">
        <f t="shared" si="0"/>
        <v>3.8065843621399176</v>
      </c>
      <c r="F14" s="76">
        <f>分析係数表!C17</f>
        <v>9.7010006591167874E-2</v>
      </c>
      <c r="G14" s="77">
        <f t="shared" si="1"/>
        <v>0.36927677406102999</v>
      </c>
      <c r="H14" s="77">
        <v>0.39707634634266104</v>
      </c>
      <c r="I14" s="77">
        <f t="shared" si="2"/>
        <v>0.39707634634266104</v>
      </c>
      <c r="J14" s="76">
        <f>分析係数表!G17</f>
        <v>0.23047865738492257</v>
      </c>
      <c r="K14" s="78">
        <f t="shared" si="3"/>
        <v>9.1517623184367028E-2</v>
      </c>
      <c r="L14" s="79"/>
      <c r="M14" s="80"/>
      <c r="N14" s="81">
        <f>分析係数表!H17</f>
        <v>3.0021721877756735E-3</v>
      </c>
      <c r="O14" s="82">
        <f t="shared" si="4"/>
        <v>2.9586284127232718E-2</v>
      </c>
      <c r="P14" s="76">
        <f>分析係数表!C17</f>
        <v>9.7010006591167874E-2</v>
      </c>
      <c r="Q14" s="82">
        <f t="shared" si="5"/>
        <v>2.8701656181910114E-3</v>
      </c>
      <c r="R14" s="83">
        <v>5.4680963764325964E-3</v>
      </c>
      <c r="S14" s="84">
        <f t="shared" si="6"/>
        <v>0.40254444271909362</v>
      </c>
      <c r="T14" s="85">
        <f>分析係数表!F17</f>
        <v>0.38098321731153201</v>
      </c>
      <c r="U14" s="86">
        <f t="shared" si="7"/>
        <v>0.15336267689799798</v>
      </c>
      <c r="V14" s="87">
        <f>分析係数表!D17</f>
        <v>7.2149371323727812E-2</v>
      </c>
      <c r="W14" s="167">
        <f t="shared" si="8"/>
        <v>0</v>
      </c>
      <c r="X14" s="76">
        <f>分析係数表!E17</f>
        <v>7.3984134693216769E-2</v>
      </c>
      <c r="Y14" s="166">
        <f t="shared" si="9"/>
        <v>0</v>
      </c>
    </row>
    <row r="15" spans="1:25" x14ac:dyDescent="0.2">
      <c r="A15" s="6" t="s">
        <v>3</v>
      </c>
      <c r="B15" s="5" t="s">
        <v>31</v>
      </c>
      <c r="C15" s="90"/>
      <c r="D15" s="76">
        <f>投入係数表!W15</f>
        <v>5.9156378600823045E-3</v>
      </c>
      <c r="E15" s="77">
        <f t="shared" si="0"/>
        <v>0.59156378600823045</v>
      </c>
      <c r="F15" s="76">
        <f>分析係数表!C18</f>
        <v>9.5269756838905817E-2</v>
      </c>
      <c r="G15" s="77">
        <f t="shared" si="1"/>
        <v>5.6358138047706632E-2</v>
      </c>
      <c r="H15" s="77">
        <v>6.2717915105702501E-2</v>
      </c>
      <c r="I15" s="77">
        <f t="shared" si="2"/>
        <v>6.2717915105702501E-2</v>
      </c>
      <c r="J15" s="76">
        <f>分析係数表!G18</f>
        <v>0.2156830511260891</v>
      </c>
      <c r="K15" s="78">
        <f t="shared" si="3"/>
        <v>1.3527191290264948E-2</v>
      </c>
      <c r="L15" s="79"/>
      <c r="M15" s="80"/>
      <c r="N15" s="81">
        <f>分析係数表!H18</f>
        <v>4.4107743043149704E-4</v>
      </c>
      <c r="O15" s="82">
        <f t="shared" si="4"/>
        <v>4.3468000376503044E-3</v>
      </c>
      <c r="P15" s="76">
        <f>分析係数表!C18</f>
        <v>9.5269756838905817E-2</v>
      </c>
      <c r="Q15" s="82">
        <f t="shared" si="5"/>
        <v>4.1411858261429117E-4</v>
      </c>
      <c r="R15" s="83">
        <v>9.5591466834666608E-4</v>
      </c>
      <c r="S15" s="84">
        <f t="shared" si="6"/>
        <v>6.3673829774049173E-2</v>
      </c>
      <c r="T15" s="85">
        <f>分析係数表!F18</f>
        <v>0.45931283905967452</v>
      </c>
      <c r="U15" s="86">
        <f t="shared" si="7"/>
        <v>2.9246207527320961E-2</v>
      </c>
      <c r="V15" s="87">
        <f>分析係数表!D18</f>
        <v>2.4001315140555646E-2</v>
      </c>
      <c r="W15" s="167">
        <f t="shared" si="8"/>
        <v>0</v>
      </c>
      <c r="X15" s="76">
        <f>分析係数表!E18</f>
        <v>2.0549071181982573E-2</v>
      </c>
      <c r="Y15" s="166">
        <f t="shared" si="9"/>
        <v>0</v>
      </c>
    </row>
    <row r="16" spans="1:25" x14ac:dyDescent="0.2">
      <c r="A16" s="6" t="s">
        <v>4</v>
      </c>
      <c r="B16" s="5" t="s">
        <v>32</v>
      </c>
      <c r="C16" s="90"/>
      <c r="D16" s="76">
        <f>投入係数表!W16</f>
        <v>5.5041152263374485E-2</v>
      </c>
      <c r="E16" s="77">
        <f t="shared" si="0"/>
        <v>5.5041152263374489</v>
      </c>
      <c r="F16" s="76">
        <f>分析係数表!C19</f>
        <v>0.40536890089481681</v>
      </c>
      <c r="G16" s="77">
        <f t="shared" si="1"/>
        <v>2.2311971396988377</v>
      </c>
      <c r="H16" s="77">
        <v>2.987166544453256</v>
      </c>
      <c r="I16" s="77">
        <f t="shared" si="2"/>
        <v>2.987166544453256</v>
      </c>
      <c r="J16" s="76">
        <f>分析係数表!G19</f>
        <v>5.7664292584581833E-2</v>
      </c>
      <c r="K16" s="78">
        <f t="shared" si="3"/>
        <v>0.17225284561822682</v>
      </c>
      <c r="L16" s="79"/>
      <c r="M16" s="80"/>
      <c r="N16" s="81">
        <f>分析係数表!H19</f>
        <v>-1.1224551097002254E-4</v>
      </c>
      <c r="O16" s="82">
        <f t="shared" si="4"/>
        <v>-1.1061749199755256E-3</v>
      </c>
      <c r="P16" s="76">
        <f>分析係数表!C19</f>
        <v>0.40536890089481681</v>
      </c>
      <c r="Q16" s="82">
        <f t="shared" si="5"/>
        <v>-4.4840891150789073E-4</v>
      </c>
      <c r="R16" s="83">
        <v>2.4269805666467903E-3</v>
      </c>
      <c r="S16" s="84">
        <f t="shared" si="6"/>
        <v>2.9895935250199028</v>
      </c>
      <c r="T16" s="85">
        <f>分析係数表!F19</f>
        <v>0.24008915593875232</v>
      </c>
      <c r="U16" s="86">
        <f t="shared" si="7"/>
        <v>0.71776898602198769</v>
      </c>
      <c r="V16" s="87">
        <f>分析係数表!D19</f>
        <v>8.3893032671263044E-3</v>
      </c>
      <c r="W16" s="167">
        <f t="shared" si="8"/>
        <v>0</v>
      </c>
      <c r="X16" s="76">
        <f>分析係数表!E19</f>
        <v>9.7042048804792374E-3</v>
      </c>
      <c r="Y16" s="166">
        <f t="shared" si="9"/>
        <v>0</v>
      </c>
    </row>
    <row r="17" spans="1:25" x14ac:dyDescent="0.2">
      <c r="A17" s="6" t="s">
        <v>5</v>
      </c>
      <c r="B17" s="5" t="s">
        <v>33</v>
      </c>
      <c r="C17" s="90"/>
      <c r="D17" s="76">
        <f>投入係数表!W17</f>
        <v>2.4819958847736627E-2</v>
      </c>
      <c r="E17" s="77">
        <f t="shared" si="0"/>
        <v>2.4819958847736627</v>
      </c>
      <c r="F17" s="76">
        <f>分析係数表!C20</f>
        <v>8.6705813891974848E-2</v>
      </c>
      <c r="G17" s="77">
        <f t="shared" si="1"/>
        <v>0.21520347326583264</v>
      </c>
      <c r="H17" s="77">
        <v>0.2450755968139037</v>
      </c>
      <c r="I17" s="77">
        <f t="shared" si="2"/>
        <v>0.2450755968139037</v>
      </c>
      <c r="J17" s="76">
        <f>分析係数表!G20</f>
        <v>0.10015098137896326</v>
      </c>
      <c r="K17" s="78">
        <f t="shared" si="3"/>
        <v>2.4544561532947578E-2</v>
      </c>
      <c r="L17" s="79"/>
      <c r="M17" s="80"/>
      <c r="N17" s="81">
        <f>分析係数表!H20</f>
        <v>5.4858017333236366E-4</v>
      </c>
      <c r="O17" s="82">
        <f t="shared" si="4"/>
        <v>5.4062351722747514E-3</v>
      </c>
      <c r="P17" s="76">
        <f>分析係数表!C20</f>
        <v>8.6705813891974848E-2</v>
      </c>
      <c r="Q17" s="82">
        <f t="shared" si="5"/>
        <v>4.6875202070350316E-4</v>
      </c>
      <c r="R17" s="83">
        <v>1.1408435223445069E-3</v>
      </c>
      <c r="S17" s="84">
        <f t="shared" si="6"/>
        <v>0.2462164403362482</v>
      </c>
      <c r="T17" s="85">
        <f>分析係数表!F20</f>
        <v>0.22320080523402114</v>
      </c>
      <c r="U17" s="86">
        <f t="shared" si="7"/>
        <v>5.4955707744904922E-2</v>
      </c>
      <c r="V17" s="87">
        <f>分析係数表!D20</f>
        <v>3.6738802214393559E-2</v>
      </c>
      <c r="W17" s="167">
        <f t="shared" si="8"/>
        <v>0</v>
      </c>
      <c r="X17" s="76">
        <f>分析係数表!E20</f>
        <v>3.8877705083039761E-2</v>
      </c>
      <c r="Y17" s="166">
        <f t="shared" si="9"/>
        <v>0</v>
      </c>
    </row>
    <row r="18" spans="1:25" x14ac:dyDescent="0.2">
      <c r="A18" s="6" t="s">
        <v>6</v>
      </c>
      <c r="B18" s="5" t="s">
        <v>34</v>
      </c>
      <c r="C18" s="90"/>
      <c r="D18" s="76">
        <f>投入係数表!W18</f>
        <v>1.0288065843621399E-2</v>
      </c>
      <c r="E18" s="77">
        <f t="shared" si="0"/>
        <v>1.0288065843621399</v>
      </c>
      <c r="F18" s="76">
        <f>分析係数表!C21</f>
        <v>0.12574712643678165</v>
      </c>
      <c r="G18" s="77">
        <f t="shared" si="1"/>
        <v>0.12936947164277948</v>
      </c>
      <c r="H18" s="77">
        <v>0.14546940157637075</v>
      </c>
      <c r="I18" s="77">
        <f t="shared" si="2"/>
        <v>0.14546940157637075</v>
      </c>
      <c r="J18" s="76">
        <f>分析係数表!G21</f>
        <v>0.2851216642932326</v>
      </c>
      <c r="K18" s="78">
        <f t="shared" si="3"/>
        <v>4.1476477881195427E-2</v>
      </c>
      <c r="L18" s="79"/>
      <c r="M18" s="80"/>
      <c r="N18" s="81">
        <f>分析係数表!H21</f>
        <v>9.2325885079567842E-4</v>
      </c>
      <c r="O18" s="82">
        <f t="shared" si="4"/>
        <v>9.0986782150099567E-3</v>
      </c>
      <c r="P18" s="76">
        <f>分析係数表!C21</f>
        <v>0.12574712643678165</v>
      </c>
      <c r="Q18" s="82">
        <f t="shared" si="5"/>
        <v>1.1441326399104477E-3</v>
      </c>
      <c r="R18" s="83">
        <v>2.6583641673549119E-3</v>
      </c>
      <c r="S18" s="84">
        <f t="shared" si="6"/>
        <v>0.14812776574372566</v>
      </c>
      <c r="T18" s="85">
        <f>分析係数表!F21</f>
        <v>0.42585598414958825</v>
      </c>
      <c r="U18" s="86">
        <f t="shared" si="7"/>
        <v>6.3081095460673961E-2</v>
      </c>
      <c r="V18" s="87">
        <f>分析係数表!D21</f>
        <v>8.1109528821744784E-2</v>
      </c>
      <c r="W18" s="167">
        <f t="shared" si="8"/>
        <v>0</v>
      </c>
      <c r="X18" s="76">
        <f>分析係数表!E21</f>
        <v>6.7549996904216453E-2</v>
      </c>
      <c r="Y18" s="166">
        <f t="shared" si="9"/>
        <v>0</v>
      </c>
    </row>
    <row r="19" spans="1:25" x14ac:dyDescent="0.2">
      <c r="A19" s="6" t="s">
        <v>7</v>
      </c>
      <c r="B19" s="5" t="s">
        <v>269</v>
      </c>
      <c r="C19" s="90"/>
      <c r="D19" s="76">
        <f>投入係数表!W19</f>
        <v>8.1018518518518514E-3</v>
      </c>
      <c r="E19" s="77">
        <f t="shared" si="0"/>
        <v>0.81018518518518512</v>
      </c>
      <c r="F19" s="76">
        <f>分析係数表!C22</f>
        <v>0.11411587407903545</v>
      </c>
      <c r="G19" s="77">
        <f t="shared" si="1"/>
        <v>9.2454990573292609E-2</v>
      </c>
      <c r="H19" s="77">
        <v>0.10179340525759548</v>
      </c>
      <c r="I19" s="77">
        <f t="shared" si="2"/>
        <v>0.10179340525759548</v>
      </c>
      <c r="J19" s="76">
        <f>分析係数表!G22</f>
        <v>0.19462933210924949</v>
      </c>
      <c r="K19" s="78">
        <f t="shared" si="3"/>
        <v>1.9811982478411972E-2</v>
      </c>
      <c r="L19" s="79"/>
      <c r="M19" s="80"/>
      <c r="N19" s="81">
        <f>分析係数表!H22</f>
        <v>4.2684912622402942E-5</v>
      </c>
      <c r="O19" s="82">
        <f t="shared" si="4"/>
        <v>4.2065806815970691E-4</v>
      </c>
      <c r="P19" s="76">
        <f>分析係数表!C22</f>
        <v>0.11411587407903545</v>
      </c>
      <c r="Q19" s="82">
        <f t="shared" si="5"/>
        <v>4.8003763136443423E-5</v>
      </c>
      <c r="R19" s="83">
        <v>6.9460821453280796E-4</v>
      </c>
      <c r="S19" s="84">
        <f t="shared" si="6"/>
        <v>0.10248801347212828</v>
      </c>
      <c r="T19" s="85">
        <f>分析係数表!F22</f>
        <v>0.41301354142758778</v>
      </c>
      <c r="U19" s="86">
        <f t="shared" si="7"/>
        <v>4.2328937398002031E-2</v>
      </c>
      <c r="V19" s="87">
        <f>分析係数表!D22</f>
        <v>3.7726646775304108E-2</v>
      </c>
      <c r="W19" s="167">
        <f t="shared" si="8"/>
        <v>0</v>
      </c>
      <c r="X19" s="76">
        <f>分析係数表!E22</f>
        <v>3.6923341748909801E-2</v>
      </c>
      <c r="Y19" s="166">
        <f t="shared" si="9"/>
        <v>0</v>
      </c>
    </row>
    <row r="20" spans="1:25" x14ac:dyDescent="0.2">
      <c r="A20" s="6" t="s">
        <v>8</v>
      </c>
      <c r="B20" s="5" t="s">
        <v>270</v>
      </c>
      <c r="C20" s="90"/>
      <c r="D20" s="76">
        <f>投入係数表!W20</f>
        <v>9.0020576131687245E-4</v>
      </c>
      <c r="E20" s="77">
        <f t="shared" si="0"/>
        <v>9.0020576131687249E-2</v>
      </c>
      <c r="F20" s="76">
        <f>分析係数表!C23</f>
        <v>0</v>
      </c>
      <c r="G20" s="77">
        <f t="shared" si="1"/>
        <v>0</v>
      </c>
      <c r="H20" s="77">
        <v>0</v>
      </c>
      <c r="I20" s="77">
        <f t="shared" si="2"/>
        <v>0</v>
      </c>
      <c r="J20" s="76">
        <f>分析係数表!G23</f>
        <v>0.21587101160701277</v>
      </c>
      <c r="K20" s="78">
        <f t="shared" si="3"/>
        <v>0</v>
      </c>
      <c r="L20" s="79"/>
      <c r="M20" s="80"/>
      <c r="N20" s="81">
        <f>分析係数表!H23</f>
        <v>2.5294763035498039E-5</v>
      </c>
      <c r="O20" s="82">
        <f t="shared" si="4"/>
        <v>2.4927885520575226E-4</v>
      </c>
      <c r="P20" s="76">
        <f>分析係数表!C23</f>
        <v>0</v>
      </c>
      <c r="Q20" s="82">
        <f t="shared" si="5"/>
        <v>0</v>
      </c>
      <c r="R20" s="83">
        <v>0</v>
      </c>
      <c r="S20" s="84">
        <f t="shared" si="6"/>
        <v>0</v>
      </c>
      <c r="T20" s="85">
        <f>分析係数表!F23</f>
        <v>0.44111505026467873</v>
      </c>
      <c r="U20" s="86">
        <f t="shared" si="7"/>
        <v>0</v>
      </c>
      <c r="V20" s="87">
        <f>分析係数表!D23</f>
        <v>7.4984216405225582E-2</v>
      </c>
      <c r="W20" s="167">
        <f t="shared" si="8"/>
        <v>0</v>
      </c>
      <c r="X20" s="76">
        <f>分析係数表!E23</f>
        <v>7.4984216405225582E-2</v>
      </c>
      <c r="Y20" s="166">
        <f t="shared" si="9"/>
        <v>0</v>
      </c>
    </row>
    <row r="21" spans="1:25" x14ac:dyDescent="0.2">
      <c r="A21" s="6" t="s">
        <v>9</v>
      </c>
      <c r="B21" s="5" t="s">
        <v>271</v>
      </c>
      <c r="C21" s="90"/>
      <c r="D21" s="76">
        <f>投入係数表!W21</f>
        <v>3.8580246913580245E-4</v>
      </c>
      <c r="E21" s="77">
        <f t="shared" si="0"/>
        <v>3.8580246913580245E-2</v>
      </c>
      <c r="F21" s="76">
        <f>分析係数表!C24</f>
        <v>0.22802579992411787</v>
      </c>
      <c r="G21" s="77">
        <f t="shared" si="1"/>
        <v>8.7972916637391145E-3</v>
      </c>
      <c r="H21" s="77">
        <v>1.2579933970777378E-2</v>
      </c>
      <c r="I21" s="77">
        <f t="shared" si="2"/>
        <v>1.2579933970777378E-2</v>
      </c>
      <c r="J21" s="76">
        <f>分析係数表!G24</f>
        <v>0.20837520938023452</v>
      </c>
      <c r="K21" s="78">
        <f t="shared" si="3"/>
        <v>2.6213463751502612E-3</v>
      </c>
      <c r="L21" s="79"/>
      <c r="M21" s="80"/>
      <c r="N21" s="81">
        <f>分析係数表!H24</f>
        <v>3.2883191946147448E-4</v>
      </c>
      <c r="O21" s="82">
        <f t="shared" si="4"/>
        <v>3.2406251176747792E-3</v>
      </c>
      <c r="P21" s="76">
        <f>分析係数表!C24</f>
        <v>0.22802579992411787</v>
      </c>
      <c r="Q21" s="82">
        <f t="shared" si="5"/>
        <v>7.3894613471198016E-4</v>
      </c>
      <c r="R21" s="83">
        <v>3.0002926746457068E-3</v>
      </c>
      <c r="S21" s="84">
        <f t="shared" si="6"/>
        <v>1.5580226645423086E-2</v>
      </c>
      <c r="T21" s="85">
        <f>分析係数表!F24</f>
        <v>0.39262981574539363</v>
      </c>
      <c r="U21" s="86">
        <f t="shared" si="7"/>
        <v>6.1172615170639382E-3</v>
      </c>
      <c r="V21" s="87">
        <f>分析係数表!D24</f>
        <v>9.313232830820771E-2</v>
      </c>
      <c r="W21" s="167">
        <f t="shared" si="8"/>
        <v>0</v>
      </c>
      <c r="X21" s="76">
        <f>分析係数表!E24</f>
        <v>9.0452261306532666E-2</v>
      </c>
      <c r="Y21" s="166">
        <f t="shared" si="9"/>
        <v>0</v>
      </c>
    </row>
    <row r="22" spans="1:25" x14ac:dyDescent="0.2">
      <c r="A22" s="6" t="s">
        <v>10</v>
      </c>
      <c r="B22" s="5" t="s">
        <v>272</v>
      </c>
      <c r="C22" s="90"/>
      <c r="D22" s="76">
        <f>投入係数表!W22</f>
        <v>1.1188271604938271E-2</v>
      </c>
      <c r="E22" s="77">
        <f t="shared" si="0"/>
        <v>1.1188271604938271</v>
      </c>
      <c r="F22" s="76">
        <f>分析係数表!C25</f>
        <v>9.9149235591377005E-3</v>
      </c>
      <c r="G22" s="77">
        <f t="shared" si="1"/>
        <v>1.1093085772183384E-2</v>
      </c>
      <c r="H22" s="77">
        <v>1.4999173835454252E-2</v>
      </c>
      <c r="I22" s="77">
        <f t="shared" si="2"/>
        <v>1.4999173835454252E-2</v>
      </c>
      <c r="J22" s="76">
        <f>分析係数表!G25</f>
        <v>0.19677906391545041</v>
      </c>
      <c r="K22" s="78">
        <f t="shared" si="3"/>
        <v>2.9515233868458038E-3</v>
      </c>
      <c r="L22" s="79"/>
      <c r="M22" s="80"/>
      <c r="N22" s="81">
        <f>分析係数表!H25</f>
        <v>5.0905710608939805E-4</v>
      </c>
      <c r="O22" s="82">
        <f t="shared" si="4"/>
        <v>5.0167369610157643E-3</v>
      </c>
      <c r="P22" s="76">
        <f>分析係数表!C25</f>
        <v>9.9149235591377005E-3</v>
      </c>
      <c r="Q22" s="82">
        <f t="shared" si="5"/>
        <v>4.9740563484772075E-5</v>
      </c>
      <c r="R22" s="83">
        <v>2.3427565950943487E-4</v>
      </c>
      <c r="S22" s="84">
        <f t="shared" si="6"/>
        <v>1.5233449494963688E-2</v>
      </c>
      <c r="T22" s="85">
        <f>分析係数表!F25</f>
        <v>0.35078007045797682</v>
      </c>
      <c r="U22" s="86">
        <f t="shared" si="7"/>
        <v>5.3435904871613942E-3</v>
      </c>
      <c r="V22" s="87">
        <f>分析係数表!D25</f>
        <v>8.1529944640161042E-2</v>
      </c>
      <c r="W22" s="167">
        <f t="shared" si="8"/>
        <v>0</v>
      </c>
      <c r="X22" s="76">
        <f>分析係数表!E25</f>
        <v>6.8948163059889281E-2</v>
      </c>
      <c r="Y22" s="166">
        <f t="shared" si="9"/>
        <v>0</v>
      </c>
    </row>
    <row r="23" spans="1:25" x14ac:dyDescent="0.2">
      <c r="A23" s="6" t="s">
        <v>11</v>
      </c>
      <c r="B23" s="5" t="s">
        <v>35</v>
      </c>
      <c r="C23" s="90"/>
      <c r="D23" s="76">
        <f>投入係数表!W23</f>
        <v>3.292181069958848E-2</v>
      </c>
      <c r="E23" s="77">
        <f t="shared" si="0"/>
        <v>3.2921810699588478</v>
      </c>
      <c r="F23" s="76">
        <f>分析係数表!C26</f>
        <v>0.61283557046979864</v>
      </c>
      <c r="G23" s="77">
        <f t="shared" si="1"/>
        <v>2.0175656640981026</v>
      </c>
      <c r="H23" s="77">
        <v>2.2306440566235417</v>
      </c>
      <c r="I23" s="77">
        <f t="shared" si="2"/>
        <v>2.2306440566235417</v>
      </c>
      <c r="J23" s="76">
        <f>分析係数表!G26</f>
        <v>0.19644335167242807</v>
      </c>
      <c r="K23" s="78">
        <f t="shared" si="3"/>
        <v>0.43819519487130998</v>
      </c>
      <c r="L23" s="79"/>
      <c r="M23" s="80"/>
      <c r="N23" s="81">
        <f>分析係数表!H26</f>
        <v>1.0374014689933634E-2</v>
      </c>
      <c r="O23" s="82">
        <f t="shared" si="4"/>
        <v>0.10223549049125914</v>
      </c>
      <c r="P23" s="76">
        <f>分析係数表!C26</f>
        <v>0.61283557046979864</v>
      </c>
      <c r="Q23" s="82">
        <f t="shared" si="5"/>
        <v>6.265354513747047E-2</v>
      </c>
      <c r="R23" s="83">
        <v>7.0480233909768555E-2</v>
      </c>
      <c r="S23" s="84">
        <f t="shared" si="6"/>
        <v>2.3011242905333105</v>
      </c>
      <c r="T23" s="85">
        <f>分析係数表!F26</f>
        <v>0.33496031939237547</v>
      </c>
      <c r="U23" s="86">
        <f t="shared" si="7"/>
        <v>0.77078532731859106</v>
      </c>
      <c r="V23" s="87">
        <f>分析係数表!D26</f>
        <v>1.4022104289400653E-2</v>
      </c>
      <c r="W23" s="167">
        <f t="shared" si="8"/>
        <v>0</v>
      </c>
      <c r="X23" s="76">
        <f>分析係数表!E26</f>
        <v>1.5044549393836117E-2</v>
      </c>
      <c r="Y23" s="166">
        <f t="shared" si="9"/>
        <v>0</v>
      </c>
    </row>
    <row r="24" spans="1:25" x14ac:dyDescent="0.2">
      <c r="A24" s="6" t="s">
        <v>12</v>
      </c>
      <c r="B24" s="5" t="s">
        <v>366</v>
      </c>
      <c r="C24" s="90"/>
      <c r="D24" s="76">
        <f>投入係数表!W24</f>
        <v>6.5586419753086416E-3</v>
      </c>
      <c r="E24" s="77">
        <f t="shared" si="0"/>
        <v>0.65586419753086411</v>
      </c>
      <c r="F24" s="76">
        <f>分析係数表!C27</f>
        <v>1.5080990504561576E-2</v>
      </c>
      <c r="G24" s="77">
        <f t="shared" si="1"/>
        <v>9.8910817352448593E-3</v>
      </c>
      <c r="H24" s="77">
        <v>1.0141371301436296E-2</v>
      </c>
      <c r="I24" s="77">
        <f t="shared" si="2"/>
        <v>1.0141371301436296E-2</v>
      </c>
      <c r="J24" s="76">
        <f>分析係数表!G27</f>
        <v>0.17011128775834658</v>
      </c>
      <c r="K24" s="78">
        <f t="shared" si="3"/>
        <v>1.7251617317228674E-3</v>
      </c>
      <c r="L24" s="79"/>
      <c r="M24" s="80"/>
      <c r="N24" s="81">
        <f>分析係数表!H27</f>
        <v>1.1055392369202362E-2</v>
      </c>
      <c r="O24" s="82">
        <f t="shared" si="4"/>
        <v>0.1089504396533641</v>
      </c>
      <c r="P24" s="76">
        <f>分析係数表!C27</f>
        <v>1.5080990504561576E-2</v>
      </c>
      <c r="Q24" s="82">
        <f t="shared" si="5"/>
        <v>1.6430805458801929E-3</v>
      </c>
      <c r="R24" s="83">
        <v>1.6632068482430307E-3</v>
      </c>
      <c r="S24" s="84">
        <f t="shared" si="6"/>
        <v>1.1804578149679326E-2</v>
      </c>
      <c r="T24" s="85">
        <f>分析係数表!F27</f>
        <v>0.32114467408585057</v>
      </c>
      <c r="U24" s="86">
        <f t="shared" si="7"/>
        <v>3.7909774025997201E-3</v>
      </c>
      <c r="V24" s="87">
        <f>分析係数表!D27</f>
        <v>6.518282988871224E-2</v>
      </c>
      <c r="W24" s="167">
        <f t="shared" si="8"/>
        <v>0</v>
      </c>
      <c r="X24" s="76">
        <f>分析係数表!E27</f>
        <v>7.7901430842607311E-2</v>
      </c>
      <c r="Y24" s="166">
        <f t="shared" si="9"/>
        <v>0</v>
      </c>
    </row>
    <row r="25" spans="1:25" x14ac:dyDescent="0.2">
      <c r="A25" s="6" t="s">
        <v>13</v>
      </c>
      <c r="B25" s="5" t="s">
        <v>192</v>
      </c>
      <c r="C25" s="75">
        <f>最終需要_まとめ!C26</f>
        <v>100</v>
      </c>
      <c r="D25" s="76">
        <f>投入係数表!W25</f>
        <v>0.46682098765432101</v>
      </c>
      <c r="E25" s="77">
        <f t="shared" si="0"/>
        <v>46.682098765432102</v>
      </c>
      <c r="F25" s="76">
        <f>分析係数表!C28</f>
        <v>4.0038232795242101E-2</v>
      </c>
      <c r="G25" s="77">
        <f t="shared" si="1"/>
        <v>1.8690687377408544</v>
      </c>
      <c r="H25" s="77">
        <v>1.9074300652677472</v>
      </c>
      <c r="I25" s="77">
        <f t="shared" si="2"/>
        <v>101.90743006526775</v>
      </c>
      <c r="J25" s="76">
        <f>分析係数表!G28</f>
        <v>0.12474279835390946</v>
      </c>
      <c r="K25" s="78">
        <f t="shared" si="3"/>
        <v>12.712217999396826</v>
      </c>
      <c r="L25" s="79"/>
      <c r="M25" s="80"/>
      <c r="N25" s="81">
        <f>分析係数表!H28</f>
        <v>2.0869760426975598E-2</v>
      </c>
      <c r="O25" s="82">
        <f t="shared" si="4"/>
        <v>0.20567063547319595</v>
      </c>
      <c r="P25" s="76">
        <f>分析係数表!C28</f>
        <v>4.0038232795242101E-2</v>
      </c>
      <c r="Q25" s="82">
        <f t="shared" si="5"/>
        <v>8.234688782221198E-3</v>
      </c>
      <c r="R25" s="83">
        <v>9.0147258688531139E-3</v>
      </c>
      <c r="S25" s="84">
        <f t="shared" si="6"/>
        <v>101.9164447911366</v>
      </c>
      <c r="T25" s="85">
        <f>分析係数表!F28</f>
        <v>0.21334876543209877</v>
      </c>
      <c r="U25" s="86">
        <f t="shared" si="7"/>
        <v>21.743747673417648</v>
      </c>
      <c r="V25" s="87">
        <f>分析係数表!D28</f>
        <v>5.5555555555555552E-2</v>
      </c>
      <c r="W25" s="167">
        <f t="shared" si="8"/>
        <v>6</v>
      </c>
      <c r="X25" s="76">
        <f>分析係数表!E28</f>
        <v>5.3497942386831275E-2</v>
      </c>
      <c r="Y25" s="166">
        <f t="shared" si="9"/>
        <v>5</v>
      </c>
    </row>
    <row r="26" spans="1:25" x14ac:dyDescent="0.2">
      <c r="A26" s="6" t="s">
        <v>14</v>
      </c>
      <c r="B26" s="5" t="s">
        <v>50</v>
      </c>
      <c r="C26" s="90"/>
      <c r="D26" s="76">
        <f>投入係数表!W26</f>
        <v>1.5432098765432098E-3</v>
      </c>
      <c r="E26" s="77">
        <f t="shared" si="0"/>
        <v>0.15432098765432098</v>
      </c>
      <c r="F26" s="76">
        <f>分析係数表!C29</f>
        <v>5.2257811734743864E-2</v>
      </c>
      <c r="G26" s="77">
        <f t="shared" si="1"/>
        <v>8.064477119559238E-3</v>
      </c>
      <c r="H26" s="77">
        <v>1.2733584511274845E-2</v>
      </c>
      <c r="I26" s="77">
        <f t="shared" si="2"/>
        <v>1.2733584511274845E-2</v>
      </c>
      <c r="J26" s="76">
        <f>分析係数表!G29</f>
        <v>0.26071608673726676</v>
      </c>
      <c r="K26" s="78">
        <f t="shared" si="3"/>
        <v>3.3198503239178488E-3</v>
      </c>
      <c r="L26" s="79"/>
      <c r="M26" s="80"/>
      <c r="N26" s="81">
        <f>分析係数表!H29</f>
        <v>1.0140038131855275E-2</v>
      </c>
      <c r="O26" s="82">
        <f t="shared" si="4"/>
        <v>9.9929661080605928E-2</v>
      </c>
      <c r="P26" s="76">
        <f>分析係数表!C29</f>
        <v>5.2257811734743864E-2</v>
      </c>
      <c r="Q26" s="82">
        <f t="shared" si="5"/>
        <v>5.2221054154670656E-3</v>
      </c>
      <c r="R26" s="83">
        <v>6.989432645233786E-3</v>
      </c>
      <c r="S26" s="84">
        <f t="shared" si="6"/>
        <v>1.9723017156508631E-2</v>
      </c>
      <c r="T26" s="85">
        <f>分析係数表!F29</f>
        <v>0.44730206757438223</v>
      </c>
      <c r="U26" s="86">
        <f t="shared" si="7"/>
        <v>8.8221463529113246E-3</v>
      </c>
      <c r="V26" s="87">
        <f>分析係数表!D29</f>
        <v>0.13842662632375188</v>
      </c>
      <c r="W26" s="167">
        <f t="shared" si="8"/>
        <v>0</v>
      </c>
      <c r="X26" s="76">
        <f>分析係数表!E29</f>
        <v>9.5057992939989913E-2</v>
      </c>
      <c r="Y26" s="166">
        <f t="shared" si="9"/>
        <v>0</v>
      </c>
    </row>
    <row r="27" spans="1:25" x14ac:dyDescent="0.2">
      <c r="A27" s="6" t="s">
        <v>15</v>
      </c>
      <c r="B27" s="5" t="s">
        <v>36</v>
      </c>
      <c r="C27" s="90"/>
      <c r="D27" s="76">
        <f>投入係数表!W27</f>
        <v>6.4300411522633745E-4</v>
      </c>
      <c r="E27" s="77">
        <f t="shared" si="0"/>
        <v>6.4300411522633744E-2</v>
      </c>
      <c r="F27" s="76">
        <f>分析係数表!C30</f>
        <v>1</v>
      </c>
      <c r="G27" s="77">
        <f t="shared" si="1"/>
        <v>6.4300411522633744E-2</v>
      </c>
      <c r="H27" s="77">
        <v>0.1033229810362465</v>
      </c>
      <c r="I27" s="77">
        <f t="shared" si="2"/>
        <v>0.1033229810362465</v>
      </c>
      <c r="J27" s="76">
        <f>分析係数表!G30</f>
        <v>0.34449214239092235</v>
      </c>
      <c r="K27" s="78">
        <f t="shared" si="3"/>
        <v>3.5593955095393197E-2</v>
      </c>
      <c r="L27" s="79"/>
      <c r="M27" s="80"/>
      <c r="N27" s="81">
        <f>分析係数表!H30</f>
        <v>0</v>
      </c>
      <c r="O27" s="82">
        <f t="shared" si="4"/>
        <v>0</v>
      </c>
      <c r="P27" s="76">
        <f>分析係数表!C30</f>
        <v>1</v>
      </c>
      <c r="Q27" s="82">
        <f t="shared" si="5"/>
        <v>0</v>
      </c>
      <c r="R27" s="83">
        <v>2.8041986760568374E-2</v>
      </c>
      <c r="S27" s="84">
        <f t="shared" si="6"/>
        <v>0.13136496779681486</v>
      </c>
      <c r="T27" s="85">
        <f>分析係数表!F30</f>
        <v>0.44050308781442987</v>
      </c>
      <c r="U27" s="86">
        <f t="shared" si="7"/>
        <v>5.7866673945140092E-2</v>
      </c>
      <c r="V27" s="87">
        <f>分析係数表!D30</f>
        <v>0.11032032936687253</v>
      </c>
      <c r="W27" s="167">
        <f t="shared" si="8"/>
        <v>0</v>
      </c>
      <c r="X27" s="76">
        <f>分析係数表!E30</f>
        <v>8.4249635989355823E-2</v>
      </c>
      <c r="Y27" s="166">
        <f t="shared" si="9"/>
        <v>0</v>
      </c>
    </row>
    <row r="28" spans="1:25" x14ac:dyDescent="0.2">
      <c r="A28" s="6" t="s">
        <v>16</v>
      </c>
      <c r="B28" s="5" t="s">
        <v>193</v>
      </c>
      <c r="C28" s="90"/>
      <c r="D28" s="76">
        <f>投入係数表!W28</f>
        <v>1.2731481481481481E-2</v>
      </c>
      <c r="E28" s="77">
        <f t="shared" si="0"/>
        <v>1.2731481481481481</v>
      </c>
      <c r="F28" s="76">
        <f>分析係数表!C31</f>
        <v>0.13612385518153858</v>
      </c>
      <c r="G28" s="77">
        <f t="shared" si="1"/>
        <v>0.17330583414316253</v>
      </c>
      <c r="H28" s="77">
        <v>0.21432652705832009</v>
      </c>
      <c r="I28" s="77">
        <f t="shared" si="2"/>
        <v>0.21432652705832009</v>
      </c>
      <c r="J28" s="76">
        <f>分析係数表!G31</f>
        <v>7.0908634538152604E-2</v>
      </c>
      <c r="K28" s="78">
        <f t="shared" si="3"/>
        <v>1.5197601379009894E-2</v>
      </c>
      <c r="L28" s="79"/>
      <c r="M28" s="80"/>
      <c r="N28" s="81">
        <f>分析係数表!H31</f>
        <v>2.211552750647388E-2</v>
      </c>
      <c r="O28" s="82">
        <f t="shared" si="4"/>
        <v>0.21794761909207927</v>
      </c>
      <c r="P28" s="76">
        <f>分析係数表!C31</f>
        <v>0.13612385518153858</v>
      </c>
      <c r="Q28" s="82">
        <f t="shared" si="5"/>
        <v>2.9667870138451333E-2</v>
      </c>
      <c r="R28" s="83">
        <v>3.9226459323049287E-2</v>
      </c>
      <c r="S28" s="84">
        <f t="shared" si="6"/>
        <v>0.25355298638136936</v>
      </c>
      <c r="T28" s="85">
        <f>分析係数表!F31</f>
        <v>0.34563253012048195</v>
      </c>
      <c r="U28" s="86">
        <f t="shared" si="7"/>
        <v>8.7636160202596791E-2</v>
      </c>
      <c r="V28" s="87">
        <f>分析係数表!D31</f>
        <v>2.3594377510040159E-2</v>
      </c>
      <c r="W28" s="167">
        <f t="shared" si="8"/>
        <v>0</v>
      </c>
      <c r="X28" s="76">
        <f>分析係数表!E31</f>
        <v>2.0582329317269075E-2</v>
      </c>
      <c r="Y28" s="166">
        <f t="shared" si="9"/>
        <v>0</v>
      </c>
    </row>
    <row r="29" spans="1:25" x14ac:dyDescent="0.2">
      <c r="A29" s="6" t="s">
        <v>17</v>
      </c>
      <c r="B29" s="5" t="s">
        <v>273</v>
      </c>
      <c r="C29" s="90"/>
      <c r="D29" s="76">
        <f>投入係数表!W29</f>
        <v>3.8580246913580245E-4</v>
      </c>
      <c r="E29" s="77">
        <f t="shared" si="0"/>
        <v>3.8580246913580245E-2</v>
      </c>
      <c r="F29" s="76">
        <f>分析係数表!C32</f>
        <v>0.77653138391731791</v>
      </c>
      <c r="G29" s="77">
        <f t="shared" si="1"/>
        <v>2.9958772527674302E-2</v>
      </c>
      <c r="H29" s="77">
        <v>4.4479638395528882E-2</v>
      </c>
      <c r="I29" s="77">
        <f t="shared" si="2"/>
        <v>4.4479638395528882E-2</v>
      </c>
      <c r="J29" s="76">
        <f>分析係数表!G32</f>
        <v>0.14009350314364016</v>
      </c>
      <c r="K29" s="78">
        <f t="shared" si="3"/>
        <v>6.2313083613920028E-3</v>
      </c>
      <c r="L29" s="79"/>
      <c r="M29" s="80"/>
      <c r="N29" s="81">
        <f>分析係数表!H32</f>
        <v>6.3300144496333836E-3</v>
      </c>
      <c r="O29" s="82">
        <f t="shared" si="4"/>
        <v>6.2382033515239493E-2</v>
      </c>
      <c r="P29" s="76">
        <f>分析係数表!C32</f>
        <v>0.77653138391731791</v>
      </c>
      <c r="Q29" s="82">
        <f t="shared" si="5"/>
        <v>4.8441606817165431E-2</v>
      </c>
      <c r="R29" s="83">
        <v>6.3173863370678193E-2</v>
      </c>
      <c r="S29" s="84">
        <f t="shared" si="6"/>
        <v>0.10765350176620708</v>
      </c>
      <c r="T29" s="85">
        <f>分析係数表!F32</f>
        <v>0.48218603901338064</v>
      </c>
      <c r="U29" s="86">
        <f t="shared" si="7"/>
        <v>5.1909015602567367E-2</v>
      </c>
      <c r="V29" s="87">
        <f>分析係数表!D32</f>
        <v>2.111881347734967E-2</v>
      </c>
      <c r="W29" s="167">
        <f t="shared" si="8"/>
        <v>0</v>
      </c>
      <c r="X29" s="76">
        <f>分析係数表!E32</f>
        <v>3.1758826374334997E-2</v>
      </c>
      <c r="Y29" s="166">
        <f t="shared" si="9"/>
        <v>0</v>
      </c>
    </row>
    <row r="30" spans="1:25" x14ac:dyDescent="0.2">
      <c r="A30" s="6" t="s">
        <v>18</v>
      </c>
      <c r="B30" s="5" t="s">
        <v>274</v>
      </c>
      <c r="C30" s="90"/>
      <c r="D30" s="76">
        <f>投入係数表!W30</f>
        <v>3.8580246913580245E-4</v>
      </c>
      <c r="E30" s="77">
        <f t="shared" si="0"/>
        <v>3.8580246913580245E-2</v>
      </c>
      <c r="F30" s="76">
        <f>分析係数表!C33</f>
        <v>0.72092624356775303</v>
      </c>
      <c r="G30" s="77">
        <f t="shared" si="1"/>
        <v>2.7813512483323803E-2</v>
      </c>
      <c r="H30" s="77">
        <v>3.8634336171758869E-2</v>
      </c>
      <c r="I30" s="77">
        <f t="shared" si="2"/>
        <v>3.8634336171758869E-2</v>
      </c>
      <c r="J30" s="76">
        <f>分析係数表!G33</f>
        <v>0.50771788173830446</v>
      </c>
      <c r="K30" s="78">
        <f t="shared" si="3"/>
        <v>1.9615343323490967E-2</v>
      </c>
      <c r="L30" s="79"/>
      <c r="M30" s="80"/>
      <c r="N30" s="81">
        <f>分析係数表!H33</f>
        <v>9.5171545921061366E-4</v>
      </c>
      <c r="O30" s="82">
        <f t="shared" si="4"/>
        <v>9.3791169271164286E-3</v>
      </c>
      <c r="P30" s="76">
        <f>分析係数表!C33</f>
        <v>0.72092624356775303</v>
      </c>
      <c r="Q30" s="82">
        <f t="shared" si="5"/>
        <v>6.7616515342487742E-3</v>
      </c>
      <c r="R30" s="83">
        <v>1.9620006473120188E-2</v>
      </c>
      <c r="S30" s="84">
        <f t="shared" si="6"/>
        <v>5.8254342644879054E-2</v>
      </c>
      <c r="T30" s="85">
        <f>分析係数表!F33</f>
        <v>0.64568985989076233</v>
      </c>
      <c r="U30" s="86">
        <f t="shared" si="7"/>
        <v>3.7614238340400417E-2</v>
      </c>
      <c r="V30" s="87">
        <f>分析係数表!D33</f>
        <v>8.5965328900498697E-2</v>
      </c>
      <c r="W30" s="167">
        <f t="shared" si="8"/>
        <v>0</v>
      </c>
      <c r="X30" s="76">
        <f>分析係数表!E33</f>
        <v>8.1928283068154834E-2</v>
      </c>
      <c r="Y30" s="166">
        <f t="shared" si="9"/>
        <v>0</v>
      </c>
    </row>
    <row r="31" spans="1:25" x14ac:dyDescent="0.2">
      <c r="A31" s="6" t="s">
        <v>19</v>
      </c>
      <c r="B31" s="5" t="s">
        <v>275</v>
      </c>
      <c r="C31" s="90"/>
      <c r="D31" s="76">
        <f>投入係数表!W31</f>
        <v>4.0252057613168725E-2</v>
      </c>
      <c r="E31" s="77">
        <f t="shared" si="0"/>
        <v>4.0252057613168724</v>
      </c>
      <c r="F31" s="76">
        <f>分析係数表!C34</f>
        <v>0.35819769846483229</v>
      </c>
      <c r="G31" s="77">
        <f t="shared" si="1"/>
        <v>1.4418194395510868</v>
      </c>
      <c r="H31" s="77">
        <v>1.5962365942883683</v>
      </c>
      <c r="I31" s="77">
        <f t="shared" si="2"/>
        <v>1.5962365942883683</v>
      </c>
      <c r="J31" s="76">
        <f>分析係数表!G34</f>
        <v>0.42481599404565001</v>
      </c>
      <c r="K31" s="78">
        <f t="shared" si="3"/>
        <v>0.67810683553465612</v>
      </c>
      <c r="L31" s="79"/>
      <c r="M31" s="80"/>
      <c r="N31" s="81">
        <f>分析係数表!H34</f>
        <v>0.15806065051806836</v>
      </c>
      <c r="O31" s="82">
        <f t="shared" si="4"/>
        <v>1.5576812464669443</v>
      </c>
      <c r="P31" s="76">
        <f>分析係数表!C34</f>
        <v>0.35819769846483229</v>
      </c>
      <c r="Q31" s="82">
        <f t="shared" si="5"/>
        <v>0.55795783742629057</v>
      </c>
      <c r="R31" s="83">
        <v>0.60324727325689731</v>
      </c>
      <c r="S31" s="84">
        <f t="shared" si="6"/>
        <v>2.1994838675452657</v>
      </c>
      <c r="T31" s="85">
        <f>分析係数表!F34</f>
        <v>0.69970848494872639</v>
      </c>
      <c r="U31" s="86">
        <f t="shared" si="7"/>
        <v>1.5389975246292631</v>
      </c>
      <c r="V31" s="87">
        <f>分析係数表!D34</f>
        <v>0.20760626860734369</v>
      </c>
      <c r="W31" s="167">
        <f t="shared" si="8"/>
        <v>0</v>
      </c>
      <c r="X31" s="76">
        <f>分析係数表!E34</f>
        <v>0.15619831293417136</v>
      </c>
      <c r="Y31" s="166">
        <f t="shared" si="9"/>
        <v>0</v>
      </c>
    </row>
    <row r="32" spans="1:25" x14ac:dyDescent="0.2">
      <c r="A32" s="6" t="s">
        <v>20</v>
      </c>
      <c r="B32" s="5" t="s">
        <v>37</v>
      </c>
      <c r="C32" s="90"/>
      <c r="D32" s="76">
        <f>投入係数表!W32</f>
        <v>3.8580246913580245E-3</v>
      </c>
      <c r="E32" s="77">
        <f t="shared" si="0"/>
        <v>0.38580246913580246</v>
      </c>
      <c r="F32" s="76">
        <f>分析係数表!C35</f>
        <v>0.47446234387370934</v>
      </c>
      <c r="G32" s="77">
        <f t="shared" si="1"/>
        <v>0.18304874377843725</v>
      </c>
      <c r="H32" s="77">
        <v>0.24413679832924703</v>
      </c>
      <c r="I32" s="77">
        <f t="shared" si="2"/>
        <v>0.24413679832924703</v>
      </c>
      <c r="J32" s="76">
        <f>分析係数表!G35</f>
        <v>0.31377306685396844</v>
      </c>
      <c r="K32" s="78">
        <f t="shared" si="3"/>
        <v>7.6603551943676643E-2</v>
      </c>
      <c r="L32" s="79"/>
      <c r="M32" s="80"/>
      <c r="N32" s="81">
        <f>分析係数表!H35</f>
        <v>5.9483797123353076E-2</v>
      </c>
      <c r="O32" s="82">
        <f t="shared" si="4"/>
        <v>0.5862103878732271</v>
      </c>
      <c r="P32" s="76">
        <f>分析係数表!C35</f>
        <v>0.47446234387370934</v>
      </c>
      <c r="Q32" s="82">
        <f t="shared" si="5"/>
        <v>0.27813475463344761</v>
      </c>
      <c r="R32" s="83">
        <v>0.36922083739249989</v>
      </c>
      <c r="S32" s="84">
        <f t="shared" si="6"/>
        <v>0.61335763572174695</v>
      </c>
      <c r="T32" s="85">
        <f>分析係数表!F35</f>
        <v>0.64389247174509934</v>
      </c>
      <c r="U32" s="86">
        <f t="shared" si="7"/>
        <v>0.39493636412860589</v>
      </c>
      <c r="V32" s="87">
        <f>分析係数表!D35</f>
        <v>6.6375071834493329E-2</v>
      </c>
      <c r="W32" s="167">
        <f t="shared" si="8"/>
        <v>0</v>
      </c>
      <c r="X32" s="76">
        <f>分析係数表!E35</f>
        <v>5.9702445565417275E-2</v>
      </c>
      <c r="Y32" s="166">
        <f t="shared" si="9"/>
        <v>0</v>
      </c>
    </row>
    <row r="33" spans="1:25" x14ac:dyDescent="0.2">
      <c r="A33" s="6" t="s">
        <v>21</v>
      </c>
      <c r="B33" s="5" t="s">
        <v>38</v>
      </c>
      <c r="C33" s="90"/>
      <c r="D33" s="76">
        <f>投入係数表!W33</f>
        <v>3.8580246913580245E-4</v>
      </c>
      <c r="E33" s="77">
        <f t="shared" si="0"/>
        <v>3.8580246913580245E-2</v>
      </c>
      <c r="F33" s="76">
        <f>分析係数表!C36</f>
        <v>0.91090674483303868</v>
      </c>
      <c r="G33" s="77">
        <f t="shared" si="1"/>
        <v>3.514300713090427E-2</v>
      </c>
      <c r="H33" s="77">
        <v>0.12354704177741166</v>
      </c>
      <c r="I33" s="77">
        <f t="shared" si="2"/>
        <v>0.12354704177741166</v>
      </c>
      <c r="J33" s="76">
        <f>分析係数表!G36</f>
        <v>5.1762655005969514E-2</v>
      </c>
      <c r="K33" s="78">
        <f t="shared" si="3"/>
        <v>6.3951229005322621E-3</v>
      </c>
      <c r="L33" s="79"/>
      <c r="M33" s="80"/>
      <c r="N33" s="81">
        <f>分析係数表!H36</f>
        <v>0.19022926540846299</v>
      </c>
      <c r="O33" s="82">
        <f t="shared" si="4"/>
        <v>1.8747016305748596</v>
      </c>
      <c r="P33" s="76">
        <f>分析係数表!C36</f>
        <v>0.91090674483303868</v>
      </c>
      <c r="Q33" s="82">
        <f t="shared" si="5"/>
        <v>1.7076783598401353</v>
      </c>
      <c r="R33" s="83">
        <v>1.792850259934675</v>
      </c>
      <c r="S33" s="84">
        <f t="shared" si="6"/>
        <v>1.9163973017120866</v>
      </c>
      <c r="T33" s="85">
        <f>分析係数表!F36</f>
        <v>0.84633076241329552</v>
      </c>
      <c r="U33" s="86">
        <f t="shared" si="7"/>
        <v>1.6219059894447725</v>
      </c>
      <c r="V33" s="87">
        <f>分析係数表!D36</f>
        <v>1.3696924417880712E-2</v>
      </c>
      <c r="W33" s="167">
        <f t="shared" si="8"/>
        <v>0</v>
      </c>
      <c r="X33" s="76">
        <f>分析係数表!E36</f>
        <v>6.1086817992045527E-3</v>
      </c>
      <c r="Y33" s="166">
        <f t="shared" si="9"/>
        <v>0</v>
      </c>
    </row>
    <row r="34" spans="1:25" x14ac:dyDescent="0.2">
      <c r="A34" s="6" t="s">
        <v>22</v>
      </c>
      <c r="B34" s="5" t="s">
        <v>378</v>
      </c>
      <c r="C34" s="90"/>
      <c r="D34" s="76">
        <f>投入係数表!W34</f>
        <v>1.4531893004115226E-2</v>
      </c>
      <c r="E34" s="77">
        <f t="shared" si="0"/>
        <v>1.4531893004115226</v>
      </c>
      <c r="F34" s="76">
        <f>分析係数表!C37</f>
        <v>0.57543127748336897</v>
      </c>
      <c r="G34" s="77">
        <f t="shared" si="1"/>
        <v>0.83621057556096567</v>
      </c>
      <c r="H34" s="77">
        <v>1.0433173079773368</v>
      </c>
      <c r="I34" s="77">
        <f t="shared" si="2"/>
        <v>1.0433173079773368</v>
      </c>
      <c r="J34" s="76">
        <f>分析係数表!G37</f>
        <v>0.39253606653449546</v>
      </c>
      <c r="K34" s="78">
        <f t="shared" si="3"/>
        <v>0.40953967222078258</v>
      </c>
      <c r="L34" s="79"/>
      <c r="M34" s="80"/>
      <c r="N34" s="81">
        <f>分析係数表!H37</f>
        <v>4.7922509493440749E-2</v>
      </c>
      <c r="O34" s="82">
        <f t="shared" si="4"/>
        <v>0.47227437111574794</v>
      </c>
      <c r="P34" s="76">
        <f>分析係数表!C37</f>
        <v>0.57543127748336897</v>
      </c>
      <c r="Q34" s="82">
        <f t="shared" si="5"/>
        <v>0.27176144469378954</v>
      </c>
      <c r="R34" s="83">
        <v>0.33456284468617997</v>
      </c>
      <c r="S34" s="84">
        <f t="shared" si="6"/>
        <v>1.3778801526635167</v>
      </c>
      <c r="T34" s="85">
        <f>分析係数表!F37</f>
        <v>0.63717752091671964</v>
      </c>
      <c r="U34" s="86">
        <f t="shared" si="7"/>
        <v>0.87795425979449082</v>
      </c>
      <c r="V34" s="87">
        <f>分析係数表!D37</f>
        <v>6.7955959550617839E-2</v>
      </c>
      <c r="W34" s="167">
        <f t="shared" si="8"/>
        <v>0</v>
      </c>
      <c r="X34" s="76">
        <f>分析係数表!E37</f>
        <v>6.4489582164366135E-2</v>
      </c>
      <c r="Y34" s="166">
        <f t="shared" si="9"/>
        <v>0</v>
      </c>
    </row>
    <row r="35" spans="1:25" x14ac:dyDescent="0.2">
      <c r="A35" s="6" t="s">
        <v>23</v>
      </c>
      <c r="B35" s="5" t="s">
        <v>194</v>
      </c>
      <c r="C35" s="90"/>
      <c r="D35" s="76">
        <f>投入係数表!W35</f>
        <v>2.05761316872428E-3</v>
      </c>
      <c r="E35" s="77">
        <f t="shared" si="0"/>
        <v>0.20576131687242799</v>
      </c>
      <c r="F35" s="76">
        <f>分析係数表!C38</f>
        <v>0.12310923685624497</v>
      </c>
      <c r="G35" s="77">
        <f t="shared" si="1"/>
        <v>2.5331118694700613E-2</v>
      </c>
      <c r="H35" s="77">
        <v>5.4024241672367961E-2</v>
      </c>
      <c r="I35" s="77">
        <f t="shared" si="2"/>
        <v>5.4024241672367961E-2</v>
      </c>
      <c r="J35" s="76">
        <f>分析係数表!G38</f>
        <v>0.19170637906529556</v>
      </c>
      <c r="K35" s="78">
        <f t="shared" si="3"/>
        <v>1.0356791752758108E-2</v>
      </c>
      <c r="L35" s="79"/>
      <c r="M35" s="80"/>
      <c r="N35" s="81">
        <f>分析係数表!H38</f>
        <v>4.3167094042767119E-2</v>
      </c>
      <c r="O35" s="82">
        <f t="shared" si="4"/>
        <v>0.42540994633706652</v>
      </c>
      <c r="P35" s="76">
        <f>分析係数表!C38</f>
        <v>0.12310923685624497</v>
      </c>
      <c r="Q35" s="82">
        <f t="shared" si="5"/>
        <v>5.237189384461239E-2</v>
      </c>
      <c r="R35" s="83">
        <v>6.7710988997163712E-2</v>
      </c>
      <c r="S35" s="84">
        <f t="shared" si="6"/>
        <v>0.12173523066953168</v>
      </c>
      <c r="T35" s="85">
        <f>分析係数表!F38</f>
        <v>0.42705459409748348</v>
      </c>
      <c r="U35" s="86">
        <f t="shared" si="7"/>
        <v>5.1987589520940375E-2</v>
      </c>
      <c r="V35" s="87">
        <f>分析係数表!D38</f>
        <v>7.0562661984783878E-2</v>
      </c>
      <c r="W35" s="167">
        <f t="shared" si="8"/>
        <v>0</v>
      </c>
      <c r="X35" s="76">
        <f>分析係数表!E38</f>
        <v>7.7418276063874261E-2</v>
      </c>
      <c r="Y35" s="166">
        <f t="shared" si="9"/>
        <v>0</v>
      </c>
    </row>
    <row r="36" spans="1:25" x14ac:dyDescent="0.2">
      <c r="A36" s="6" t="s">
        <v>24</v>
      </c>
      <c r="B36" s="5" t="s">
        <v>39</v>
      </c>
      <c r="C36" s="90"/>
      <c r="D36" s="76">
        <f>投入係数表!W36</f>
        <v>0</v>
      </c>
      <c r="E36" s="77">
        <f t="shared" si="0"/>
        <v>0</v>
      </c>
      <c r="F36" s="76">
        <f>分析係数表!C39</f>
        <v>1</v>
      </c>
      <c r="G36" s="77">
        <f t="shared" si="1"/>
        <v>0</v>
      </c>
      <c r="H36" s="77">
        <v>1.8095386635035422E-2</v>
      </c>
      <c r="I36" s="77">
        <f t="shared" si="2"/>
        <v>1.8095386635035422E-2</v>
      </c>
      <c r="J36" s="76">
        <f>分析係数表!G39</f>
        <v>0.35304153549304357</v>
      </c>
      <c r="K36" s="78">
        <f t="shared" si="3"/>
        <v>6.3884230829732037E-3</v>
      </c>
      <c r="L36" s="79"/>
      <c r="M36" s="80"/>
      <c r="N36" s="81">
        <f>分析係数表!H39</f>
        <v>3.7957953780144243E-3</v>
      </c>
      <c r="O36" s="82">
        <f t="shared" si="4"/>
        <v>3.7407408209313195E-2</v>
      </c>
      <c r="P36" s="76">
        <f>分析係数表!C39</f>
        <v>1</v>
      </c>
      <c r="Q36" s="82">
        <f t="shared" si="5"/>
        <v>3.7407408209313195E-2</v>
      </c>
      <c r="R36" s="83">
        <v>5.3448520402541118E-2</v>
      </c>
      <c r="S36" s="84">
        <f t="shared" si="6"/>
        <v>7.1543907037576543E-2</v>
      </c>
      <c r="T36" s="85">
        <f>分析係数表!F39</f>
        <v>0.70376764496801059</v>
      </c>
      <c r="U36" s="86">
        <f t="shared" si="7"/>
        <v>5.035028696764552E-2</v>
      </c>
      <c r="V36" s="87">
        <f>分析係数表!D39</f>
        <v>5.7580989133746319E-2</v>
      </c>
      <c r="W36" s="167">
        <f t="shared" si="8"/>
        <v>0</v>
      </c>
      <c r="X36" s="76">
        <f>分析係数表!E39</f>
        <v>7.2915608814867472E-2</v>
      </c>
      <c r="Y36" s="166">
        <f t="shared" si="9"/>
        <v>0</v>
      </c>
    </row>
    <row r="37" spans="1:25" x14ac:dyDescent="0.2">
      <c r="A37" s="6" t="s">
        <v>25</v>
      </c>
      <c r="B37" s="5" t="s">
        <v>40</v>
      </c>
      <c r="C37" s="90"/>
      <c r="D37" s="76">
        <f>投入係数表!W37</f>
        <v>1.286008230452675E-4</v>
      </c>
      <c r="E37" s="77">
        <f t="shared" si="0"/>
        <v>1.2860082304526749E-2</v>
      </c>
      <c r="F37" s="76">
        <f>分析係数表!C40</f>
        <v>0.78099387587215507</v>
      </c>
      <c r="G37" s="77">
        <f t="shared" si="1"/>
        <v>1.0043645523047262E-2</v>
      </c>
      <c r="H37" s="77">
        <v>1.3091248329671526E-2</v>
      </c>
      <c r="I37" s="77">
        <f t="shared" si="2"/>
        <v>1.3091248329671526E-2</v>
      </c>
      <c r="J37" s="76">
        <f>分析係数表!G40</f>
        <v>0.50417365280256732</v>
      </c>
      <c r="K37" s="78">
        <f t="shared" si="3"/>
        <v>6.6002624901160016E-3</v>
      </c>
      <c r="L37" s="79"/>
      <c r="M37" s="80"/>
      <c r="N37" s="81">
        <f>分析係数表!H40</f>
        <v>3.2832602420076455E-2</v>
      </c>
      <c r="O37" s="82">
        <f t="shared" si="4"/>
        <v>0.32356395405706645</v>
      </c>
      <c r="P37" s="76">
        <f>分析係数表!C40</f>
        <v>0.78099387587215507</v>
      </c>
      <c r="Q37" s="82">
        <f t="shared" si="5"/>
        <v>0.25270146657154824</v>
      </c>
      <c r="R37" s="83">
        <v>0.25330585465826089</v>
      </c>
      <c r="S37" s="84">
        <f t="shared" si="6"/>
        <v>0.2663971029879324</v>
      </c>
      <c r="T37" s="85">
        <f>分析係数表!F40</f>
        <v>0.70079506733733576</v>
      </c>
      <c r="U37" s="86">
        <f t="shared" si="7"/>
        <v>0.18668977572689927</v>
      </c>
      <c r="V37" s="87">
        <f>分析係数表!D40</f>
        <v>8.9079993509654384E-2</v>
      </c>
      <c r="W37" s="167">
        <f t="shared" si="8"/>
        <v>0</v>
      </c>
      <c r="X37" s="76">
        <f>分析係数表!E40</f>
        <v>5.5816972253772516E-2</v>
      </c>
      <c r="Y37" s="166">
        <f t="shared" si="9"/>
        <v>0</v>
      </c>
    </row>
    <row r="38" spans="1:25" x14ac:dyDescent="0.2">
      <c r="A38" s="6" t="s">
        <v>26</v>
      </c>
      <c r="B38" s="5" t="s">
        <v>277</v>
      </c>
      <c r="C38" s="90"/>
      <c r="D38" s="76">
        <f>投入係数表!W38</f>
        <v>0</v>
      </c>
      <c r="E38" s="77">
        <f t="shared" si="0"/>
        <v>0</v>
      </c>
      <c r="F38" s="76">
        <f>分析係数表!C41</f>
        <v>0.76071116627591595</v>
      </c>
      <c r="G38" s="77">
        <f t="shared" si="1"/>
        <v>0</v>
      </c>
      <c r="H38" s="77">
        <v>6.9568048662014517E-4</v>
      </c>
      <c r="I38" s="77">
        <f t="shared" si="2"/>
        <v>6.9568048662014517E-4</v>
      </c>
      <c r="J38" s="76">
        <f>分析係数表!G41</f>
        <v>0.44503393665158369</v>
      </c>
      <c r="K38" s="78">
        <f t="shared" si="3"/>
        <v>3.0960142561225259E-4</v>
      </c>
      <c r="L38" s="79"/>
      <c r="M38" s="80"/>
      <c r="N38" s="81">
        <f>分析係数表!H41</f>
        <v>5.40375184572724E-2</v>
      </c>
      <c r="O38" s="82">
        <f t="shared" si="4"/>
        <v>0.53253753436173856</v>
      </c>
      <c r="P38" s="76">
        <f>分析係数表!C41</f>
        <v>0.76071116627591595</v>
      </c>
      <c r="Q38" s="82">
        <f t="shared" si="5"/>
        <v>0.40510724885001881</v>
      </c>
      <c r="R38" s="83">
        <v>0.41211104888302508</v>
      </c>
      <c r="S38" s="84">
        <f t="shared" si="6"/>
        <v>0.41280672936964524</v>
      </c>
      <c r="T38" s="85">
        <f>分析係数表!F41</f>
        <v>0.54961538461538462</v>
      </c>
      <c r="U38" s="86">
        <f t="shared" si="7"/>
        <v>0.22688492933431656</v>
      </c>
      <c r="V38" s="87">
        <f>分析係数表!D41</f>
        <v>0.14765837104072399</v>
      </c>
      <c r="W38" s="167">
        <f t="shared" si="8"/>
        <v>0</v>
      </c>
      <c r="X38" s="76">
        <f>分析係数表!E41</f>
        <v>0.13881221719457013</v>
      </c>
      <c r="Y38" s="166">
        <f t="shared" si="9"/>
        <v>0</v>
      </c>
    </row>
    <row r="39" spans="1:25" x14ac:dyDescent="0.2">
      <c r="A39" s="6" t="s">
        <v>51</v>
      </c>
      <c r="B39" s="5" t="s">
        <v>368</v>
      </c>
      <c r="C39" s="90"/>
      <c r="D39" s="76">
        <f>投入係数表!W39</f>
        <v>1.286008230452675E-4</v>
      </c>
      <c r="E39" s="77">
        <f>$C$25*D39</f>
        <v>1.2860082304526749E-2</v>
      </c>
      <c r="F39" s="76">
        <f>分析係数表!C42</f>
        <v>0.30107643796890293</v>
      </c>
      <c r="G39" s="77">
        <f>E39*F39</f>
        <v>3.8718677722338339E-3</v>
      </c>
      <c r="H39" s="77">
        <v>7.3243351493956499E-3</v>
      </c>
      <c r="I39" s="77">
        <f>C39+H39</f>
        <v>7.3243351493956499E-3</v>
      </c>
      <c r="J39" s="76">
        <f>分析係数表!G42</f>
        <v>0.48530465949820789</v>
      </c>
      <c r="K39" s="78">
        <f>I39*J39</f>
        <v>3.5545339757282117E-3</v>
      </c>
      <c r="L39" s="79"/>
      <c r="M39" s="80"/>
      <c r="N39" s="81">
        <f>分析係数表!H42</f>
        <v>1.1991298601515789E-2</v>
      </c>
      <c r="O39" s="82">
        <f t="shared" si="4"/>
        <v>0.11817375729597693</v>
      </c>
      <c r="P39" s="76">
        <f>分析係数表!C42</f>
        <v>0.30107643796890293</v>
      </c>
      <c r="Q39" s="82">
        <f>O39*P39</f>
        <v>3.5579333908074391E-2</v>
      </c>
      <c r="R39" s="83">
        <v>3.7591969600413416E-2</v>
      </c>
      <c r="S39" s="84">
        <f>I39+R39</f>
        <v>4.4916304749809066E-2</v>
      </c>
      <c r="T39" s="85">
        <f>分析係数表!F42</f>
        <v>0.55698924731182797</v>
      </c>
      <c r="U39" s="86">
        <f>S39*T39</f>
        <v>2.5017898774624837E-2</v>
      </c>
      <c r="V39" s="87">
        <f>分析係数表!D42</f>
        <v>0.33118279569892473</v>
      </c>
      <c r="W39" s="167">
        <f>ROUND(S39*V39,0)</f>
        <v>0</v>
      </c>
      <c r="X39" s="76">
        <f>分析係数表!E42</f>
        <v>0.28387096774193549</v>
      </c>
      <c r="Y39" s="166">
        <f>ROUND(S39*X39,0)</f>
        <v>0</v>
      </c>
    </row>
    <row r="40" spans="1:25" x14ac:dyDescent="0.2">
      <c r="A40" s="6" t="s">
        <v>195</v>
      </c>
      <c r="B40" s="5" t="s">
        <v>41</v>
      </c>
      <c r="C40" s="90"/>
      <c r="D40" s="76">
        <f>投入係数表!W40</f>
        <v>2.3405349794238684E-2</v>
      </c>
      <c r="E40" s="77">
        <f>$C$25*D40</f>
        <v>2.3405349794238686</v>
      </c>
      <c r="F40" s="76">
        <f>分析係数表!C43</f>
        <v>0.72981232219865499</v>
      </c>
      <c r="G40" s="77">
        <f>E40*F40</f>
        <v>1.7081512685205147</v>
      </c>
      <c r="H40" s="77">
        <v>2.2965230749914145</v>
      </c>
      <c r="I40" s="77">
        <f>C40+H40</f>
        <v>2.2965230749914145</v>
      </c>
      <c r="J40" s="76">
        <f>分析係数表!G43</f>
        <v>0.39095764137830125</v>
      </c>
      <c r="K40" s="78">
        <f>I40*J40</f>
        <v>0.89784324476948707</v>
      </c>
      <c r="L40" s="79"/>
      <c r="M40" s="80"/>
      <c r="N40" s="81">
        <f>分析係数表!H43</f>
        <v>3.3430191196790096E-2</v>
      </c>
      <c r="O40" s="82">
        <f t="shared" si="4"/>
        <v>0.32945316701130234</v>
      </c>
      <c r="P40" s="76">
        <f>分析係数表!C43</f>
        <v>0.72981232219865499</v>
      </c>
      <c r="Q40" s="82">
        <f>O40*P40</f>
        <v>0.24043898087221988</v>
      </c>
      <c r="R40" s="83">
        <v>0.48090320509780021</v>
      </c>
      <c r="S40" s="84">
        <f>I40+R40</f>
        <v>2.7774262800892147</v>
      </c>
      <c r="T40" s="85">
        <f>分析係数表!F43</f>
        <v>0.64680420416026529</v>
      </c>
      <c r="U40" s="86">
        <f>S40*T40</f>
        <v>1.7964509947069105</v>
      </c>
      <c r="V40" s="87">
        <f>分析係数表!D43</f>
        <v>0.10445777550174361</v>
      </c>
      <c r="W40" s="167">
        <f>ROUND(S40*V40,0)</f>
        <v>0</v>
      </c>
      <c r="X40" s="76">
        <f>分析係数表!E43</f>
        <v>8.2644426561318804E-2</v>
      </c>
      <c r="Y40" s="166">
        <f>ROUND(S40*X40,0)</f>
        <v>0</v>
      </c>
    </row>
    <row r="41" spans="1:25" x14ac:dyDescent="0.2">
      <c r="A41" s="6" t="s">
        <v>341</v>
      </c>
      <c r="B41" s="5" t="s">
        <v>42</v>
      </c>
      <c r="C41" s="90"/>
      <c r="D41" s="76">
        <f>投入係数表!W41</f>
        <v>0</v>
      </c>
      <c r="E41" s="77">
        <f>$C$25*D41</f>
        <v>0</v>
      </c>
      <c r="F41" s="76">
        <f>分析係数表!C44</f>
        <v>0.45252453325619169</v>
      </c>
      <c r="G41" s="77">
        <f>E41*F41</f>
        <v>0</v>
      </c>
      <c r="H41" s="77">
        <v>3.1782684622103275E-3</v>
      </c>
      <c r="I41" s="77">
        <f>C41+H41</f>
        <v>3.1782684622103275E-3</v>
      </c>
      <c r="J41" s="76">
        <f>分析係数表!G44</f>
        <v>0.2679406279539126</v>
      </c>
      <c r="K41" s="78">
        <f>I41*J41</f>
        <v>8.5158724757075134E-4</v>
      </c>
      <c r="L41" s="79"/>
      <c r="M41" s="80"/>
      <c r="N41" s="81">
        <f>分析係数表!H44</f>
        <v>0.11253165797686161</v>
      </c>
      <c r="O41" s="82">
        <f t="shared" si="4"/>
        <v>1.1089948870250406</v>
      </c>
      <c r="P41" s="76">
        <f>分析係数表!C44</f>
        <v>0.45252453325619169</v>
      </c>
      <c r="Q41" s="82">
        <f>O41*P41</f>
        <v>0.50184739363450948</v>
      </c>
      <c r="R41" s="83">
        <v>0.51030991340405318</v>
      </c>
      <c r="S41" s="84">
        <f>I41+R41</f>
        <v>0.51348818186626355</v>
      </c>
      <c r="T41" s="85">
        <f>分析係数表!F44</f>
        <v>0.51592877398257675</v>
      </c>
      <c r="U41" s="86">
        <f>S41*T41</f>
        <v>0.26492332812480374</v>
      </c>
      <c r="V41" s="87">
        <f>分析係数表!D44</f>
        <v>0.17695373374549728</v>
      </c>
      <c r="W41" s="167">
        <f>ROUND(S41*V41,0)</f>
        <v>0</v>
      </c>
      <c r="X41" s="76">
        <f>分析係数表!E44</f>
        <v>0.1325013412359809</v>
      </c>
      <c r="Y41" s="166">
        <f>ROUND(S41*X41,0)</f>
        <v>0</v>
      </c>
    </row>
    <row r="42" spans="1:25" x14ac:dyDescent="0.2">
      <c r="A42" s="6" t="s">
        <v>342</v>
      </c>
      <c r="B42" s="5" t="s">
        <v>279</v>
      </c>
      <c r="C42" s="90"/>
      <c r="D42" s="76">
        <f>投入係数表!W42</f>
        <v>7.716049382716049E-4</v>
      </c>
      <c r="E42" s="77">
        <f>$C$25*D42</f>
        <v>7.716049382716049E-2</v>
      </c>
      <c r="F42" s="76">
        <f>分析係数表!C45</f>
        <v>1</v>
      </c>
      <c r="G42" s="77">
        <f>E42*F42</f>
        <v>7.716049382716049E-2</v>
      </c>
      <c r="H42" s="77">
        <v>9.3020756327521575E-2</v>
      </c>
      <c r="I42" s="77">
        <f>C42+H42</f>
        <v>9.3020756327521575E-2</v>
      </c>
      <c r="J42" s="76">
        <f>分析係数表!G45</f>
        <v>0</v>
      </c>
      <c r="K42" s="78">
        <f>I42*J42</f>
        <v>0</v>
      </c>
      <c r="L42" s="79"/>
      <c r="M42" s="80"/>
      <c r="N42" s="81">
        <f>分析係数表!H45</f>
        <v>0</v>
      </c>
      <c r="O42" s="82">
        <f t="shared" si="4"/>
        <v>0</v>
      </c>
      <c r="P42" s="76">
        <f>分析係数表!C45</f>
        <v>1</v>
      </c>
      <c r="Q42" s="82">
        <f>O42*P42</f>
        <v>0</v>
      </c>
      <c r="R42" s="83">
        <v>8.463079705709288E-3</v>
      </c>
      <c r="S42" s="84">
        <f>I42+R42</f>
        <v>0.10148383603323086</v>
      </c>
      <c r="T42" s="85">
        <f>分析係数表!F45</f>
        <v>0</v>
      </c>
      <c r="U42" s="86">
        <f>S42*T42</f>
        <v>0</v>
      </c>
      <c r="V42" s="87">
        <f>分析係数表!D45</f>
        <v>0</v>
      </c>
      <c r="W42" s="167">
        <f>ROUND(S42*V42,0)</f>
        <v>0</v>
      </c>
      <c r="X42" s="76">
        <f>分析係数表!E45</f>
        <v>0</v>
      </c>
      <c r="Y42" s="166">
        <f>ROUND(S42*X42,0)</f>
        <v>0</v>
      </c>
    </row>
    <row r="43" spans="1:25" x14ac:dyDescent="0.2">
      <c r="A43" s="6" t="s">
        <v>343</v>
      </c>
      <c r="B43" s="5" t="s">
        <v>280</v>
      </c>
      <c r="C43" s="90"/>
      <c r="D43" s="76">
        <f>投入係数表!W43</f>
        <v>2.05761316872428E-3</v>
      </c>
      <c r="E43" s="77">
        <f>$C$25*D43</f>
        <v>0.20576131687242799</v>
      </c>
      <c r="F43" s="76">
        <f>分析係数表!C46</f>
        <v>0.34080923888028791</v>
      </c>
      <c r="G43" s="77">
        <f>E43*F43</f>
        <v>7.0125357794297932E-2</v>
      </c>
      <c r="H43" s="77">
        <v>9.5421602778936798E-2</v>
      </c>
      <c r="I43" s="77">
        <f>C43+H43</f>
        <v>9.5421602778936798E-2</v>
      </c>
      <c r="J43" s="76">
        <f>分析係数表!G46</f>
        <v>9.3103025848340071E-3</v>
      </c>
      <c r="K43" s="78">
        <f>I43*J43</f>
        <v>8.8840399500173916E-4</v>
      </c>
      <c r="L43" s="79"/>
      <c r="M43" s="80"/>
      <c r="N43" s="81">
        <f>分析係数表!H46</f>
        <v>2.2019091222401043E-2</v>
      </c>
      <c r="O43" s="82">
        <f t="shared" si="4"/>
        <v>0.21699724345660734</v>
      </c>
      <c r="P43" s="76">
        <f>分析係数表!C46</f>
        <v>0.34080923888028791</v>
      </c>
      <c r="Q43" s="82">
        <f>O43*P43</f>
        <v>7.3954665381566878E-2</v>
      </c>
      <c r="R43" s="83">
        <v>8.4588888135219309E-2</v>
      </c>
      <c r="S43" s="84">
        <f>I43+R43</f>
        <v>0.18001049091415611</v>
      </c>
      <c r="T43" s="85">
        <f>分析係数表!F46</f>
        <v>0.31361019233125076</v>
      </c>
      <c r="U43" s="86">
        <f>S43*T43</f>
        <v>5.6453124677231362E-2</v>
      </c>
      <c r="V43" s="87">
        <f>分析係数表!D46</f>
        <v>2.8175915717260809E-3</v>
      </c>
      <c r="W43" s="167">
        <f>ROUND(S43*V43,0)</f>
        <v>0</v>
      </c>
      <c r="X43" s="76">
        <f>分析係数表!E46</f>
        <v>8.2077667524194532E-3</v>
      </c>
      <c r="Y43" s="166">
        <f>ROUND(S43*X43,0)</f>
        <v>0</v>
      </c>
    </row>
    <row r="44" spans="1:25" x14ac:dyDescent="0.2">
      <c r="A44" s="192">
        <v>40</v>
      </c>
      <c r="B44" s="14" t="s">
        <v>151</v>
      </c>
      <c r="C44" s="197">
        <f>SUM(C5:C43)</f>
        <v>100</v>
      </c>
      <c r="D44" s="92">
        <f>投入係数表!W44</f>
        <v>0.77957818930041156</v>
      </c>
      <c r="E44" s="91">
        <f>SUM(E5:E43)</f>
        <v>77.957818930041157</v>
      </c>
      <c r="F44" s="92">
        <f>分析係数表!C47</f>
        <v>0.44730110240898746</v>
      </c>
      <c r="G44" s="91">
        <f>SUM(G5:G43)</f>
        <v>11.80290767802976</v>
      </c>
      <c r="H44" s="91">
        <f>SUM(H5:H43)</f>
        <v>14.299540428149729</v>
      </c>
      <c r="I44" s="91">
        <f>SUM(I5:I43)</f>
        <v>114.29954042814973</v>
      </c>
      <c r="J44" s="92">
        <f>分析係数表!G47</f>
        <v>0.20041488570582558</v>
      </c>
      <c r="K44" s="93">
        <f>SUM(K5:K43)</f>
        <v>15.709286559799107</v>
      </c>
      <c r="L44" s="94">
        <f>最終需要_まとめ!$L$33</f>
        <v>0.62733333333333341</v>
      </c>
      <c r="M44" s="91">
        <f>K44*L44</f>
        <v>9.8549591018473084</v>
      </c>
      <c r="N44" s="95">
        <f>分析係数表!H47</f>
        <v>1</v>
      </c>
      <c r="O44" s="96">
        <f>SUM(O5:O43)</f>
        <v>9.8549591018473084</v>
      </c>
      <c r="P44" s="92">
        <f>分析係数表!C47</f>
        <v>0.44730110240898746</v>
      </c>
      <c r="Q44" s="96">
        <f>SUM(Q5:Q43)</f>
        <v>4.7448377316110815</v>
      </c>
      <c r="R44" s="91">
        <f>SUM(R5:R43)</f>
        <v>5.455954098063299</v>
      </c>
      <c r="S44" s="97">
        <f>SUM(S5:S43)</f>
        <v>119.75549452621301</v>
      </c>
      <c r="T44" s="98">
        <f>分析係数表!F47</f>
        <v>0.4447131739491107</v>
      </c>
      <c r="U44" s="99">
        <f>SUM(U5:U43)</f>
        <v>31.04135245266928</v>
      </c>
      <c r="V44" s="100">
        <f>分析係数表!D47</f>
        <v>5.9741394314336671E-2</v>
      </c>
      <c r="W44" s="164">
        <f>SUM(W5:W43)</f>
        <v>6</v>
      </c>
      <c r="X44" s="92">
        <f>分析係数表!E47</f>
        <v>5.0958836918611881E-2</v>
      </c>
      <c r="Y44" s="165">
        <f>SUM(Y5:Y43)</f>
        <v>5</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8" t="str">
        <f>取引基本表!$E$1</f>
        <v>2015年加古川市産業連関表</v>
      </c>
      <c r="H1" s="401"/>
      <c r="I1" s="401"/>
    </row>
    <row r="2" spans="1:25" x14ac:dyDescent="0.2">
      <c r="B2" s="3" t="s">
        <v>295</v>
      </c>
      <c r="S2" s="3" t="s">
        <v>153</v>
      </c>
      <c r="U2" s="64" t="s">
        <v>210</v>
      </c>
      <c r="W2" s="3" t="s">
        <v>130</v>
      </c>
      <c r="Y2" s="3" t="s">
        <v>154</v>
      </c>
    </row>
    <row r="3" spans="1:25" ht="44" x14ac:dyDescent="0.2">
      <c r="B3" s="65"/>
      <c r="C3" s="66" t="s">
        <v>228</v>
      </c>
      <c r="D3" s="66" t="s">
        <v>235</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投入係数表!X5</f>
        <v>2.2692889561270802E-3</v>
      </c>
      <c r="E5" s="77">
        <f t="shared" ref="E5:E38" si="0">$C$26*D5</f>
        <v>0.22692889561270801</v>
      </c>
      <c r="F5" s="76">
        <f>分析係数表!C8</f>
        <v>6.8521575100212173E-2</v>
      </c>
      <c r="G5" s="77">
        <f t="shared" ref="G5:G38" si="1">E5*F5</f>
        <v>1.5549525363134382E-2</v>
      </c>
      <c r="H5" s="77">
        <f t="array" ref="H5:H43">MMULT(逆行列係数!C5:AO43,'22'!G5:G43)</f>
        <v>1.7493804280696808E-2</v>
      </c>
      <c r="I5" s="77">
        <f t="shared" ref="I5:I38" si="2">C5+H5</f>
        <v>1.7493804280696808E-2</v>
      </c>
      <c r="J5" s="76">
        <f>分析係数表!G8</f>
        <v>0.11996034368803701</v>
      </c>
      <c r="K5" s="78">
        <f t="shared" ref="K5:K38" si="3">I5*J5</f>
        <v>2.0985627739236422E-3</v>
      </c>
      <c r="L5" s="79" t="s">
        <v>184</v>
      </c>
      <c r="M5" s="80" t="s">
        <v>184</v>
      </c>
      <c r="N5" s="81">
        <f>分析係数表!H8</f>
        <v>1.0951051471680932E-2</v>
      </c>
      <c r="O5" s="82">
        <f t="shared" ref="O5:O43" si="4">$M$44*N5</f>
        <v>0.21522496455560705</v>
      </c>
      <c r="P5" s="76">
        <f>分析係数表!C8</f>
        <v>6.8521575100212173E-2</v>
      </c>
      <c r="Q5" s="82">
        <f t="shared" ref="Q5:Q38" si="5">O5*P5</f>
        <v>1.4747553572237532E-2</v>
      </c>
      <c r="R5" s="83">
        <f t="array" ref="R5:R43">MMULT(逆行列係数!C5:AO43,'22'!Q5:Q43)</f>
        <v>1.8970057538800666E-2</v>
      </c>
      <c r="S5" s="84">
        <f t="shared" ref="S5:S38" si="6">I5+R5</f>
        <v>3.646386181949747E-2</v>
      </c>
      <c r="T5" s="85">
        <f>分析係数表!F8</f>
        <v>0.45208195637805682</v>
      </c>
      <c r="U5" s="86">
        <f t="shared" ref="U5:U38" si="7">S5*T5</f>
        <v>1.6484653988457547E-2</v>
      </c>
      <c r="V5" s="87">
        <f>分析係数表!D8</f>
        <v>0.36021150033046928</v>
      </c>
      <c r="W5" s="88">
        <f t="shared" ref="W5:W38" si="8">ROUND(S5*V5,0)</f>
        <v>0</v>
      </c>
      <c r="X5" s="76">
        <f>分析係数表!E8</f>
        <v>0.22769332452081956</v>
      </c>
      <c r="Y5" s="89">
        <f t="shared" ref="Y5:Y38" si="9">ROUND(S5*X5,0)</f>
        <v>0</v>
      </c>
    </row>
    <row r="6" spans="1:25" x14ac:dyDescent="0.2">
      <c r="A6" s="6" t="s">
        <v>220</v>
      </c>
      <c r="B6" s="5" t="s">
        <v>266</v>
      </c>
      <c r="C6" s="90"/>
      <c r="D6" s="76">
        <f>投入係数表!X6</f>
        <v>2.5214321734745338E-4</v>
      </c>
      <c r="E6" s="77">
        <f t="shared" si="0"/>
        <v>2.5214321734745339E-2</v>
      </c>
      <c r="F6" s="76">
        <f>分析係数表!C9</f>
        <v>0.10166666666666668</v>
      </c>
      <c r="G6" s="77">
        <f t="shared" si="1"/>
        <v>2.563456043032443E-3</v>
      </c>
      <c r="H6" s="77">
        <v>3.444171099255355E-3</v>
      </c>
      <c r="I6" s="77">
        <f t="shared" si="2"/>
        <v>3.444171099255355E-3</v>
      </c>
      <c r="J6" s="76">
        <f>分析係数表!G9</f>
        <v>0.25757575757575757</v>
      </c>
      <c r="K6" s="78">
        <f t="shared" si="3"/>
        <v>8.8713498011122778E-4</v>
      </c>
      <c r="L6" s="79"/>
      <c r="M6" s="80"/>
      <c r="N6" s="81">
        <f>分析係数表!H9</f>
        <v>5.8336047250617351E-4</v>
      </c>
      <c r="O6" s="82">
        <f t="shared" si="4"/>
        <v>1.146499378100462E-2</v>
      </c>
      <c r="P6" s="76">
        <f>分析係数表!C9</f>
        <v>0.10166666666666668</v>
      </c>
      <c r="Q6" s="82">
        <f t="shared" si="5"/>
        <v>1.1656077010688032E-3</v>
      </c>
      <c r="R6" s="83">
        <v>1.3170237172362104E-3</v>
      </c>
      <c r="S6" s="84">
        <f t="shared" si="6"/>
        <v>4.7611948164915652E-3</v>
      </c>
      <c r="T6" s="85">
        <f>分析係数表!F9</f>
        <v>0.71212121212121215</v>
      </c>
      <c r="U6" s="86">
        <f t="shared" si="7"/>
        <v>3.3905478238652055E-3</v>
      </c>
      <c r="V6" s="87">
        <f>分析係数表!D9</f>
        <v>0</v>
      </c>
      <c r="W6" s="88">
        <f t="shared" si="8"/>
        <v>0</v>
      </c>
      <c r="X6" s="76">
        <f>分析係数表!E9</f>
        <v>0</v>
      </c>
      <c r="Y6" s="89">
        <f t="shared" si="9"/>
        <v>0</v>
      </c>
    </row>
    <row r="7" spans="1:25" x14ac:dyDescent="0.2">
      <c r="A7" s="6" t="s">
        <v>221</v>
      </c>
      <c r="B7" s="5" t="s">
        <v>267</v>
      </c>
      <c r="C7" s="90"/>
      <c r="D7" s="76">
        <f>投入係数表!X7</f>
        <v>4.5385779122541605E-3</v>
      </c>
      <c r="E7" s="77">
        <f t="shared" si="0"/>
        <v>0.45385779122541603</v>
      </c>
      <c r="F7" s="76">
        <f>分析係数表!C10</f>
        <v>6.675102815564693E-2</v>
      </c>
      <c r="G7" s="77">
        <f t="shared" si="1"/>
        <v>3.029547420074747E-2</v>
      </c>
      <c r="H7" s="77">
        <v>3.0584898318165431E-2</v>
      </c>
      <c r="I7" s="77">
        <f t="shared" si="2"/>
        <v>3.0584898318165431E-2</v>
      </c>
      <c r="J7" s="76">
        <f>分析係数表!G10</f>
        <v>0.17692307692307693</v>
      </c>
      <c r="K7" s="78">
        <f t="shared" si="3"/>
        <v>5.4111743178292685E-3</v>
      </c>
      <c r="L7" s="79"/>
      <c r="M7" s="80"/>
      <c r="N7" s="81">
        <f>分析係数表!H10</f>
        <v>1.0987412693544459E-3</v>
      </c>
      <c r="O7" s="82">
        <f t="shared" si="4"/>
        <v>2.1593958476417912E-2</v>
      </c>
      <c r="P7" s="76">
        <f>分析係数表!C10</f>
        <v>6.675102815564693E-2</v>
      </c>
      <c r="Q7" s="82">
        <f t="shared" si="5"/>
        <v>1.4414189302512427E-3</v>
      </c>
      <c r="R7" s="83">
        <v>2.1883250876597376E-3</v>
      </c>
      <c r="S7" s="84">
        <f t="shared" si="6"/>
        <v>3.2773223405825169E-2</v>
      </c>
      <c r="T7" s="85">
        <f>分析係数表!F10</f>
        <v>0.52307692307692311</v>
      </c>
      <c r="U7" s="86">
        <f t="shared" si="7"/>
        <v>1.7142916858431629E-2</v>
      </c>
      <c r="V7" s="87">
        <f>分析係数表!D10</f>
        <v>9.2307692307692313E-2</v>
      </c>
      <c r="W7" s="88">
        <f t="shared" si="8"/>
        <v>0</v>
      </c>
      <c r="X7" s="76">
        <f>分析係数表!E10</f>
        <v>0</v>
      </c>
      <c r="Y7" s="89">
        <f t="shared" si="9"/>
        <v>0</v>
      </c>
    </row>
    <row r="8" spans="1:25" x14ac:dyDescent="0.2">
      <c r="A8" s="6" t="s">
        <v>222</v>
      </c>
      <c r="B8" s="5" t="s">
        <v>27</v>
      </c>
      <c r="C8" s="90"/>
      <c r="D8" s="76">
        <f>投入係数表!X8</f>
        <v>2.5214321734745338E-4</v>
      </c>
      <c r="E8" s="77">
        <f t="shared" si="0"/>
        <v>2.5214321734745339E-2</v>
      </c>
      <c r="F8" s="76">
        <f>分析係数表!C11</f>
        <v>1.2359489742525653E-2</v>
      </c>
      <c r="G8" s="77">
        <f t="shared" si="1"/>
        <v>3.1163615084532664E-4</v>
      </c>
      <c r="H8" s="77">
        <v>3.3193447437025398E-3</v>
      </c>
      <c r="I8" s="77">
        <f t="shared" si="2"/>
        <v>3.3193447437025398E-3</v>
      </c>
      <c r="J8" s="76">
        <f>分析係数表!G11</f>
        <v>0.33667334669338678</v>
      </c>
      <c r="K8" s="78">
        <f t="shared" si="3"/>
        <v>1.1175349036914362E-3</v>
      </c>
      <c r="L8" s="79"/>
      <c r="M8" s="80"/>
      <c r="N8" s="81">
        <f>分析係数表!H11</f>
        <v>-2.0551994966342155E-5</v>
      </c>
      <c r="O8" s="82">
        <f t="shared" si="4"/>
        <v>-4.0391577006249334E-4</v>
      </c>
      <c r="P8" s="76">
        <f>分析係数表!C11</f>
        <v>1.2359489742525653E-2</v>
      </c>
      <c r="Q8" s="82">
        <f t="shared" si="5"/>
        <v>-4.9921928169317367E-6</v>
      </c>
      <c r="R8" s="83">
        <v>1.4855912969693162E-3</v>
      </c>
      <c r="S8" s="84">
        <f t="shared" si="6"/>
        <v>4.8049360406718557E-3</v>
      </c>
      <c r="T8" s="85">
        <f>分析係数表!F11</f>
        <v>0.55811623246492981</v>
      </c>
      <c r="U8" s="86">
        <f t="shared" si="7"/>
        <v>2.6817128002547329E-3</v>
      </c>
      <c r="V8" s="87">
        <f>分析係数表!D11</f>
        <v>9.0180360721442889E-3</v>
      </c>
      <c r="W8" s="88">
        <f t="shared" si="8"/>
        <v>0</v>
      </c>
      <c r="X8" s="76">
        <f>分析係数表!E11</f>
        <v>0</v>
      </c>
      <c r="Y8" s="89">
        <f t="shared" si="9"/>
        <v>0</v>
      </c>
    </row>
    <row r="9" spans="1:25" x14ac:dyDescent="0.2">
      <c r="A9" s="6" t="s">
        <v>223</v>
      </c>
      <c r="B9" s="5" t="s">
        <v>191</v>
      </c>
      <c r="C9" s="90"/>
      <c r="D9" s="76">
        <f>投入係数表!X9</f>
        <v>4.034291477559254E-3</v>
      </c>
      <c r="E9" s="77">
        <f t="shared" si="0"/>
        <v>0.40342914775592542</v>
      </c>
      <c r="F9" s="76">
        <f>分析係数表!C12</f>
        <v>9.527433500036242E-2</v>
      </c>
      <c r="G9" s="77">
        <f t="shared" si="1"/>
        <v>3.8436443772208749E-2</v>
      </c>
      <c r="H9" s="77">
        <v>4.0505575044442965E-2</v>
      </c>
      <c r="I9" s="77">
        <f t="shared" si="2"/>
        <v>4.0505575044442965E-2</v>
      </c>
      <c r="J9" s="76">
        <f>分析係数表!G12</f>
        <v>0.14088657924107142</v>
      </c>
      <c r="K9" s="78">
        <f t="shared" si="3"/>
        <v>5.7066919082040786E-3</v>
      </c>
      <c r="L9" s="79"/>
      <c r="M9" s="80"/>
      <c r="N9" s="81">
        <f>分析係数表!H12</f>
        <v>8.9938691818092706E-2</v>
      </c>
      <c r="O9" s="82">
        <f t="shared" si="4"/>
        <v>1.7675975506811727</v>
      </c>
      <c r="P9" s="76">
        <f>分析係数表!C12</f>
        <v>9.527433500036242E-2</v>
      </c>
      <c r="Q9" s="82">
        <f t="shared" si="5"/>
        <v>0.16840668118941815</v>
      </c>
      <c r="R9" s="83">
        <v>0.18694307268246604</v>
      </c>
      <c r="S9" s="84">
        <f t="shared" si="6"/>
        <v>0.22744864772690901</v>
      </c>
      <c r="T9" s="85">
        <f>分析係数表!F12</f>
        <v>0.31070382254464285</v>
      </c>
      <c r="U9" s="86">
        <f t="shared" si="7"/>
        <v>7.0669164281360525E-2</v>
      </c>
      <c r="V9" s="87">
        <f>分析係数表!D12</f>
        <v>6.9248744419642863E-2</v>
      </c>
      <c r="W9" s="88">
        <f t="shared" si="8"/>
        <v>0</v>
      </c>
      <c r="X9" s="76">
        <f>分析係数表!E12</f>
        <v>7.6468331473214288E-2</v>
      </c>
      <c r="Y9" s="89">
        <f t="shared" si="9"/>
        <v>0</v>
      </c>
    </row>
    <row r="10" spans="1:25" x14ac:dyDescent="0.2">
      <c r="A10" s="6" t="s">
        <v>224</v>
      </c>
      <c r="B10" s="5" t="s">
        <v>28</v>
      </c>
      <c r="C10" s="90"/>
      <c r="D10" s="76">
        <f>投入係数表!X10</f>
        <v>4.5385779122541605E-3</v>
      </c>
      <c r="E10" s="77">
        <f t="shared" si="0"/>
        <v>0.45385779122541603</v>
      </c>
      <c r="F10" s="76">
        <f>分析係数表!C13</f>
        <v>0</v>
      </c>
      <c r="G10" s="77">
        <f t="shared" si="1"/>
        <v>0</v>
      </c>
      <c r="H10" s="77">
        <v>0</v>
      </c>
      <c r="I10" s="77">
        <f t="shared" si="2"/>
        <v>0</v>
      </c>
      <c r="J10" s="76">
        <f>分析係数表!G13</f>
        <v>0.24501568667138954</v>
      </c>
      <c r="K10" s="78">
        <f t="shared" si="3"/>
        <v>0</v>
      </c>
      <c r="L10" s="79"/>
      <c r="M10" s="80"/>
      <c r="N10" s="81">
        <f>分析係数表!H13</f>
        <v>1.4256760815882582E-2</v>
      </c>
      <c r="O10" s="82">
        <f t="shared" si="4"/>
        <v>0.28019326264796657</v>
      </c>
      <c r="P10" s="76">
        <f>分析係数表!C13</f>
        <v>0</v>
      </c>
      <c r="Q10" s="82">
        <f t="shared" si="5"/>
        <v>0</v>
      </c>
      <c r="R10" s="83">
        <v>0</v>
      </c>
      <c r="S10" s="84">
        <f t="shared" si="6"/>
        <v>0</v>
      </c>
      <c r="T10" s="85">
        <f>分析係数表!F13</f>
        <v>0.38356441655702866</v>
      </c>
      <c r="U10" s="86">
        <f t="shared" si="7"/>
        <v>0</v>
      </c>
      <c r="V10" s="87">
        <f>分析係数表!D13</f>
        <v>0.14249569881590932</v>
      </c>
      <c r="W10" s="88">
        <f t="shared" si="8"/>
        <v>0</v>
      </c>
      <c r="X10" s="76">
        <f>分析係数表!E13</f>
        <v>0.13065479202509866</v>
      </c>
      <c r="Y10" s="89">
        <f t="shared" si="9"/>
        <v>0</v>
      </c>
    </row>
    <row r="11" spans="1:25" x14ac:dyDescent="0.2">
      <c r="A11" s="6" t="s">
        <v>225</v>
      </c>
      <c r="B11" s="5" t="s">
        <v>268</v>
      </c>
      <c r="C11" s="90"/>
      <c r="D11" s="76">
        <f>投入係数表!X11</f>
        <v>9.8083711548159355E-2</v>
      </c>
      <c r="E11" s="77">
        <f t="shared" si="0"/>
        <v>9.8083711548159354</v>
      </c>
      <c r="F11" s="76">
        <f>分析係数表!C14</f>
        <v>0.10677389421589856</v>
      </c>
      <c r="G11" s="77">
        <f t="shared" si="1"/>
        <v>1.0472779841145874</v>
      </c>
      <c r="H11" s="77">
        <v>1.1087574411360992</v>
      </c>
      <c r="I11" s="77">
        <f t="shared" si="2"/>
        <v>1.1087574411360992</v>
      </c>
      <c r="J11" s="76">
        <f>分析係数表!G14</f>
        <v>0.16458723227282179</v>
      </c>
      <c r="K11" s="78">
        <f t="shared" si="3"/>
        <v>0.18248731849848671</v>
      </c>
      <c r="L11" s="79"/>
      <c r="M11" s="80"/>
      <c r="N11" s="81">
        <f>分析係数表!H14</f>
        <v>1.166720945012347E-3</v>
      </c>
      <c r="O11" s="82">
        <f t="shared" si="4"/>
        <v>2.292998756200924E-2</v>
      </c>
      <c r="P11" s="76">
        <f>分析係数表!C14</f>
        <v>0.10677389421589856</v>
      </c>
      <c r="Q11" s="82">
        <f t="shared" si="5"/>
        <v>2.4483240663178444E-3</v>
      </c>
      <c r="R11" s="83">
        <v>1.0659894801791858E-2</v>
      </c>
      <c r="S11" s="84">
        <f t="shared" si="6"/>
        <v>1.1194173359378912</v>
      </c>
      <c r="T11" s="85">
        <f>分析係数表!F14</f>
        <v>0.30037429819089206</v>
      </c>
      <c r="U11" s="86">
        <f t="shared" si="7"/>
        <v>0.33624419666506211</v>
      </c>
      <c r="V11" s="87">
        <f>分析係数表!D14</f>
        <v>5.9367851944271161E-2</v>
      </c>
      <c r="W11" s="88">
        <f t="shared" si="8"/>
        <v>0</v>
      </c>
      <c r="X11" s="76">
        <f>分析係数表!E14</f>
        <v>5.1881888126429611E-2</v>
      </c>
      <c r="Y11" s="89">
        <f t="shared" si="9"/>
        <v>0</v>
      </c>
    </row>
    <row r="12" spans="1:25" x14ac:dyDescent="0.2">
      <c r="A12" s="6" t="s">
        <v>226</v>
      </c>
      <c r="B12" s="5" t="s">
        <v>29</v>
      </c>
      <c r="C12" s="90"/>
      <c r="D12" s="76">
        <f>投入係数表!X12</f>
        <v>3.5300050428643467E-2</v>
      </c>
      <c r="E12" s="77">
        <f t="shared" si="0"/>
        <v>3.5300050428643468</v>
      </c>
      <c r="F12" s="76">
        <f>分析係数表!C15</f>
        <v>0</v>
      </c>
      <c r="G12" s="77">
        <f t="shared" si="1"/>
        <v>0</v>
      </c>
      <c r="H12" s="77">
        <v>0</v>
      </c>
      <c r="I12" s="77">
        <f t="shared" si="2"/>
        <v>0</v>
      </c>
      <c r="J12" s="76">
        <f>分析係数表!G15</f>
        <v>9.5597535599167657E-2</v>
      </c>
      <c r="K12" s="78">
        <f t="shared" si="3"/>
        <v>0</v>
      </c>
      <c r="L12" s="79"/>
      <c r="M12" s="80"/>
      <c r="N12" s="81">
        <f>分析係数表!H15</f>
        <v>8.2508355176415162E-3</v>
      </c>
      <c r="O12" s="82">
        <f t="shared" si="4"/>
        <v>0.1621566464581656</v>
      </c>
      <c r="P12" s="76">
        <f>分析係数表!C15</f>
        <v>0</v>
      </c>
      <c r="Q12" s="82">
        <f t="shared" si="5"/>
        <v>0</v>
      </c>
      <c r="R12" s="83">
        <v>0</v>
      </c>
      <c r="S12" s="84">
        <f t="shared" si="6"/>
        <v>0</v>
      </c>
      <c r="T12" s="85">
        <f>分析係数表!F15</f>
        <v>0.3037251621853197</v>
      </c>
      <c r="U12" s="86">
        <f t="shared" si="7"/>
        <v>0</v>
      </c>
      <c r="V12" s="87">
        <f>分析係数表!D15</f>
        <v>2.5215227059447551E-2</v>
      </c>
      <c r="W12" s="88">
        <f t="shared" si="8"/>
        <v>0</v>
      </c>
      <c r="X12" s="76">
        <f>分析係数表!E15</f>
        <v>2.1461503937329145E-2</v>
      </c>
      <c r="Y12" s="89">
        <f t="shared" si="9"/>
        <v>0</v>
      </c>
    </row>
    <row r="13" spans="1:25" x14ac:dyDescent="0.2">
      <c r="A13" s="6" t="s">
        <v>227</v>
      </c>
      <c r="B13" s="5" t="s">
        <v>30</v>
      </c>
      <c r="C13" s="90"/>
      <c r="D13" s="76">
        <f>投入係数表!X13</f>
        <v>2.017145738779627E-3</v>
      </c>
      <c r="E13" s="77">
        <f t="shared" si="0"/>
        <v>0.20171457387796271</v>
      </c>
      <c r="F13" s="76">
        <f>分析係数表!C16</f>
        <v>0.41015070437916346</v>
      </c>
      <c r="G13" s="77">
        <f t="shared" si="1"/>
        <v>8.2733374559589207E-2</v>
      </c>
      <c r="H13" s="77">
        <v>0.19284366768448388</v>
      </c>
      <c r="I13" s="77">
        <f t="shared" si="2"/>
        <v>0.19284366768448388</v>
      </c>
      <c r="J13" s="76">
        <f>分析係数表!G16</f>
        <v>3.3423831070889892E-2</v>
      </c>
      <c r="K13" s="78">
        <f t="shared" si="3"/>
        <v>6.445574171777017E-3</v>
      </c>
      <c r="L13" s="79"/>
      <c r="M13" s="80"/>
      <c r="N13" s="81">
        <f>分析係数表!H16</f>
        <v>1.6727742979912797E-2</v>
      </c>
      <c r="O13" s="82">
        <f t="shared" si="4"/>
        <v>0.32875636638701866</v>
      </c>
      <c r="P13" s="76">
        <f>分析係数表!C16</f>
        <v>0.41015070437916346</v>
      </c>
      <c r="Q13" s="82">
        <f t="shared" si="5"/>
        <v>0.13483965524277003</v>
      </c>
      <c r="R13" s="83">
        <v>0.16302951571482699</v>
      </c>
      <c r="S13" s="84">
        <f t="shared" si="6"/>
        <v>0.35587318339931084</v>
      </c>
      <c r="T13" s="85">
        <f>分析係数表!F16</f>
        <v>0.28886877828054297</v>
      </c>
      <c r="U13" s="86">
        <f t="shared" si="7"/>
        <v>0.10280065171136653</v>
      </c>
      <c r="V13" s="87">
        <f>分析係数表!D16</f>
        <v>1.1915535444947209E-2</v>
      </c>
      <c r="W13" s="88">
        <f t="shared" si="8"/>
        <v>0</v>
      </c>
      <c r="X13" s="76">
        <f>分析係数表!E16</f>
        <v>1.200603318250377E-2</v>
      </c>
      <c r="Y13" s="89">
        <f t="shared" si="9"/>
        <v>0</v>
      </c>
    </row>
    <row r="14" spans="1:25" x14ac:dyDescent="0.2">
      <c r="A14" s="6" t="s">
        <v>2</v>
      </c>
      <c r="B14" s="5" t="s">
        <v>365</v>
      </c>
      <c r="C14" s="90"/>
      <c r="D14" s="76">
        <f>投入係数表!X14</f>
        <v>5.9757942511346446E-2</v>
      </c>
      <c r="E14" s="77">
        <f t="shared" si="0"/>
        <v>5.9757942511346442</v>
      </c>
      <c r="F14" s="76">
        <f>分析係数表!C17</f>
        <v>9.7010006591167874E-2</v>
      </c>
      <c r="G14" s="77">
        <f t="shared" si="1"/>
        <v>0.57971183969003492</v>
      </c>
      <c r="H14" s="77">
        <v>0.60275633828158603</v>
      </c>
      <c r="I14" s="77">
        <f t="shared" si="2"/>
        <v>0.60275633828158603</v>
      </c>
      <c r="J14" s="76">
        <f>分析係数表!G17</f>
        <v>0.23047865738492257</v>
      </c>
      <c r="K14" s="78">
        <f t="shared" si="3"/>
        <v>0.13892247157739215</v>
      </c>
      <c r="L14" s="79"/>
      <c r="M14" s="80"/>
      <c r="N14" s="81">
        <f>分析係数表!H17</f>
        <v>3.0021721877756735E-3</v>
      </c>
      <c r="O14" s="82">
        <f t="shared" si="4"/>
        <v>5.9002772872974993E-2</v>
      </c>
      <c r="P14" s="76">
        <f>分析係数表!C17</f>
        <v>9.7010006591167874E-2</v>
      </c>
      <c r="Q14" s="82">
        <f t="shared" si="5"/>
        <v>5.7238593853044849E-3</v>
      </c>
      <c r="R14" s="83">
        <v>1.0904811403782286E-2</v>
      </c>
      <c r="S14" s="84">
        <f t="shared" si="6"/>
        <v>0.61366114968536833</v>
      </c>
      <c r="T14" s="85">
        <f>分析係数表!F17</f>
        <v>0.38098321731153201</v>
      </c>
      <c r="U14" s="86">
        <f t="shared" si="7"/>
        <v>0.23379459914622525</v>
      </c>
      <c r="V14" s="87">
        <f>分析係数表!D17</f>
        <v>7.2149371323727812E-2</v>
      </c>
      <c r="W14" s="88">
        <f t="shared" si="8"/>
        <v>0</v>
      </c>
      <c r="X14" s="76">
        <f>分析係数表!E17</f>
        <v>7.3984134693216769E-2</v>
      </c>
      <c r="Y14" s="89">
        <f t="shared" si="9"/>
        <v>0</v>
      </c>
    </row>
    <row r="15" spans="1:25" x14ac:dyDescent="0.2">
      <c r="A15" s="6" t="s">
        <v>3</v>
      </c>
      <c r="B15" s="5" t="s">
        <v>31</v>
      </c>
      <c r="C15" s="90"/>
      <c r="D15" s="76">
        <f>投入係数表!X15</f>
        <v>4.2864346949067073E-3</v>
      </c>
      <c r="E15" s="77">
        <f t="shared" si="0"/>
        <v>0.42864346949067073</v>
      </c>
      <c r="F15" s="76">
        <f>分析係数表!C18</f>
        <v>9.5269756838905817E-2</v>
      </c>
      <c r="G15" s="77">
        <f t="shared" si="1"/>
        <v>4.0836759108961146E-2</v>
      </c>
      <c r="H15" s="77">
        <v>4.3769079498779902E-2</v>
      </c>
      <c r="I15" s="77">
        <f t="shared" si="2"/>
        <v>4.3769079498779902E-2</v>
      </c>
      <c r="J15" s="76">
        <f>分析係数表!G18</f>
        <v>0.2156830511260891</v>
      </c>
      <c r="K15" s="78">
        <f t="shared" si="3"/>
        <v>9.4402486112772042E-3</v>
      </c>
      <c r="L15" s="79"/>
      <c r="M15" s="80"/>
      <c r="N15" s="81">
        <f>分析係数表!H18</f>
        <v>4.4107743043149704E-4</v>
      </c>
      <c r="O15" s="82">
        <f t="shared" si="4"/>
        <v>8.6686538344181267E-3</v>
      </c>
      <c r="P15" s="76">
        <f>分析係数表!C18</f>
        <v>9.5269756838905817E-2</v>
      </c>
      <c r="Q15" s="82">
        <f t="shared" si="5"/>
        <v>8.258605429256635E-4</v>
      </c>
      <c r="R15" s="83">
        <v>1.9063433522051741E-3</v>
      </c>
      <c r="S15" s="84">
        <f t="shared" si="6"/>
        <v>4.5675422850985074E-2</v>
      </c>
      <c r="T15" s="85">
        <f>分析係数表!F18</f>
        <v>0.45931283905967452</v>
      </c>
      <c r="U15" s="86">
        <f t="shared" si="7"/>
        <v>2.0979308144937089E-2</v>
      </c>
      <c r="V15" s="87">
        <f>分析係数表!D18</f>
        <v>2.4001315140555646E-2</v>
      </c>
      <c r="W15" s="88">
        <f t="shared" si="8"/>
        <v>0</v>
      </c>
      <c r="X15" s="76">
        <f>分析係数表!E18</f>
        <v>2.0549071181982573E-2</v>
      </c>
      <c r="Y15" s="89">
        <f t="shared" si="9"/>
        <v>0</v>
      </c>
    </row>
    <row r="16" spans="1:25" x14ac:dyDescent="0.2">
      <c r="A16" s="6" t="s">
        <v>4</v>
      </c>
      <c r="B16" s="5" t="s">
        <v>32</v>
      </c>
      <c r="C16" s="90"/>
      <c r="D16" s="76">
        <f>投入係数表!X16</f>
        <v>3.0257186081694403E-3</v>
      </c>
      <c r="E16" s="77">
        <f t="shared" si="0"/>
        <v>0.30257186081694404</v>
      </c>
      <c r="F16" s="76">
        <f>分析係数表!C19</f>
        <v>0.40536890089481681</v>
      </c>
      <c r="G16" s="77">
        <f t="shared" si="1"/>
        <v>0.1226532226610641</v>
      </c>
      <c r="H16" s="77">
        <v>0.18561206471198802</v>
      </c>
      <c r="I16" s="77">
        <f t="shared" si="2"/>
        <v>0.18561206471198802</v>
      </c>
      <c r="J16" s="76">
        <f>分析係数表!G19</f>
        <v>5.7664292584581833E-2</v>
      </c>
      <c r="K16" s="78">
        <f t="shared" si="3"/>
        <v>1.0703188406780414E-2</v>
      </c>
      <c r="L16" s="79"/>
      <c r="M16" s="80"/>
      <c r="N16" s="81">
        <f>分析係数表!H19</f>
        <v>-1.1224551097002254E-4</v>
      </c>
      <c r="O16" s="82">
        <f t="shared" si="4"/>
        <v>-2.2060015134182328E-3</v>
      </c>
      <c r="P16" s="76">
        <f>分析係数表!C19</f>
        <v>0.40536890089481681</v>
      </c>
      <c r="Q16" s="82">
        <f t="shared" si="5"/>
        <v>-8.9424440886665146E-4</v>
      </c>
      <c r="R16" s="83">
        <v>4.8400327166863606E-3</v>
      </c>
      <c r="S16" s="84">
        <f t="shared" si="6"/>
        <v>0.19045209742867439</v>
      </c>
      <c r="T16" s="85">
        <f>分析係数表!F19</f>
        <v>0.24008915593875232</v>
      </c>
      <c r="U16" s="86">
        <f t="shared" si="7"/>
        <v>4.5725483318415458E-2</v>
      </c>
      <c r="V16" s="87">
        <f>分析係数表!D19</f>
        <v>8.3893032671263044E-3</v>
      </c>
      <c r="W16" s="88">
        <f t="shared" si="8"/>
        <v>0</v>
      </c>
      <c r="X16" s="76">
        <f>分析係数表!E19</f>
        <v>9.7042048804792374E-3</v>
      </c>
      <c r="Y16" s="89">
        <f t="shared" si="9"/>
        <v>0</v>
      </c>
    </row>
    <row r="17" spans="1:25" x14ac:dyDescent="0.2">
      <c r="A17" s="6" t="s">
        <v>5</v>
      </c>
      <c r="B17" s="5" t="s">
        <v>33</v>
      </c>
      <c r="C17" s="90"/>
      <c r="D17" s="76">
        <f>投入係数表!X17</f>
        <v>1.1598587997982855E-2</v>
      </c>
      <c r="E17" s="77">
        <f t="shared" si="0"/>
        <v>1.1598587997982854</v>
      </c>
      <c r="F17" s="76">
        <f>分析係数表!C20</f>
        <v>8.6705813891974848E-2</v>
      </c>
      <c r="G17" s="77">
        <f t="shared" si="1"/>
        <v>0.10056650123627946</v>
      </c>
      <c r="H17" s="77">
        <v>0.10701012007391708</v>
      </c>
      <c r="I17" s="77">
        <f t="shared" si="2"/>
        <v>0.10701012007391708</v>
      </c>
      <c r="J17" s="76">
        <f>分析係数表!G20</f>
        <v>0.10015098137896326</v>
      </c>
      <c r="K17" s="78">
        <f t="shared" si="3"/>
        <v>1.0717168542883493E-2</v>
      </c>
      <c r="L17" s="79"/>
      <c r="M17" s="80"/>
      <c r="N17" s="81">
        <f>分析係数表!H20</f>
        <v>5.4858017333236366E-4</v>
      </c>
      <c r="O17" s="82">
        <f t="shared" si="4"/>
        <v>1.0781444016283476E-2</v>
      </c>
      <c r="P17" s="76">
        <f>分析係数表!C20</f>
        <v>8.6705813891974848E-2</v>
      </c>
      <c r="Q17" s="82">
        <f t="shared" si="5"/>
        <v>9.3481387836262086E-4</v>
      </c>
      <c r="R17" s="83">
        <v>2.2751397554023859E-3</v>
      </c>
      <c r="S17" s="84">
        <f t="shared" si="6"/>
        <v>0.10928525982931947</v>
      </c>
      <c r="T17" s="85">
        <f>分析係数表!F20</f>
        <v>0.22320080523402114</v>
      </c>
      <c r="U17" s="86">
        <f t="shared" si="7"/>
        <v>2.4392557994113329E-2</v>
      </c>
      <c r="V17" s="87">
        <f>分析係数表!D20</f>
        <v>3.6738802214393559E-2</v>
      </c>
      <c r="W17" s="88">
        <f t="shared" si="8"/>
        <v>0</v>
      </c>
      <c r="X17" s="76">
        <f>分析係数表!E20</f>
        <v>3.8877705083039761E-2</v>
      </c>
      <c r="Y17" s="89">
        <f t="shared" si="9"/>
        <v>0</v>
      </c>
    </row>
    <row r="18" spans="1:25" x14ac:dyDescent="0.2">
      <c r="A18" s="6" t="s">
        <v>6</v>
      </c>
      <c r="B18" s="5" t="s">
        <v>34</v>
      </c>
      <c r="C18" s="90"/>
      <c r="D18" s="76">
        <f>投入係数表!X18</f>
        <v>1.059001512859304E-2</v>
      </c>
      <c r="E18" s="77">
        <f t="shared" si="0"/>
        <v>1.059001512859304</v>
      </c>
      <c r="F18" s="76">
        <f>分析係数表!C21</f>
        <v>0.12574712643678165</v>
      </c>
      <c r="G18" s="77">
        <f t="shared" si="1"/>
        <v>0.13316639713426195</v>
      </c>
      <c r="H18" s="77">
        <v>0.14301984132698276</v>
      </c>
      <c r="I18" s="77">
        <f t="shared" si="2"/>
        <v>0.14301984132698276</v>
      </c>
      <c r="J18" s="76">
        <f>分析係数表!G21</f>
        <v>0.2851216642932326</v>
      </c>
      <c r="K18" s="78">
        <f t="shared" si="3"/>
        <v>4.0778055186103369E-2</v>
      </c>
      <c r="L18" s="79"/>
      <c r="M18" s="80"/>
      <c r="N18" s="81">
        <f>分析係数表!H21</f>
        <v>9.2325885079567842E-4</v>
      </c>
      <c r="O18" s="82">
        <f t="shared" si="4"/>
        <v>1.8145139208961242E-2</v>
      </c>
      <c r="P18" s="76">
        <f>分析係数表!C21</f>
        <v>0.12574712643678165</v>
      </c>
      <c r="Q18" s="82">
        <f t="shared" si="5"/>
        <v>2.2816991143222534E-3</v>
      </c>
      <c r="R18" s="83">
        <v>5.301472009988698E-3</v>
      </c>
      <c r="S18" s="84">
        <f t="shared" si="6"/>
        <v>0.14832131333697146</v>
      </c>
      <c r="T18" s="85">
        <f>分析係数表!F21</f>
        <v>0.42585598414958825</v>
      </c>
      <c r="U18" s="86">
        <f t="shared" si="7"/>
        <v>6.3163518861475434E-2</v>
      </c>
      <c r="V18" s="87">
        <f>分析係数表!D21</f>
        <v>8.1109528821744784E-2</v>
      </c>
      <c r="W18" s="88">
        <f t="shared" si="8"/>
        <v>0</v>
      </c>
      <c r="X18" s="76">
        <f>分析係数表!E21</f>
        <v>6.7549996904216453E-2</v>
      </c>
      <c r="Y18" s="89">
        <f t="shared" si="9"/>
        <v>0</v>
      </c>
    </row>
    <row r="19" spans="1:25" x14ac:dyDescent="0.2">
      <c r="A19" s="6" t="s">
        <v>7</v>
      </c>
      <c r="B19" s="5" t="s">
        <v>269</v>
      </c>
      <c r="C19" s="90"/>
      <c r="D19" s="76">
        <f>投入係数表!X19</f>
        <v>2.5214321734745338E-4</v>
      </c>
      <c r="E19" s="77">
        <f t="shared" si="0"/>
        <v>2.5214321734745339E-2</v>
      </c>
      <c r="F19" s="76">
        <f>分析係数表!C22</f>
        <v>0.11411587407903545</v>
      </c>
      <c r="G19" s="77">
        <f t="shared" si="1"/>
        <v>2.8773543640704859E-3</v>
      </c>
      <c r="H19" s="77">
        <v>6.4926011700420713E-3</v>
      </c>
      <c r="I19" s="77">
        <f t="shared" si="2"/>
        <v>6.4926011700420713E-3</v>
      </c>
      <c r="J19" s="76">
        <f>分析係数表!G22</f>
        <v>0.19462933210924949</v>
      </c>
      <c r="K19" s="78">
        <f t="shared" si="3"/>
        <v>1.2636506293770202E-3</v>
      </c>
      <c r="L19" s="79"/>
      <c r="M19" s="80"/>
      <c r="N19" s="81">
        <f>分析係数表!H22</f>
        <v>4.2684912622402942E-5</v>
      </c>
      <c r="O19" s="82">
        <f t="shared" si="4"/>
        <v>8.3890198397594778E-4</v>
      </c>
      <c r="P19" s="76">
        <f>分析係数表!C22</f>
        <v>0.11411587407903545</v>
      </c>
      <c r="Q19" s="82">
        <f t="shared" si="5"/>
        <v>9.5732033168052273E-5</v>
      </c>
      <c r="R19" s="83">
        <v>1.3852300796387735E-3</v>
      </c>
      <c r="S19" s="84">
        <f t="shared" si="6"/>
        <v>7.8778312496808455E-3</v>
      </c>
      <c r="T19" s="85">
        <f>分析係数表!F22</f>
        <v>0.41301354142758778</v>
      </c>
      <c r="U19" s="86">
        <f t="shared" si="7"/>
        <v>3.2536509831996054E-3</v>
      </c>
      <c r="V19" s="87">
        <f>分析係数表!D22</f>
        <v>3.7726646775304108E-2</v>
      </c>
      <c r="W19" s="88">
        <f t="shared" si="8"/>
        <v>0</v>
      </c>
      <c r="X19" s="76">
        <f>分析係数表!E22</f>
        <v>3.6923341748909801E-2</v>
      </c>
      <c r="Y19" s="89">
        <f t="shared" si="9"/>
        <v>0</v>
      </c>
    </row>
    <row r="20" spans="1:25" x14ac:dyDescent="0.2">
      <c r="A20" s="6" t="s">
        <v>8</v>
      </c>
      <c r="B20" s="5" t="s">
        <v>270</v>
      </c>
      <c r="C20" s="90"/>
      <c r="D20" s="76">
        <f>投入係数表!X20</f>
        <v>0</v>
      </c>
      <c r="E20" s="77">
        <f t="shared" si="0"/>
        <v>0</v>
      </c>
      <c r="F20" s="76">
        <f>分析係数表!C23</f>
        <v>0</v>
      </c>
      <c r="G20" s="77">
        <f t="shared" si="1"/>
        <v>0</v>
      </c>
      <c r="H20" s="77">
        <v>0</v>
      </c>
      <c r="I20" s="77">
        <f t="shared" si="2"/>
        <v>0</v>
      </c>
      <c r="J20" s="76">
        <f>分析係数表!G23</f>
        <v>0.21587101160701277</v>
      </c>
      <c r="K20" s="78">
        <f t="shared" si="3"/>
        <v>0</v>
      </c>
      <c r="L20" s="79"/>
      <c r="M20" s="80"/>
      <c r="N20" s="81">
        <f>分析係数表!H23</f>
        <v>2.5294763035498039E-5</v>
      </c>
      <c r="O20" s="82">
        <f t="shared" si="4"/>
        <v>4.9712710161537647E-4</v>
      </c>
      <c r="P20" s="76">
        <f>分析係数表!C23</f>
        <v>0</v>
      </c>
      <c r="Q20" s="82">
        <f t="shared" si="5"/>
        <v>0</v>
      </c>
      <c r="R20" s="83">
        <v>0</v>
      </c>
      <c r="S20" s="84">
        <f t="shared" si="6"/>
        <v>0</v>
      </c>
      <c r="T20" s="85">
        <f>分析係数表!F23</f>
        <v>0.44111505026467873</v>
      </c>
      <c r="U20" s="86">
        <f t="shared" si="7"/>
        <v>0</v>
      </c>
      <c r="V20" s="87">
        <f>分析係数表!D23</f>
        <v>7.4984216405225582E-2</v>
      </c>
      <c r="W20" s="88">
        <f t="shared" si="8"/>
        <v>0</v>
      </c>
      <c r="X20" s="76">
        <f>分析係数表!E23</f>
        <v>7.4984216405225582E-2</v>
      </c>
      <c r="Y20" s="89">
        <f t="shared" si="9"/>
        <v>0</v>
      </c>
    </row>
    <row r="21" spans="1:25" x14ac:dyDescent="0.2">
      <c r="A21" s="6" t="s">
        <v>9</v>
      </c>
      <c r="B21" s="5" t="s">
        <v>271</v>
      </c>
      <c r="C21" s="90"/>
      <c r="D21" s="76">
        <f>投入係数表!X21</f>
        <v>0</v>
      </c>
      <c r="E21" s="77">
        <f t="shared" si="0"/>
        <v>0</v>
      </c>
      <c r="F21" s="76">
        <f>分析係数表!C24</f>
        <v>0.22802579992411787</v>
      </c>
      <c r="G21" s="77">
        <f t="shared" si="1"/>
        <v>0</v>
      </c>
      <c r="H21" s="77">
        <v>4.5284983667083865E-3</v>
      </c>
      <c r="I21" s="77">
        <f t="shared" si="2"/>
        <v>4.5284983667083865E-3</v>
      </c>
      <c r="J21" s="76">
        <f>分析係数表!G24</f>
        <v>0.20837520938023452</v>
      </c>
      <c r="K21" s="78">
        <f t="shared" si="3"/>
        <v>9.4362679534091003E-4</v>
      </c>
      <c r="L21" s="79"/>
      <c r="M21" s="80"/>
      <c r="N21" s="81">
        <f>分析係数表!H24</f>
        <v>3.2883191946147448E-4</v>
      </c>
      <c r="O21" s="82">
        <f t="shared" si="4"/>
        <v>6.4626523209998935E-3</v>
      </c>
      <c r="P21" s="76">
        <f>分析係数表!C24</f>
        <v>0.22802579992411787</v>
      </c>
      <c r="Q21" s="82">
        <f t="shared" si="5"/>
        <v>1.4736514651274577E-3</v>
      </c>
      <c r="R21" s="83">
        <v>5.9833667003700514E-3</v>
      </c>
      <c r="S21" s="84">
        <f t="shared" si="6"/>
        <v>1.0511865067078439E-2</v>
      </c>
      <c r="T21" s="85">
        <f>分析係数表!F24</f>
        <v>0.39262981574539363</v>
      </c>
      <c r="U21" s="86">
        <f t="shared" si="7"/>
        <v>4.1272716444274472E-3</v>
      </c>
      <c r="V21" s="87">
        <f>分析係数表!D24</f>
        <v>9.313232830820771E-2</v>
      </c>
      <c r="W21" s="88">
        <f t="shared" si="8"/>
        <v>0</v>
      </c>
      <c r="X21" s="76">
        <f>分析係数表!E24</f>
        <v>9.0452261306532666E-2</v>
      </c>
      <c r="Y21" s="89">
        <f t="shared" si="9"/>
        <v>0</v>
      </c>
    </row>
    <row r="22" spans="1:25" x14ac:dyDescent="0.2">
      <c r="A22" s="6" t="s">
        <v>10</v>
      </c>
      <c r="B22" s="5" t="s">
        <v>272</v>
      </c>
      <c r="C22" s="90"/>
      <c r="D22" s="76">
        <f>投入係数表!X22</f>
        <v>6.3035804336863338E-3</v>
      </c>
      <c r="E22" s="77">
        <f t="shared" si="0"/>
        <v>0.63035804336863344</v>
      </c>
      <c r="F22" s="76">
        <f>分析係数表!C25</f>
        <v>9.9149235591377005E-3</v>
      </c>
      <c r="G22" s="77">
        <f t="shared" si="1"/>
        <v>6.249951814887608E-3</v>
      </c>
      <c r="H22" s="77">
        <v>6.8315882712114062E-3</v>
      </c>
      <c r="I22" s="77">
        <f t="shared" si="2"/>
        <v>6.8315882712114062E-3</v>
      </c>
      <c r="J22" s="76">
        <f>分析係数表!G25</f>
        <v>0.19677906391545041</v>
      </c>
      <c r="K22" s="78">
        <f t="shared" si="3"/>
        <v>1.3443135450647507E-3</v>
      </c>
      <c r="L22" s="79"/>
      <c r="M22" s="80"/>
      <c r="N22" s="81">
        <f>分析係数表!H25</f>
        <v>5.0905710608939805E-4</v>
      </c>
      <c r="O22" s="82">
        <f t="shared" si="4"/>
        <v>1.0004682920009451E-2</v>
      </c>
      <c r="P22" s="76">
        <f>分析係数表!C25</f>
        <v>9.9149235591377005E-3</v>
      </c>
      <c r="Q22" s="82">
        <f t="shared" si="5"/>
        <v>9.9195666385304266E-5</v>
      </c>
      <c r="R22" s="83">
        <v>4.6720681340913281E-4</v>
      </c>
      <c r="S22" s="84">
        <f t="shared" si="6"/>
        <v>7.2987950846205392E-3</v>
      </c>
      <c r="T22" s="85">
        <f>分析係数表!F25</f>
        <v>0.35078007045797682</v>
      </c>
      <c r="U22" s="86">
        <f t="shared" si="7"/>
        <v>2.5602718540415274E-3</v>
      </c>
      <c r="V22" s="87">
        <f>分析係数表!D25</f>
        <v>8.1529944640161042E-2</v>
      </c>
      <c r="W22" s="88">
        <f t="shared" si="8"/>
        <v>0</v>
      </c>
      <c r="X22" s="76">
        <f>分析係数表!E25</f>
        <v>6.8948163059889281E-2</v>
      </c>
      <c r="Y22" s="89">
        <f t="shared" si="9"/>
        <v>0</v>
      </c>
    </row>
    <row r="23" spans="1:25" x14ac:dyDescent="0.2">
      <c r="A23" s="6" t="s">
        <v>11</v>
      </c>
      <c r="B23" s="5" t="s">
        <v>35</v>
      </c>
      <c r="C23" s="90"/>
      <c r="D23" s="76">
        <f>投入係数表!X23</f>
        <v>1.0085728693898135E-3</v>
      </c>
      <c r="E23" s="77">
        <f t="shared" si="0"/>
        <v>0.10085728693898136</v>
      </c>
      <c r="F23" s="76">
        <f>分析係数表!C26</f>
        <v>0.61283557046979864</v>
      </c>
      <c r="G23" s="77">
        <f t="shared" si="1"/>
        <v>6.1808932977286811E-2</v>
      </c>
      <c r="H23" s="77">
        <v>8.4260812273474192E-2</v>
      </c>
      <c r="I23" s="77">
        <f t="shared" si="2"/>
        <v>8.4260812273474192E-2</v>
      </c>
      <c r="J23" s="76">
        <f>分析係数表!G26</f>
        <v>0.19644335167242807</v>
      </c>
      <c r="K23" s="78">
        <f t="shared" si="3"/>
        <v>1.6552476377642535E-2</v>
      </c>
      <c r="L23" s="79"/>
      <c r="M23" s="80"/>
      <c r="N23" s="81">
        <f>分析係数表!H26</f>
        <v>1.0374014689933634E-2</v>
      </c>
      <c r="O23" s="82">
        <f t="shared" si="4"/>
        <v>0.20388425255000628</v>
      </c>
      <c r="P23" s="76">
        <f>分析係数表!C26</f>
        <v>0.61283557046979864</v>
      </c>
      <c r="Q23" s="82">
        <f t="shared" si="5"/>
        <v>0.1249475222212916</v>
      </c>
      <c r="R23" s="83">
        <v>0.1405559824792092</v>
      </c>
      <c r="S23" s="84">
        <f t="shared" si="6"/>
        <v>0.2248167947526834</v>
      </c>
      <c r="T23" s="85">
        <f>分析係数表!F26</f>
        <v>0.33496031939237547</v>
      </c>
      <c r="U23" s="86">
        <f t="shared" si="7"/>
        <v>7.5304705375128955E-2</v>
      </c>
      <c r="V23" s="87">
        <f>分析係数表!D26</f>
        <v>1.4022104289400653E-2</v>
      </c>
      <c r="W23" s="88">
        <f t="shared" si="8"/>
        <v>0</v>
      </c>
      <c r="X23" s="76">
        <f>分析係数表!E26</f>
        <v>1.5044549393836117E-2</v>
      </c>
      <c r="Y23" s="89">
        <f t="shared" si="9"/>
        <v>0</v>
      </c>
    </row>
    <row r="24" spans="1:25" x14ac:dyDescent="0.2">
      <c r="A24" s="6" t="s">
        <v>12</v>
      </c>
      <c r="B24" s="5" t="s">
        <v>366</v>
      </c>
      <c r="C24" s="90"/>
      <c r="D24" s="76">
        <f>投入係数表!X24</f>
        <v>0</v>
      </c>
      <c r="E24" s="77">
        <f t="shared" si="0"/>
        <v>0</v>
      </c>
      <c r="F24" s="76">
        <f>分析係数表!C27</f>
        <v>1.5080990504561576E-2</v>
      </c>
      <c r="G24" s="77">
        <f t="shared" si="1"/>
        <v>0</v>
      </c>
      <c r="H24" s="77">
        <v>9.4536132307556774E-5</v>
      </c>
      <c r="I24" s="77">
        <f t="shared" si="2"/>
        <v>9.4536132307556774E-5</v>
      </c>
      <c r="J24" s="76">
        <f>分析係数表!G27</f>
        <v>0.17011128775834658</v>
      </c>
      <c r="K24" s="78">
        <f t="shared" si="3"/>
        <v>1.6081663206531916E-5</v>
      </c>
      <c r="L24" s="79"/>
      <c r="M24" s="80"/>
      <c r="N24" s="81">
        <f>分析係数表!H27</f>
        <v>1.1055392369202362E-2</v>
      </c>
      <c r="O24" s="82">
        <f t="shared" si="4"/>
        <v>0.21727561384977048</v>
      </c>
      <c r="P24" s="76">
        <f>分析係数表!C27</f>
        <v>1.5080990504561576E-2</v>
      </c>
      <c r="Q24" s="82">
        <f t="shared" si="5"/>
        <v>3.2767314693411763E-3</v>
      </c>
      <c r="R24" s="83">
        <v>3.31686856942379E-3</v>
      </c>
      <c r="S24" s="84">
        <f t="shared" si="6"/>
        <v>3.4114047017313469E-3</v>
      </c>
      <c r="T24" s="85">
        <f>分析係数表!F27</f>
        <v>0.32114467408585057</v>
      </c>
      <c r="U24" s="86">
        <f t="shared" si="7"/>
        <v>1.0955544511124517E-3</v>
      </c>
      <c r="V24" s="87">
        <f>分析係数表!D27</f>
        <v>6.518282988871224E-2</v>
      </c>
      <c r="W24" s="88">
        <f t="shared" si="8"/>
        <v>0</v>
      </c>
      <c r="X24" s="76">
        <f>分析係数表!E27</f>
        <v>7.7901430842607311E-2</v>
      </c>
      <c r="Y24" s="89">
        <f t="shared" si="9"/>
        <v>0</v>
      </c>
    </row>
    <row r="25" spans="1:25" x14ac:dyDescent="0.2">
      <c r="A25" s="6" t="s">
        <v>13</v>
      </c>
      <c r="B25" s="5" t="s">
        <v>192</v>
      </c>
      <c r="C25" s="90"/>
      <c r="D25" s="76">
        <f>投入係数表!X25</f>
        <v>0</v>
      </c>
      <c r="E25" s="77">
        <f t="shared" si="0"/>
        <v>0</v>
      </c>
      <c r="F25" s="76">
        <f>分析係数表!C28</f>
        <v>4.0038232795242101E-2</v>
      </c>
      <c r="G25" s="77">
        <f t="shared" si="1"/>
        <v>0</v>
      </c>
      <c r="H25" s="77">
        <v>4.9836929329676481E-3</v>
      </c>
      <c r="I25" s="77">
        <f t="shared" si="2"/>
        <v>4.9836929329676481E-3</v>
      </c>
      <c r="J25" s="76">
        <f>分析係数表!G28</f>
        <v>0.12474279835390946</v>
      </c>
      <c r="K25" s="78">
        <f t="shared" si="3"/>
        <v>6.2167980259498698E-4</v>
      </c>
      <c r="L25" s="79"/>
      <c r="M25" s="80"/>
      <c r="N25" s="81">
        <f>分析係数表!H28</f>
        <v>2.0869760426975598E-2</v>
      </c>
      <c r="O25" s="82">
        <f t="shared" si="4"/>
        <v>0.41016092927653652</v>
      </c>
      <c r="P25" s="76">
        <f>分析係数表!C28</f>
        <v>4.0038232795242101E-2</v>
      </c>
      <c r="Q25" s="82">
        <f t="shared" si="5"/>
        <v>1.64221187698868E-2</v>
      </c>
      <c r="R25" s="83">
        <v>1.7977716318302039E-2</v>
      </c>
      <c r="S25" s="84">
        <f t="shared" si="6"/>
        <v>2.2961409251269688E-2</v>
      </c>
      <c r="T25" s="85">
        <f>分析係数表!F28</f>
        <v>0.21334876543209877</v>
      </c>
      <c r="U25" s="86">
        <f t="shared" si="7"/>
        <v>4.898788316339559E-3</v>
      </c>
      <c r="V25" s="87">
        <f>分析係数表!D28</f>
        <v>5.5555555555555552E-2</v>
      </c>
      <c r="W25" s="88">
        <f t="shared" si="8"/>
        <v>0</v>
      </c>
      <c r="X25" s="76">
        <f>分析係数表!E28</f>
        <v>5.3497942386831275E-2</v>
      </c>
      <c r="Y25" s="89">
        <f t="shared" si="9"/>
        <v>0</v>
      </c>
    </row>
    <row r="26" spans="1:25" x14ac:dyDescent="0.2">
      <c r="A26" s="6" t="s">
        <v>14</v>
      </c>
      <c r="B26" s="5" t="s">
        <v>50</v>
      </c>
      <c r="C26" s="75">
        <f>最終需要_まとめ!C27</f>
        <v>100</v>
      </c>
      <c r="D26" s="76">
        <f>投入係数表!X26</f>
        <v>5.7488653555219364E-2</v>
      </c>
      <c r="E26" s="77">
        <f t="shared" si="0"/>
        <v>5.7488653555219367</v>
      </c>
      <c r="F26" s="76">
        <f>分析係数表!C29</f>
        <v>5.2257811734743864E-2</v>
      </c>
      <c r="G26" s="77">
        <f t="shared" si="1"/>
        <v>0.30042312343725674</v>
      </c>
      <c r="H26" s="77">
        <v>0.30697930475190693</v>
      </c>
      <c r="I26" s="77">
        <f t="shared" si="2"/>
        <v>100.30697930475191</v>
      </c>
      <c r="J26" s="76">
        <f>分析係数表!G29</f>
        <v>0.26071608673726676</v>
      </c>
      <c r="K26" s="78">
        <f t="shared" si="3"/>
        <v>26.15164311677092</v>
      </c>
      <c r="L26" s="79"/>
      <c r="M26" s="80"/>
      <c r="N26" s="81">
        <f>分析係数表!H29</f>
        <v>1.0140038131855275E-2</v>
      </c>
      <c r="O26" s="82">
        <f t="shared" si="4"/>
        <v>0.19928582686006402</v>
      </c>
      <c r="P26" s="76">
        <f>分析係数表!C29</f>
        <v>5.2257811734743864E-2</v>
      </c>
      <c r="Q26" s="82">
        <f t="shared" si="5"/>
        <v>1.0414241221455987E-2</v>
      </c>
      <c r="R26" s="83">
        <v>1.3938753008124319E-2</v>
      </c>
      <c r="S26" s="84">
        <f t="shared" si="6"/>
        <v>100.32091805776003</v>
      </c>
      <c r="T26" s="85">
        <f>分析係数表!F29</f>
        <v>0.44730206757438223</v>
      </c>
      <c r="U26" s="86">
        <f t="shared" si="7"/>
        <v>44.873754068196234</v>
      </c>
      <c r="V26" s="87">
        <f>分析係数表!D29</f>
        <v>0.13842662632375188</v>
      </c>
      <c r="W26" s="88">
        <f t="shared" si="8"/>
        <v>14</v>
      </c>
      <c r="X26" s="76">
        <f>分析係数表!E29</f>
        <v>9.5057992939989913E-2</v>
      </c>
      <c r="Y26" s="89">
        <f t="shared" si="9"/>
        <v>10</v>
      </c>
    </row>
    <row r="27" spans="1:25" x14ac:dyDescent="0.2">
      <c r="A27" s="6" t="s">
        <v>15</v>
      </c>
      <c r="B27" s="5" t="s">
        <v>36</v>
      </c>
      <c r="C27" s="90"/>
      <c r="D27" s="76">
        <f>投入係数表!X27</f>
        <v>1.7650025214321734E-3</v>
      </c>
      <c r="E27" s="77">
        <f t="shared" si="0"/>
        <v>0.17650025214321735</v>
      </c>
      <c r="F27" s="76">
        <f>分析係数表!C30</f>
        <v>1</v>
      </c>
      <c r="G27" s="77">
        <f t="shared" si="1"/>
        <v>0.17650025214321735</v>
      </c>
      <c r="H27" s="77">
        <v>0.22886633711327575</v>
      </c>
      <c r="I27" s="77">
        <f t="shared" si="2"/>
        <v>0.22886633711327575</v>
      </c>
      <c r="J27" s="76">
        <f>分析係数表!G30</f>
        <v>0.34449214239092235</v>
      </c>
      <c r="K27" s="78">
        <f t="shared" si="3"/>
        <v>7.8842654793315425E-2</v>
      </c>
      <c r="L27" s="79"/>
      <c r="M27" s="80"/>
      <c r="N27" s="81">
        <f>分析係数表!H30</f>
        <v>0</v>
      </c>
      <c r="O27" s="82">
        <f t="shared" si="4"/>
        <v>0</v>
      </c>
      <c r="P27" s="76">
        <f>分析係数表!C30</f>
        <v>1</v>
      </c>
      <c r="Q27" s="82">
        <f t="shared" si="5"/>
        <v>0</v>
      </c>
      <c r="R27" s="83">
        <v>5.5923040846412038E-2</v>
      </c>
      <c r="S27" s="84">
        <f t="shared" si="6"/>
        <v>0.28478937795968778</v>
      </c>
      <c r="T27" s="85">
        <f>分析係数表!F30</f>
        <v>0.44050308781442987</v>
      </c>
      <c r="U27" s="86">
        <f t="shared" si="7"/>
        <v>0.12545060036799321</v>
      </c>
      <c r="V27" s="87">
        <f>分析係数表!D30</f>
        <v>0.11032032936687253</v>
      </c>
      <c r="W27" s="88">
        <f t="shared" si="8"/>
        <v>0</v>
      </c>
      <c r="X27" s="76">
        <f>分析係数表!E30</f>
        <v>8.4249635989355823E-2</v>
      </c>
      <c r="Y27" s="89">
        <f t="shared" si="9"/>
        <v>0</v>
      </c>
    </row>
    <row r="28" spans="1:25" x14ac:dyDescent="0.2">
      <c r="A28" s="6" t="s">
        <v>16</v>
      </c>
      <c r="B28" s="5" t="s">
        <v>193</v>
      </c>
      <c r="C28" s="90"/>
      <c r="D28" s="76">
        <f>投入係数表!X28</f>
        <v>1.9919314170448815E-2</v>
      </c>
      <c r="E28" s="77">
        <f t="shared" si="0"/>
        <v>1.9919314170448814</v>
      </c>
      <c r="F28" s="76">
        <f>分析係数表!C31</f>
        <v>0.13612385518153858</v>
      </c>
      <c r="G28" s="77">
        <f t="shared" si="1"/>
        <v>0.27114938374537434</v>
      </c>
      <c r="H28" s="77">
        <v>0.30939022585819081</v>
      </c>
      <c r="I28" s="77">
        <f t="shared" si="2"/>
        <v>0.30939022585819081</v>
      </c>
      <c r="J28" s="76">
        <f>分析係数表!G31</f>
        <v>7.0908634538152604E-2</v>
      </c>
      <c r="K28" s="78">
        <f t="shared" si="3"/>
        <v>2.1938438455054943E-2</v>
      </c>
      <c r="L28" s="79"/>
      <c r="M28" s="80"/>
      <c r="N28" s="81">
        <f>分析係数表!H31</f>
        <v>2.211552750647388E-2</v>
      </c>
      <c r="O28" s="82">
        <f t="shared" si="4"/>
        <v>0.43464443903109384</v>
      </c>
      <c r="P28" s="76">
        <f>分析係数表!C31</f>
        <v>0.13612385518153858</v>
      </c>
      <c r="Q28" s="82">
        <f t="shared" si="5"/>
        <v>5.9165476674129691E-2</v>
      </c>
      <c r="R28" s="83">
        <v>7.822779839792432E-2</v>
      </c>
      <c r="S28" s="84">
        <f t="shared" si="6"/>
        <v>0.38761802425611513</v>
      </c>
      <c r="T28" s="85">
        <f>分析係数表!F31</f>
        <v>0.34563253012048195</v>
      </c>
      <c r="U28" s="86">
        <f t="shared" si="7"/>
        <v>0.13397339844394343</v>
      </c>
      <c r="V28" s="87">
        <f>分析係数表!D31</f>
        <v>2.3594377510040159E-2</v>
      </c>
      <c r="W28" s="88">
        <f t="shared" si="8"/>
        <v>0</v>
      </c>
      <c r="X28" s="76">
        <f>分析係数表!E31</f>
        <v>2.0582329317269075E-2</v>
      </c>
      <c r="Y28" s="89">
        <f t="shared" si="9"/>
        <v>0</v>
      </c>
    </row>
    <row r="29" spans="1:25" x14ac:dyDescent="0.2">
      <c r="A29" s="6" t="s">
        <v>17</v>
      </c>
      <c r="B29" s="5" t="s">
        <v>273</v>
      </c>
      <c r="C29" s="90"/>
      <c r="D29" s="76">
        <f>投入係数表!X29</f>
        <v>5.0428643469490675E-4</v>
      </c>
      <c r="E29" s="77">
        <f t="shared" si="0"/>
        <v>5.0428643469490678E-2</v>
      </c>
      <c r="F29" s="76">
        <f>分析係数表!C32</f>
        <v>0.77653138391731791</v>
      </c>
      <c r="G29" s="77">
        <f t="shared" si="1"/>
        <v>3.9159424302436609E-2</v>
      </c>
      <c r="H29" s="77">
        <v>6.2199560152722669E-2</v>
      </c>
      <c r="I29" s="77">
        <f t="shared" si="2"/>
        <v>6.2199560152722669E-2</v>
      </c>
      <c r="J29" s="76">
        <f>分析係数表!G32</f>
        <v>0.14009350314364016</v>
      </c>
      <c r="K29" s="78">
        <f t="shared" si="3"/>
        <v>8.7137542757884882E-3</v>
      </c>
      <c r="L29" s="79"/>
      <c r="M29" s="80"/>
      <c r="N29" s="81">
        <f>分析係数表!H32</f>
        <v>6.3300144496333836E-3</v>
      </c>
      <c r="O29" s="82">
        <f t="shared" si="4"/>
        <v>0.12440605717924795</v>
      </c>
      <c r="P29" s="76">
        <f>分析係数表!C32</f>
        <v>0.77653138391731791</v>
      </c>
      <c r="Q29" s="82">
        <f t="shared" si="5"/>
        <v>9.6605207749098393E-2</v>
      </c>
      <c r="R29" s="83">
        <v>0.12598517258669742</v>
      </c>
      <c r="S29" s="84">
        <f t="shared" si="6"/>
        <v>0.1881847327394201</v>
      </c>
      <c r="T29" s="85">
        <f>分析係数表!F32</f>
        <v>0.48218603901338064</v>
      </c>
      <c r="U29" s="86">
        <f t="shared" si="7"/>
        <v>9.0740050882412632E-2</v>
      </c>
      <c r="V29" s="87">
        <f>分析係数表!D32</f>
        <v>2.111881347734967E-2</v>
      </c>
      <c r="W29" s="88">
        <f t="shared" si="8"/>
        <v>0</v>
      </c>
      <c r="X29" s="76">
        <f>分析係数表!E32</f>
        <v>3.1758826374334997E-2</v>
      </c>
      <c r="Y29" s="89">
        <f t="shared" si="9"/>
        <v>0</v>
      </c>
    </row>
    <row r="30" spans="1:25" x14ac:dyDescent="0.2">
      <c r="A30" s="6" t="s">
        <v>18</v>
      </c>
      <c r="B30" s="5" t="s">
        <v>274</v>
      </c>
      <c r="C30" s="90"/>
      <c r="D30" s="76">
        <f>投入係数表!X30</f>
        <v>2.5214321734745338E-4</v>
      </c>
      <c r="E30" s="77">
        <f t="shared" si="0"/>
        <v>2.5214321734745339E-2</v>
      </c>
      <c r="F30" s="76">
        <f>分析係数表!C33</f>
        <v>0.72092624356775303</v>
      </c>
      <c r="G30" s="77">
        <f t="shared" si="1"/>
        <v>1.8177666252338708E-2</v>
      </c>
      <c r="H30" s="77">
        <v>4.3948362726848045E-2</v>
      </c>
      <c r="I30" s="77">
        <f t="shared" si="2"/>
        <v>4.3948362726848045E-2</v>
      </c>
      <c r="J30" s="76">
        <f>分析係数表!G33</f>
        <v>0.50771788173830446</v>
      </c>
      <c r="K30" s="78">
        <f t="shared" si="3"/>
        <v>2.2313369629541942E-2</v>
      </c>
      <c r="L30" s="79"/>
      <c r="M30" s="80"/>
      <c r="N30" s="81">
        <f>分析係数表!H33</f>
        <v>9.5171545921061366E-4</v>
      </c>
      <c r="O30" s="82">
        <f t="shared" si="4"/>
        <v>1.8704407198278539E-2</v>
      </c>
      <c r="P30" s="76">
        <f>分析係数表!C33</f>
        <v>0.72092624356775303</v>
      </c>
      <c r="Q30" s="82">
        <f t="shared" si="5"/>
        <v>1.3484498019616587E-2</v>
      </c>
      <c r="R30" s="83">
        <v>3.9127413930100934E-2</v>
      </c>
      <c r="S30" s="84">
        <f t="shared" si="6"/>
        <v>8.3075776656948985E-2</v>
      </c>
      <c r="T30" s="85">
        <f>分析係数表!F33</f>
        <v>0.64568985989076233</v>
      </c>
      <c r="U30" s="86">
        <f t="shared" si="7"/>
        <v>5.3641186589941652E-2</v>
      </c>
      <c r="V30" s="87">
        <f>分析係数表!D33</f>
        <v>8.5965328900498697E-2</v>
      </c>
      <c r="W30" s="88">
        <f t="shared" si="8"/>
        <v>0</v>
      </c>
      <c r="X30" s="76">
        <f>分析係数表!E33</f>
        <v>8.1928283068154834E-2</v>
      </c>
      <c r="Y30" s="89">
        <f t="shared" si="9"/>
        <v>0</v>
      </c>
    </row>
    <row r="31" spans="1:25" x14ac:dyDescent="0.2">
      <c r="A31" s="6" t="s">
        <v>19</v>
      </c>
      <c r="B31" s="5" t="s">
        <v>275</v>
      </c>
      <c r="C31" s="90"/>
      <c r="D31" s="76">
        <f>投入係数表!X31</f>
        <v>7.5390821986888554E-2</v>
      </c>
      <c r="E31" s="77">
        <f t="shared" si="0"/>
        <v>7.5390821986888552</v>
      </c>
      <c r="F31" s="76">
        <f>分析係数表!C34</f>
        <v>0.35819769846483229</v>
      </c>
      <c r="G31" s="77">
        <f t="shared" si="1"/>
        <v>2.7004818921075353</v>
      </c>
      <c r="H31" s="77">
        <v>2.8463925296725558</v>
      </c>
      <c r="I31" s="77">
        <f t="shared" si="2"/>
        <v>2.8463925296725558</v>
      </c>
      <c r="J31" s="76">
        <f>分析係数表!G34</f>
        <v>0.42481599404565001</v>
      </c>
      <c r="K31" s="78">
        <f t="shared" si="3"/>
        <v>1.2091930719369592</v>
      </c>
      <c r="L31" s="79"/>
      <c r="M31" s="80"/>
      <c r="N31" s="81">
        <f>分析係数表!H34</f>
        <v>0.15806065051806836</v>
      </c>
      <c r="O31" s="82">
        <f t="shared" si="4"/>
        <v>3.1064229762190836</v>
      </c>
      <c r="P31" s="76">
        <f>分析係数表!C34</f>
        <v>0.35819769846483229</v>
      </c>
      <c r="Q31" s="82">
        <f t="shared" si="5"/>
        <v>1.1127135605399503</v>
      </c>
      <c r="R31" s="83">
        <v>1.2030325165929288</v>
      </c>
      <c r="S31" s="84">
        <f t="shared" si="6"/>
        <v>4.0494250462654851</v>
      </c>
      <c r="T31" s="85">
        <f>分析係数表!F34</f>
        <v>0.69970848494872639</v>
      </c>
      <c r="U31" s="86">
        <f t="shared" si="7"/>
        <v>2.8334170640358489</v>
      </c>
      <c r="V31" s="87">
        <f>分析係数表!D34</f>
        <v>0.20760626860734369</v>
      </c>
      <c r="W31" s="88">
        <f t="shared" si="8"/>
        <v>1</v>
      </c>
      <c r="X31" s="76">
        <f>分析係数表!E34</f>
        <v>0.15619831293417136</v>
      </c>
      <c r="Y31" s="89">
        <f t="shared" si="9"/>
        <v>1</v>
      </c>
    </row>
    <row r="32" spans="1:25" x14ac:dyDescent="0.2">
      <c r="A32" s="6" t="s">
        <v>20</v>
      </c>
      <c r="B32" s="5" t="s">
        <v>37</v>
      </c>
      <c r="C32" s="90"/>
      <c r="D32" s="76">
        <f>投入係数表!X32</f>
        <v>1.3867876954109935E-2</v>
      </c>
      <c r="E32" s="77">
        <f t="shared" si="0"/>
        <v>1.3867876954109934</v>
      </c>
      <c r="F32" s="76">
        <f>分析係数表!C35</f>
        <v>0.47446234387370934</v>
      </c>
      <c r="G32" s="77">
        <f t="shared" si="1"/>
        <v>0.65797854041991966</v>
      </c>
      <c r="H32" s="77">
        <v>0.77214266110942564</v>
      </c>
      <c r="I32" s="77">
        <f t="shared" si="2"/>
        <v>0.77214266110942564</v>
      </c>
      <c r="J32" s="76">
        <f>分析係数表!G35</f>
        <v>0.31377306685396844</v>
      </c>
      <c r="K32" s="78">
        <f t="shared" si="3"/>
        <v>0.24227757082508891</v>
      </c>
      <c r="L32" s="79"/>
      <c r="M32" s="80"/>
      <c r="N32" s="81">
        <f>分析係数表!H35</f>
        <v>5.9483797123353076E-2</v>
      </c>
      <c r="O32" s="82">
        <f t="shared" si="4"/>
        <v>1.1690565203362597</v>
      </c>
      <c r="P32" s="76">
        <f>分析係数表!C35</f>
        <v>0.47446234387370934</v>
      </c>
      <c r="Q32" s="82">
        <f t="shared" si="5"/>
        <v>0.55467329675958454</v>
      </c>
      <c r="R32" s="83">
        <v>0.73632272018192479</v>
      </c>
      <c r="S32" s="84">
        <f t="shared" si="6"/>
        <v>1.5084653812913504</v>
      </c>
      <c r="T32" s="85">
        <f>分析係数表!F35</f>
        <v>0.64389247174509934</v>
      </c>
      <c r="U32" s="86">
        <f t="shared" si="7"/>
        <v>0.97128950290160132</v>
      </c>
      <c r="V32" s="87">
        <f>分析係数表!D35</f>
        <v>6.6375071834493329E-2</v>
      </c>
      <c r="W32" s="88">
        <f t="shared" si="8"/>
        <v>0</v>
      </c>
      <c r="X32" s="76">
        <f>分析係数表!E35</f>
        <v>5.9702445565417275E-2</v>
      </c>
      <c r="Y32" s="89">
        <f t="shared" si="9"/>
        <v>0</v>
      </c>
    </row>
    <row r="33" spans="1:25" x14ac:dyDescent="0.2">
      <c r="A33" s="6" t="s">
        <v>21</v>
      </c>
      <c r="B33" s="5" t="s">
        <v>38</v>
      </c>
      <c r="C33" s="90"/>
      <c r="D33" s="76">
        <f>投入係数表!X33</f>
        <v>1.5128593040847202E-3</v>
      </c>
      <c r="E33" s="77">
        <f t="shared" si="0"/>
        <v>0.15128593040847202</v>
      </c>
      <c r="F33" s="76">
        <f>分析係数表!C36</f>
        <v>0.91090674483303868</v>
      </c>
      <c r="G33" s="77">
        <f t="shared" si="1"/>
        <v>0.13780737440741886</v>
      </c>
      <c r="H33" s="77">
        <v>0.33229407727847854</v>
      </c>
      <c r="I33" s="77">
        <f t="shared" si="2"/>
        <v>0.33229407727847854</v>
      </c>
      <c r="J33" s="76">
        <f>分析係数表!G36</f>
        <v>5.1762655005969514E-2</v>
      </c>
      <c r="K33" s="78">
        <f t="shared" si="3"/>
        <v>1.7200423682692857E-2</v>
      </c>
      <c r="L33" s="79"/>
      <c r="M33" s="80"/>
      <c r="N33" s="81">
        <f>分析係数表!H36</f>
        <v>0.19022926540846299</v>
      </c>
      <c r="O33" s="82">
        <f t="shared" si="4"/>
        <v>3.7386443676984387</v>
      </c>
      <c r="P33" s="76">
        <f>分析係数表!C36</f>
        <v>0.91090674483303868</v>
      </c>
      <c r="Q33" s="82">
        <f t="shared" si="5"/>
        <v>3.4055563710685588</v>
      </c>
      <c r="R33" s="83">
        <v>3.5754113705955946</v>
      </c>
      <c r="S33" s="84">
        <f t="shared" si="6"/>
        <v>3.9077054478740729</v>
      </c>
      <c r="T33" s="85">
        <f>分析係数表!F36</f>
        <v>0.84633076241329552</v>
      </c>
      <c r="U33" s="86">
        <f t="shared" si="7"/>
        <v>3.3072113309858526</v>
      </c>
      <c r="V33" s="87">
        <f>分析係数表!D36</f>
        <v>1.3696924417880712E-2</v>
      </c>
      <c r="W33" s="88">
        <f t="shared" si="8"/>
        <v>0</v>
      </c>
      <c r="X33" s="76">
        <f>分析係数表!E36</f>
        <v>6.1086817992045527E-3</v>
      </c>
      <c r="Y33" s="89">
        <f t="shared" si="9"/>
        <v>0</v>
      </c>
    </row>
    <row r="34" spans="1:25" x14ac:dyDescent="0.2">
      <c r="A34" s="6" t="s">
        <v>22</v>
      </c>
      <c r="B34" s="5" t="s">
        <v>378</v>
      </c>
      <c r="C34" s="90"/>
      <c r="D34" s="76">
        <f>投入係数表!X34</f>
        <v>6.9087241553202214E-2</v>
      </c>
      <c r="E34" s="77">
        <f t="shared" si="0"/>
        <v>6.908724155320221</v>
      </c>
      <c r="F34" s="76">
        <f>分析係数表!C37</f>
        <v>0.57543127748336897</v>
      </c>
      <c r="G34" s="77">
        <f t="shared" si="1"/>
        <v>3.975495966476124</v>
      </c>
      <c r="H34" s="77">
        <v>4.4141028212190472</v>
      </c>
      <c r="I34" s="77">
        <f t="shared" si="2"/>
        <v>4.4141028212190472</v>
      </c>
      <c r="J34" s="76">
        <f>分析係数表!G37</f>
        <v>0.39253606653449546</v>
      </c>
      <c r="K34" s="78">
        <f t="shared" si="3"/>
        <v>1.7326945587201441</v>
      </c>
      <c r="L34" s="79"/>
      <c r="M34" s="80"/>
      <c r="N34" s="81">
        <f>分析係数表!H37</f>
        <v>4.7922509493440749E-2</v>
      </c>
      <c r="O34" s="82">
        <f t="shared" si="4"/>
        <v>0.94183836445418156</v>
      </c>
      <c r="P34" s="76">
        <f>分析係数表!C37</f>
        <v>0.57543127748336897</v>
      </c>
      <c r="Q34" s="82">
        <f t="shared" si="5"/>
        <v>0.54196325324071659</v>
      </c>
      <c r="R34" s="83">
        <v>0.66720563663435062</v>
      </c>
      <c r="S34" s="84">
        <f t="shared" si="6"/>
        <v>5.0813084578533978</v>
      </c>
      <c r="T34" s="85">
        <f>分析係数表!F37</f>
        <v>0.63717752091671964</v>
      </c>
      <c r="U34" s="86">
        <f t="shared" si="7"/>
        <v>3.2376955261881877</v>
      </c>
      <c r="V34" s="87">
        <f>分析係数表!D37</f>
        <v>6.7955959550617839E-2</v>
      </c>
      <c r="W34" s="88">
        <f t="shared" si="8"/>
        <v>0</v>
      </c>
      <c r="X34" s="76">
        <f>分析係数表!E37</f>
        <v>6.4489582164366135E-2</v>
      </c>
      <c r="Y34" s="89">
        <f t="shared" si="9"/>
        <v>0</v>
      </c>
    </row>
    <row r="35" spans="1:25" x14ac:dyDescent="0.2">
      <c r="A35" s="6" t="s">
        <v>23</v>
      </c>
      <c r="B35" s="5" t="s">
        <v>194</v>
      </c>
      <c r="C35" s="90"/>
      <c r="D35" s="76">
        <f>投入係数表!X35</f>
        <v>5.0428643469490669E-3</v>
      </c>
      <c r="E35" s="77">
        <f t="shared" si="0"/>
        <v>0.50428643469490664</v>
      </c>
      <c r="F35" s="76">
        <f>分析係数表!C38</f>
        <v>0.12310923685624497</v>
      </c>
      <c r="G35" s="77">
        <f t="shared" si="1"/>
        <v>6.2082318132246572E-2</v>
      </c>
      <c r="H35" s="77">
        <v>0.10953652896678459</v>
      </c>
      <c r="I35" s="77">
        <f t="shared" si="2"/>
        <v>0.10953652896678459</v>
      </c>
      <c r="J35" s="76">
        <f>分析係数表!G38</f>
        <v>0.19170637906529556</v>
      </c>
      <c r="K35" s="78">
        <f t="shared" si="3"/>
        <v>2.0998851343603134E-2</v>
      </c>
      <c r="L35" s="79"/>
      <c r="M35" s="80"/>
      <c r="N35" s="81">
        <f>分析係数表!H38</f>
        <v>4.3167094042767119E-2</v>
      </c>
      <c r="O35" s="82">
        <f t="shared" si="4"/>
        <v>0.84837846935049088</v>
      </c>
      <c r="P35" s="76">
        <f>分析係数表!C38</f>
        <v>0.12310923685624497</v>
      </c>
      <c r="Q35" s="82">
        <f t="shared" si="5"/>
        <v>0.10444322592700815</v>
      </c>
      <c r="R35" s="83">
        <v>0.13503338532218154</v>
      </c>
      <c r="S35" s="84">
        <f t="shared" si="6"/>
        <v>0.24456991428896613</v>
      </c>
      <c r="T35" s="85">
        <f>分析係数表!F38</f>
        <v>0.42705459409748348</v>
      </c>
      <c r="U35" s="86">
        <f t="shared" si="7"/>
        <v>0.10444470547513075</v>
      </c>
      <c r="V35" s="87">
        <f>分析係数表!D38</f>
        <v>7.0562661984783878E-2</v>
      </c>
      <c r="W35" s="88">
        <f t="shared" si="8"/>
        <v>0</v>
      </c>
      <c r="X35" s="76">
        <f>分析係数表!E38</f>
        <v>7.7418276063874261E-2</v>
      </c>
      <c r="Y35" s="89">
        <f t="shared" si="9"/>
        <v>0</v>
      </c>
    </row>
    <row r="36" spans="1:25" x14ac:dyDescent="0.2">
      <c r="A36" s="6" t="s">
        <v>24</v>
      </c>
      <c r="B36" s="5" t="s">
        <v>39</v>
      </c>
      <c r="C36" s="90"/>
      <c r="D36" s="76">
        <f>投入係数表!X36</f>
        <v>0</v>
      </c>
      <c r="E36" s="77">
        <f t="shared" si="0"/>
        <v>0</v>
      </c>
      <c r="F36" s="76">
        <f>分析係数表!C39</f>
        <v>1</v>
      </c>
      <c r="G36" s="77">
        <f t="shared" si="1"/>
        <v>0</v>
      </c>
      <c r="H36" s="77">
        <v>2.9448539006036195E-2</v>
      </c>
      <c r="I36" s="77">
        <f t="shared" si="2"/>
        <v>2.9448539006036195E-2</v>
      </c>
      <c r="J36" s="76">
        <f>分析係数表!G39</f>
        <v>0.35304153549304357</v>
      </c>
      <c r="K36" s="78">
        <f t="shared" si="3"/>
        <v>1.0396557428717805E-2</v>
      </c>
      <c r="L36" s="79"/>
      <c r="M36" s="80"/>
      <c r="N36" s="81">
        <f>分析係数表!H39</f>
        <v>3.7957953780144243E-3</v>
      </c>
      <c r="O36" s="82">
        <f t="shared" si="4"/>
        <v>7.4600135686157434E-2</v>
      </c>
      <c r="P36" s="76">
        <f>分析係数表!C39</f>
        <v>1</v>
      </c>
      <c r="Q36" s="82">
        <f t="shared" si="5"/>
        <v>7.4600135686157434E-2</v>
      </c>
      <c r="R36" s="83">
        <v>0.10659030029407981</v>
      </c>
      <c r="S36" s="84">
        <f t="shared" si="6"/>
        <v>0.13603883930011601</v>
      </c>
      <c r="T36" s="85">
        <f>分析係数表!F39</f>
        <v>0.70376764496801059</v>
      </c>
      <c r="U36" s="86">
        <f t="shared" si="7"/>
        <v>9.5739733558424286E-2</v>
      </c>
      <c r="V36" s="87">
        <f>分析係数表!D39</f>
        <v>5.7580989133746319E-2</v>
      </c>
      <c r="W36" s="88">
        <f t="shared" si="8"/>
        <v>0</v>
      </c>
      <c r="X36" s="76">
        <f>分析係数表!E39</f>
        <v>7.2915608814867472E-2</v>
      </c>
      <c r="Y36" s="89">
        <f t="shared" si="9"/>
        <v>0</v>
      </c>
    </row>
    <row r="37" spans="1:25" x14ac:dyDescent="0.2">
      <c r="A37" s="6" t="s">
        <v>25</v>
      </c>
      <c r="B37" s="5" t="s">
        <v>40</v>
      </c>
      <c r="C37" s="90"/>
      <c r="D37" s="76">
        <f>投入係数表!X37</f>
        <v>0</v>
      </c>
      <c r="E37" s="77">
        <f t="shared" si="0"/>
        <v>0</v>
      </c>
      <c r="F37" s="76">
        <f>分析係数表!C40</f>
        <v>0.78099387587215507</v>
      </c>
      <c r="G37" s="77">
        <f t="shared" si="1"/>
        <v>0</v>
      </c>
      <c r="H37" s="77">
        <v>3.6082695390677018E-3</v>
      </c>
      <c r="I37" s="77">
        <f t="shared" si="2"/>
        <v>3.6082695390677018E-3</v>
      </c>
      <c r="J37" s="76">
        <f>分析係数表!G40</f>
        <v>0.50417365280256732</v>
      </c>
      <c r="K37" s="78">
        <f t="shared" si="3"/>
        <v>1.8191944338079992E-3</v>
      </c>
      <c r="L37" s="79"/>
      <c r="M37" s="80"/>
      <c r="N37" s="81">
        <f>分析係数表!H40</f>
        <v>3.2832602420076455E-2</v>
      </c>
      <c r="O37" s="82">
        <f t="shared" si="4"/>
        <v>0.64527097789675869</v>
      </c>
      <c r="P37" s="76">
        <f>分析係数表!C40</f>
        <v>0.78099387587215507</v>
      </c>
      <c r="Q37" s="82">
        <f t="shared" si="5"/>
        <v>0.50395268201540533</v>
      </c>
      <c r="R37" s="83">
        <v>0.50515798961179281</v>
      </c>
      <c r="S37" s="84">
        <f t="shared" si="6"/>
        <v>0.50876625915086049</v>
      </c>
      <c r="T37" s="85">
        <f>分析係数表!F40</f>
        <v>0.70079506733733576</v>
      </c>
      <c r="U37" s="86">
        <f t="shared" si="7"/>
        <v>0.35654088484059171</v>
      </c>
      <c r="V37" s="87">
        <f>分析係数表!D40</f>
        <v>8.9079993509654384E-2</v>
      </c>
      <c r="W37" s="88">
        <f t="shared" si="8"/>
        <v>0</v>
      </c>
      <c r="X37" s="76">
        <f>分析係数表!E40</f>
        <v>5.5816972253772516E-2</v>
      </c>
      <c r="Y37" s="89">
        <f t="shared" si="9"/>
        <v>0</v>
      </c>
    </row>
    <row r="38" spans="1:25" x14ac:dyDescent="0.2">
      <c r="A38" s="6" t="s">
        <v>26</v>
      </c>
      <c r="B38" s="5" t="s">
        <v>277</v>
      </c>
      <c r="C38" s="90"/>
      <c r="D38" s="76">
        <f>投入係数表!X38</f>
        <v>0</v>
      </c>
      <c r="E38" s="77">
        <f t="shared" si="0"/>
        <v>0</v>
      </c>
      <c r="F38" s="76">
        <f>分析係数表!C41</f>
        <v>0.76071116627591595</v>
      </c>
      <c r="G38" s="77">
        <f t="shared" si="1"/>
        <v>0</v>
      </c>
      <c r="H38" s="77">
        <v>2.1781754208180415E-3</v>
      </c>
      <c r="I38" s="77">
        <f t="shared" si="2"/>
        <v>2.1781754208180415E-3</v>
      </c>
      <c r="J38" s="76">
        <f>分析係数表!G41</f>
        <v>0.44503393665158369</v>
      </c>
      <c r="K38" s="78">
        <f t="shared" si="3"/>
        <v>9.6936198224437293E-4</v>
      </c>
      <c r="L38" s="79"/>
      <c r="M38" s="80"/>
      <c r="N38" s="81">
        <f>分析係数表!H41</f>
        <v>5.40375184572724E-2</v>
      </c>
      <c r="O38" s="82">
        <f t="shared" si="4"/>
        <v>1.0620188412696989</v>
      </c>
      <c r="P38" s="76">
        <f>分析係数表!C41</f>
        <v>0.76071116627591595</v>
      </c>
      <c r="Q38" s="82">
        <f t="shared" si="5"/>
        <v>0.80788959134926952</v>
      </c>
      <c r="R38" s="83">
        <v>0.82185699667864753</v>
      </c>
      <c r="S38" s="84">
        <f t="shared" si="6"/>
        <v>0.82403517209946553</v>
      </c>
      <c r="T38" s="85">
        <f>分析係数表!F41</f>
        <v>0.54961538461538462</v>
      </c>
      <c r="U38" s="86">
        <f t="shared" si="7"/>
        <v>0.45290240805005239</v>
      </c>
      <c r="V38" s="87">
        <f>分析係数表!D41</f>
        <v>0.14765837104072399</v>
      </c>
      <c r="W38" s="88">
        <f t="shared" si="8"/>
        <v>0</v>
      </c>
      <c r="X38" s="76">
        <f>分析係数表!E41</f>
        <v>0.13881221719457013</v>
      </c>
      <c r="Y38" s="89">
        <f t="shared" si="9"/>
        <v>0</v>
      </c>
    </row>
    <row r="39" spans="1:25" x14ac:dyDescent="0.2">
      <c r="A39" s="6" t="s">
        <v>51</v>
      </c>
      <c r="B39" s="5" t="s">
        <v>368</v>
      </c>
      <c r="C39" s="90"/>
      <c r="D39" s="76">
        <f>投入係数表!X39</f>
        <v>5.0428643469490675E-4</v>
      </c>
      <c r="E39" s="77">
        <f>$C$26*D39</f>
        <v>5.0428643469490678E-2</v>
      </c>
      <c r="F39" s="76">
        <f>分析係数表!C42</f>
        <v>0.30107643796890293</v>
      </c>
      <c r="G39" s="77">
        <f>E39*F39</f>
        <v>1.5182876347398032E-2</v>
      </c>
      <c r="H39" s="77">
        <v>2.0868085179460975E-2</v>
      </c>
      <c r="I39" s="77">
        <f>C39+H39</f>
        <v>2.0868085179460975E-2</v>
      </c>
      <c r="J39" s="76">
        <f>分析係数表!G42</f>
        <v>0.48530465949820789</v>
      </c>
      <c r="K39" s="78">
        <f>I39*J39</f>
        <v>1.0127378972397906E-2</v>
      </c>
      <c r="L39" s="79"/>
      <c r="M39" s="80"/>
      <c r="N39" s="81">
        <f>分析係数表!H42</f>
        <v>1.1991298601515789E-2</v>
      </c>
      <c r="O39" s="82">
        <f t="shared" si="4"/>
        <v>0.23566931660953941</v>
      </c>
      <c r="P39" s="76">
        <f>分析係数表!C42</f>
        <v>0.30107643796890293</v>
      </c>
      <c r="Q39" s="82">
        <f>O39*P39</f>
        <v>7.0954478383365743E-2</v>
      </c>
      <c r="R39" s="83">
        <v>7.4968199272425221E-2</v>
      </c>
      <c r="S39" s="84">
        <f>I39+R39</f>
        <v>9.5836284451886189E-2</v>
      </c>
      <c r="T39" s="85">
        <f>分析係数表!F42</f>
        <v>0.55698924731182797</v>
      </c>
      <c r="U39" s="86">
        <f>S39*T39</f>
        <v>5.3379779942018334E-2</v>
      </c>
      <c r="V39" s="87">
        <f>分析係数表!D42</f>
        <v>0.33118279569892473</v>
      </c>
      <c r="W39" s="88">
        <f>ROUND(S39*V39,0)</f>
        <v>0</v>
      </c>
      <c r="X39" s="76">
        <f>分析係数表!E42</f>
        <v>0.28387096774193549</v>
      </c>
      <c r="Y39" s="89">
        <f>ROUND(S39*X39,0)</f>
        <v>0</v>
      </c>
    </row>
    <row r="40" spans="1:25" x14ac:dyDescent="0.2">
      <c r="A40" s="6" t="s">
        <v>195</v>
      </c>
      <c r="B40" s="5" t="s">
        <v>41</v>
      </c>
      <c r="C40" s="90"/>
      <c r="D40" s="76">
        <f>投入係数表!X40</f>
        <v>3.4795763993948563E-2</v>
      </c>
      <c r="E40" s="77">
        <f>$C$26*D40</f>
        <v>3.4795763993948561</v>
      </c>
      <c r="F40" s="76">
        <f>分析係数表!C43</f>
        <v>0.72981232219865499</v>
      </c>
      <c r="G40" s="77">
        <f>E40*F40</f>
        <v>2.5394377323099944</v>
      </c>
      <c r="H40" s="77">
        <v>3.4727579524989234</v>
      </c>
      <c r="I40" s="77">
        <f>C40+H40</f>
        <v>3.4727579524989234</v>
      </c>
      <c r="J40" s="76">
        <f>分析係数表!G43</f>
        <v>0.39095764137830125</v>
      </c>
      <c r="K40" s="78">
        <f>I40*J40</f>
        <v>1.3577012581867178</v>
      </c>
      <c r="L40" s="79"/>
      <c r="M40" s="80"/>
      <c r="N40" s="81">
        <f>分析係数表!H43</f>
        <v>3.3430191196790096E-2</v>
      </c>
      <c r="O40" s="82">
        <f t="shared" si="4"/>
        <v>0.6570156056724219</v>
      </c>
      <c r="P40" s="76">
        <f>分析係数表!C43</f>
        <v>0.72981232219865499</v>
      </c>
      <c r="Q40" s="82">
        <f>O40*P40</f>
        <v>0.47949808489654605</v>
      </c>
      <c r="R40" s="83">
        <v>0.95904651162846666</v>
      </c>
      <c r="S40" s="84">
        <f>I40+R40</f>
        <v>4.4318044641273904</v>
      </c>
      <c r="T40" s="85">
        <f>分析係数表!F43</f>
        <v>0.64680420416026529</v>
      </c>
      <c r="U40" s="86">
        <f>S40*T40</f>
        <v>2.8665097594138276</v>
      </c>
      <c r="V40" s="87">
        <f>分析係数表!D43</f>
        <v>0.10445777550174361</v>
      </c>
      <c r="W40" s="88">
        <f>ROUND(S40*V40,0)</f>
        <v>0</v>
      </c>
      <c r="X40" s="76">
        <f>分析係数表!E43</f>
        <v>8.2644426561318804E-2</v>
      </c>
      <c r="Y40" s="89">
        <f>ROUND(S40*X40,0)</f>
        <v>0</v>
      </c>
    </row>
    <row r="41" spans="1:25" x14ac:dyDescent="0.2">
      <c r="A41" s="6" t="s">
        <v>341</v>
      </c>
      <c r="B41" s="5" t="s">
        <v>42</v>
      </c>
      <c r="C41" s="90"/>
      <c r="D41" s="76">
        <f>投入係数表!X41</f>
        <v>2.5214321734745338E-4</v>
      </c>
      <c r="E41" s="77">
        <f>$C$26*D41</f>
        <v>2.5214321734745339E-2</v>
      </c>
      <c r="F41" s="76">
        <f>分析係数表!C44</f>
        <v>0.45252453325619169</v>
      </c>
      <c r="G41" s="77">
        <f>E41*F41</f>
        <v>1.1410099174387085E-2</v>
      </c>
      <c r="H41" s="77">
        <v>1.7486623726458678E-2</v>
      </c>
      <c r="I41" s="77">
        <f>C41+H41</f>
        <v>1.7486623726458678E-2</v>
      </c>
      <c r="J41" s="76">
        <f>分析係数表!G44</f>
        <v>0.2679406279539126</v>
      </c>
      <c r="K41" s="78">
        <f>I41*J41</f>
        <v>4.6853769420611251E-3</v>
      </c>
      <c r="L41" s="79"/>
      <c r="M41" s="80"/>
      <c r="N41" s="81">
        <f>分析係数表!H44</f>
        <v>0.11253165797686161</v>
      </c>
      <c r="O41" s="82">
        <f t="shared" si="4"/>
        <v>2.2116252637552569</v>
      </c>
      <c r="P41" s="76">
        <f>分析係数表!C44</f>
        <v>0.45252453325619169</v>
      </c>
      <c r="Q41" s="82">
        <f>O41*P41</f>
        <v>1.0008146902184494</v>
      </c>
      <c r="R41" s="83">
        <v>1.0176911634432793</v>
      </c>
      <c r="S41" s="84">
        <f>I41+R41</f>
        <v>1.0351777871697379</v>
      </c>
      <c r="T41" s="85">
        <f>分析係数表!F44</f>
        <v>0.51592877398257675</v>
      </c>
      <c r="U41" s="86">
        <f>S41*T41</f>
        <v>0.53407800658847959</v>
      </c>
      <c r="V41" s="87">
        <f>分析係数表!D44</f>
        <v>0.17695373374549728</v>
      </c>
      <c r="W41" s="88">
        <f>ROUND(S41*V41,0)</f>
        <v>0</v>
      </c>
      <c r="X41" s="76">
        <f>分析係数表!E44</f>
        <v>0.1325013412359809</v>
      </c>
      <c r="Y41" s="89">
        <f>ROUND(S41*X41,0)</f>
        <v>0</v>
      </c>
    </row>
    <row r="42" spans="1:25" x14ac:dyDescent="0.2">
      <c r="A42" s="6" t="s">
        <v>342</v>
      </c>
      <c r="B42" s="5" t="s">
        <v>279</v>
      </c>
      <c r="C42" s="90"/>
      <c r="D42" s="76">
        <f>投入係数表!X42</f>
        <v>1.2607160867372667E-3</v>
      </c>
      <c r="E42" s="77">
        <f>$C$26*D42</f>
        <v>0.12607160867372666</v>
      </c>
      <c r="F42" s="76">
        <f>分析係数表!C45</f>
        <v>1</v>
      </c>
      <c r="G42" s="77">
        <f>E42*F42</f>
        <v>0.12607160867372666</v>
      </c>
      <c r="H42" s="77">
        <v>0.15353343312498227</v>
      </c>
      <c r="I42" s="77">
        <f>C42+H42</f>
        <v>0.15353343312498227</v>
      </c>
      <c r="J42" s="76">
        <f>分析係数表!G45</f>
        <v>0</v>
      </c>
      <c r="K42" s="78">
        <f>I42*J42</f>
        <v>0</v>
      </c>
      <c r="L42" s="79"/>
      <c r="M42" s="80"/>
      <c r="N42" s="81">
        <f>分析係数表!H45</f>
        <v>0</v>
      </c>
      <c r="O42" s="82">
        <f t="shared" si="4"/>
        <v>0</v>
      </c>
      <c r="P42" s="76">
        <f>分析係数表!C45</f>
        <v>1</v>
      </c>
      <c r="Q42" s="82">
        <f>O42*P42</f>
        <v>0</v>
      </c>
      <c r="R42" s="83">
        <v>1.6877589883692978E-2</v>
      </c>
      <c r="S42" s="84">
        <f>I42+R42</f>
        <v>0.17041102300867525</v>
      </c>
      <c r="T42" s="85">
        <f>分析係数表!F45</f>
        <v>0</v>
      </c>
      <c r="U42" s="86">
        <f>S42*T42</f>
        <v>0</v>
      </c>
      <c r="V42" s="87">
        <f>分析係数表!D45</f>
        <v>0</v>
      </c>
      <c r="W42" s="88">
        <f>ROUND(S42*V42,0)</f>
        <v>0</v>
      </c>
      <c r="X42" s="76">
        <f>分析係数表!E45</f>
        <v>0</v>
      </c>
      <c r="Y42" s="89">
        <f>ROUND(S42*X42,0)</f>
        <v>0</v>
      </c>
    </row>
    <row r="43" spans="1:25" x14ac:dyDescent="0.2">
      <c r="A43" s="6" t="s">
        <v>343</v>
      </c>
      <c r="B43" s="5" t="s">
        <v>280</v>
      </c>
      <c r="C43" s="90"/>
      <c r="D43" s="76">
        <f>投入係数表!X43</f>
        <v>3.2778618255168935E-3</v>
      </c>
      <c r="E43" s="77">
        <f>$C$26*D43</f>
        <v>0.32778618255168934</v>
      </c>
      <c r="F43" s="76">
        <f>分析係数表!C46</f>
        <v>0.34080923888028791</v>
      </c>
      <c r="G43" s="77">
        <f>E43*F43</f>
        <v>0.11171255939091636</v>
      </c>
      <c r="H43" s="77">
        <v>0.15528967952601647</v>
      </c>
      <c r="I43" s="77">
        <f>C43+H43</f>
        <v>0.15528967952601647</v>
      </c>
      <c r="J43" s="76">
        <f>分析係数表!G46</f>
        <v>9.3103025848340071E-3</v>
      </c>
      <c r="K43" s="78">
        <f>I43*J43</f>
        <v>1.4457939046891156E-3</v>
      </c>
      <c r="L43" s="79"/>
      <c r="M43" s="80"/>
      <c r="N43" s="81">
        <f>分析係数表!H46</f>
        <v>2.2019091222401043E-2</v>
      </c>
      <c r="O43" s="82">
        <f t="shared" si="4"/>
        <v>0.43274914195618525</v>
      </c>
      <c r="P43" s="76">
        <f>分析係数表!C46</f>
        <v>0.34080923888028791</v>
      </c>
      <c r="Q43" s="82">
        <f>O43*P43</f>
        <v>0.14748490569618516</v>
      </c>
      <c r="R43" s="83">
        <v>0.16869232150805596</v>
      </c>
      <c r="S43" s="84">
        <f>I43+R43</f>
        <v>0.32398200103407243</v>
      </c>
      <c r="T43" s="85">
        <f>分析係数表!F46</f>
        <v>0.31361019233125076</v>
      </c>
      <c r="U43" s="86">
        <f>S43*T43</f>
        <v>0.10160405765615894</v>
      </c>
      <c r="V43" s="87">
        <f>分析係数表!D46</f>
        <v>2.8175915717260809E-3</v>
      </c>
      <c r="W43" s="88">
        <f>ROUND(S43*V43,0)</f>
        <v>0</v>
      </c>
      <c r="X43" s="76">
        <f>分析係数表!E46</f>
        <v>8.2077667524194532E-3</v>
      </c>
      <c r="Y43" s="89">
        <f>ROUND(S43*X43,0)</f>
        <v>0</v>
      </c>
    </row>
    <row r="44" spans="1:25" x14ac:dyDescent="0.2">
      <c r="A44" s="192">
        <v>40</v>
      </c>
      <c r="B44" s="14" t="s">
        <v>151</v>
      </c>
      <c r="C44" s="197">
        <f>SUM(C5:C43)</f>
        <v>100</v>
      </c>
      <c r="D44" s="92">
        <f>投入係数表!X44</f>
        <v>0.53303076147251638</v>
      </c>
      <c r="E44" s="91">
        <f>SUM(E5:E43)</f>
        <v>53.303076147251623</v>
      </c>
      <c r="F44" s="92">
        <f>分析係数表!C47</f>
        <v>0.44730110240898746</v>
      </c>
      <c r="G44" s="91">
        <f>SUM(G5:G43)</f>
        <v>13.40810967051128</v>
      </c>
      <c r="H44" s="91">
        <f>SUM(H5:H43)</f>
        <v>15.867331242217814</v>
      </c>
      <c r="I44" s="91">
        <f>SUM(I5:I43)</f>
        <v>115.86733124221782</v>
      </c>
      <c r="J44" s="92">
        <f>分析係数表!G47</f>
        <v>0.20041488570582558</v>
      </c>
      <c r="K44" s="93">
        <f>SUM(K5:K43)</f>
        <v>31.328417684975431</v>
      </c>
      <c r="L44" s="94">
        <f>最終需要_まとめ!$L$33</f>
        <v>0.62733333333333341</v>
      </c>
      <c r="M44" s="91">
        <f>K44*L44</f>
        <v>19.653360694374591</v>
      </c>
      <c r="N44" s="95">
        <f>分析係数表!H47</f>
        <v>1</v>
      </c>
      <c r="O44" s="96">
        <f>SUM(O5:O43)</f>
        <v>19.653360694374587</v>
      </c>
      <c r="P44" s="92">
        <f>分析係数表!C47</f>
        <v>0.44730110240898746</v>
      </c>
      <c r="Q44" s="96">
        <f>SUM(Q5:Q43)</f>
        <v>9.4624448880919925</v>
      </c>
      <c r="R44" s="91">
        <f>SUM(R5:R43)</f>
        <v>10.880596531454847</v>
      </c>
      <c r="S44" s="97">
        <f>SUM(S5:S43)</f>
        <v>126.74792777367264</v>
      </c>
      <c r="T44" s="98">
        <f>分析係数表!F47</f>
        <v>0.4447131739491107</v>
      </c>
      <c r="U44" s="99">
        <f>SUM(U5:U43)</f>
        <v>61.221081618334914</v>
      </c>
      <c r="V44" s="100">
        <f>分析係数表!D47</f>
        <v>5.9741394314336671E-2</v>
      </c>
      <c r="W44" s="101">
        <f>SUM(W5:W43)</f>
        <v>15</v>
      </c>
      <c r="X44" s="92">
        <f>分析係数表!E47</f>
        <v>5.0958836918611881E-2</v>
      </c>
      <c r="Y44" s="102">
        <f>SUM(Y5:Y43)</f>
        <v>11</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8" t="str">
        <f>取引基本表!$E$1</f>
        <v>2015年加古川市産業連関表</v>
      </c>
      <c r="H1" s="401"/>
      <c r="I1" s="401"/>
    </row>
    <row r="2" spans="1:25" x14ac:dyDescent="0.2">
      <c r="B2" s="3" t="s">
        <v>294</v>
      </c>
      <c r="S2" s="3" t="s">
        <v>153</v>
      </c>
      <c r="U2" s="64" t="s">
        <v>210</v>
      </c>
      <c r="W2" s="3" t="s">
        <v>130</v>
      </c>
      <c r="Y2" s="3" t="s">
        <v>154</v>
      </c>
    </row>
    <row r="3" spans="1:25" ht="44" x14ac:dyDescent="0.2">
      <c r="B3" s="65"/>
      <c r="C3" s="66" t="s">
        <v>228</v>
      </c>
      <c r="D3" s="66" t="s">
        <v>236</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投入係数表!Y5</f>
        <v>1.0669277501631771E-3</v>
      </c>
      <c r="E5" s="77">
        <f t="shared" ref="E5:E38" si="0">$C$27*D5</f>
        <v>0.10669277501631771</v>
      </c>
      <c r="F5" s="76">
        <f>分析係数表!C8</f>
        <v>6.8521575100212173E-2</v>
      </c>
      <c r="G5" s="77">
        <f t="shared" ref="G5:G38" si="1">E5*F5</f>
        <v>7.3107569959306555E-3</v>
      </c>
      <c r="H5" s="77">
        <f t="array" ref="H5:H43">MMULT(逆行列係数!C5:AO43,'23'!G5:G43)</f>
        <v>7.7753813885373538E-3</v>
      </c>
      <c r="I5" s="77">
        <f t="shared" ref="I5:I38" si="2">C5+H5</f>
        <v>7.7753813885373538E-3</v>
      </c>
      <c r="J5" s="76">
        <f>分析係数表!G8</f>
        <v>0.11996034368803701</v>
      </c>
      <c r="K5" s="78">
        <f t="shared" ref="K5:K38" si="3">I5*J5</f>
        <v>9.3273742367450737E-4</v>
      </c>
      <c r="L5" s="79" t="s">
        <v>184</v>
      </c>
      <c r="M5" s="80" t="s">
        <v>184</v>
      </c>
      <c r="N5" s="81">
        <f>分析係数表!H8</f>
        <v>1.0951051471680932E-2</v>
      </c>
      <c r="O5" s="82">
        <f t="shared" ref="O5:O43" si="4">$M$44*N5</f>
        <v>0.2802767333966637</v>
      </c>
      <c r="P5" s="76">
        <f>分析係数表!C8</f>
        <v>6.8521575100212173E-2</v>
      </c>
      <c r="Q5" s="82">
        <f t="shared" ref="Q5:Q38" si="5">O5*P5</f>
        <v>1.9205003236281638E-2</v>
      </c>
      <c r="R5" s="83">
        <f t="array" ref="R5:R43">MMULT(逆行列係数!C5:AO43,'23'!Q5:Q43)</f>
        <v>2.4703759483942669E-2</v>
      </c>
      <c r="S5" s="84">
        <f t="shared" ref="S5:S38" si="6">I5+R5</f>
        <v>3.2479140872480022E-2</v>
      </c>
      <c r="T5" s="85">
        <f>分析係数表!F8</f>
        <v>0.45208195637805682</v>
      </c>
      <c r="U5" s="86">
        <f t="shared" ref="U5:U38" si="7">S5*T5</f>
        <v>1.4683233547109275E-2</v>
      </c>
      <c r="V5" s="87">
        <f>分析係数表!D8</f>
        <v>0.36021150033046928</v>
      </c>
      <c r="W5" s="167">
        <f t="shared" ref="W5:W38" si="8">ROUND(S5*V5,0)</f>
        <v>0</v>
      </c>
      <c r="X5" s="76">
        <f>分析係数表!E8</f>
        <v>0.22769332452081956</v>
      </c>
      <c r="Y5" s="166">
        <f t="shared" ref="Y5:Y38" si="9">ROUND(S5*X5,0)</f>
        <v>0</v>
      </c>
    </row>
    <row r="6" spans="1:25" x14ac:dyDescent="0.2">
      <c r="A6" s="6" t="s">
        <v>220</v>
      </c>
      <c r="B6" s="5" t="s">
        <v>266</v>
      </c>
      <c r="C6" s="90"/>
      <c r="D6" s="76">
        <f>投入係数表!Y6</f>
        <v>3.7656273535170961E-5</v>
      </c>
      <c r="E6" s="77">
        <f t="shared" si="0"/>
        <v>3.7656273535170959E-3</v>
      </c>
      <c r="F6" s="76">
        <f>分析係数表!C9</f>
        <v>0.10166666666666668</v>
      </c>
      <c r="G6" s="77">
        <f t="shared" si="1"/>
        <v>3.8283878094090481E-4</v>
      </c>
      <c r="H6" s="77">
        <v>8.254811297988174E-4</v>
      </c>
      <c r="I6" s="77">
        <f t="shared" si="2"/>
        <v>8.254811297988174E-4</v>
      </c>
      <c r="J6" s="76">
        <f>分析係数表!G9</f>
        <v>0.25757575757575757</v>
      </c>
      <c r="K6" s="78">
        <f t="shared" si="3"/>
        <v>2.1262392737242267E-4</v>
      </c>
      <c r="L6" s="79"/>
      <c r="M6" s="80"/>
      <c r="N6" s="81">
        <f>分析係数表!H9</f>
        <v>5.8336047250617351E-4</v>
      </c>
      <c r="O6" s="82">
        <f t="shared" si="4"/>
        <v>1.4930289392719632E-2</v>
      </c>
      <c r="P6" s="76">
        <f>分析係数表!C9</f>
        <v>0.10166666666666668</v>
      </c>
      <c r="Q6" s="82">
        <f t="shared" si="5"/>
        <v>1.5179127549264963E-3</v>
      </c>
      <c r="R6" s="83">
        <v>1.7150942783755224E-3</v>
      </c>
      <c r="S6" s="84">
        <f t="shared" si="6"/>
        <v>2.5405754081743396E-3</v>
      </c>
      <c r="T6" s="85">
        <f>分析係数表!F9</f>
        <v>0.71212121212121215</v>
      </c>
      <c r="U6" s="86">
        <f t="shared" si="7"/>
        <v>1.809197639154454E-3</v>
      </c>
      <c r="V6" s="87">
        <f>分析係数表!D9</f>
        <v>0</v>
      </c>
      <c r="W6" s="167">
        <f t="shared" si="8"/>
        <v>0</v>
      </c>
      <c r="X6" s="76">
        <f>分析係数表!E9</f>
        <v>0</v>
      </c>
      <c r="Y6" s="166">
        <f t="shared" si="9"/>
        <v>0</v>
      </c>
    </row>
    <row r="7" spans="1:25" x14ac:dyDescent="0.2">
      <c r="A7" s="6" t="s">
        <v>221</v>
      </c>
      <c r="B7" s="5" t="s">
        <v>267</v>
      </c>
      <c r="C7" s="90"/>
      <c r="D7" s="76">
        <f>投入係数表!Y7</f>
        <v>0</v>
      </c>
      <c r="E7" s="77">
        <f t="shared" si="0"/>
        <v>0</v>
      </c>
      <c r="F7" s="76">
        <f>分析係数表!C10</f>
        <v>6.675102815564693E-2</v>
      </c>
      <c r="G7" s="77">
        <f t="shared" si="1"/>
        <v>0</v>
      </c>
      <c r="H7" s="77">
        <v>1.5560578192574544E-5</v>
      </c>
      <c r="I7" s="77">
        <f t="shared" si="2"/>
        <v>1.5560578192574544E-5</v>
      </c>
      <c r="J7" s="76">
        <f>分析係数表!G10</f>
        <v>0.17692307692307693</v>
      </c>
      <c r="K7" s="78">
        <f t="shared" si="3"/>
        <v>2.7530253725324194E-6</v>
      </c>
      <c r="L7" s="79"/>
      <c r="M7" s="80"/>
      <c r="N7" s="81">
        <f>分析係数表!H10</f>
        <v>1.0987412693544459E-3</v>
      </c>
      <c r="O7" s="82">
        <f t="shared" si="4"/>
        <v>2.812073476406543E-2</v>
      </c>
      <c r="P7" s="76">
        <f>分析係数表!C10</f>
        <v>6.675102815564693E-2</v>
      </c>
      <c r="Q7" s="82">
        <f t="shared" si="5"/>
        <v>1.877087957993611E-3</v>
      </c>
      <c r="R7" s="83">
        <v>2.8497465823523124E-3</v>
      </c>
      <c r="S7" s="84">
        <f t="shared" si="6"/>
        <v>2.8653071605448869E-3</v>
      </c>
      <c r="T7" s="85">
        <f>分析係数表!F10</f>
        <v>0.52307692307692311</v>
      </c>
      <c r="U7" s="86">
        <f t="shared" si="7"/>
        <v>1.4987760532080949E-3</v>
      </c>
      <c r="V7" s="87">
        <f>分析係数表!D10</f>
        <v>9.2307692307692313E-2</v>
      </c>
      <c r="W7" s="167">
        <f t="shared" si="8"/>
        <v>0</v>
      </c>
      <c r="X7" s="76">
        <f>分析係数表!E10</f>
        <v>0</v>
      </c>
      <c r="Y7" s="166">
        <f t="shared" si="9"/>
        <v>0</v>
      </c>
    </row>
    <row r="8" spans="1:25" x14ac:dyDescent="0.2">
      <c r="A8" s="6" t="s">
        <v>222</v>
      </c>
      <c r="B8" s="5" t="s">
        <v>27</v>
      </c>
      <c r="C8" s="90"/>
      <c r="D8" s="76">
        <f>投入係数表!Y8</f>
        <v>6.6526083245468694E-3</v>
      </c>
      <c r="E8" s="77">
        <f t="shared" si="0"/>
        <v>0.66526083245468692</v>
      </c>
      <c r="F8" s="76">
        <f>分析係数表!C11</f>
        <v>1.2359489742525653E-2</v>
      </c>
      <c r="G8" s="77">
        <f t="shared" si="1"/>
        <v>8.2222844348277795E-3</v>
      </c>
      <c r="H8" s="77">
        <v>1.4701231343035257E-2</v>
      </c>
      <c r="I8" s="77">
        <f t="shared" si="2"/>
        <v>1.4701231343035257E-2</v>
      </c>
      <c r="J8" s="76">
        <f>分析係数表!G11</f>
        <v>0.33667334669338678</v>
      </c>
      <c r="K8" s="78">
        <f t="shared" si="3"/>
        <v>4.9495127567733927E-3</v>
      </c>
      <c r="L8" s="79"/>
      <c r="M8" s="80"/>
      <c r="N8" s="81">
        <f>分析係数表!H11</f>
        <v>-2.0551994966342155E-5</v>
      </c>
      <c r="O8" s="82">
        <f t="shared" si="4"/>
        <v>-5.2599935529906564E-4</v>
      </c>
      <c r="P8" s="76">
        <f>分析係数表!C11</f>
        <v>1.2359489742525653E-2</v>
      </c>
      <c r="Q8" s="82">
        <f t="shared" si="5"/>
        <v>-6.5010836363939083E-6</v>
      </c>
      <c r="R8" s="83">
        <v>1.9346114273351164E-3</v>
      </c>
      <c r="S8" s="84">
        <f t="shared" si="6"/>
        <v>1.6635842770370373E-2</v>
      </c>
      <c r="T8" s="85">
        <f>分析係数表!F11</f>
        <v>0.55811623246492981</v>
      </c>
      <c r="U8" s="86">
        <f t="shared" si="7"/>
        <v>9.2847338908780535E-3</v>
      </c>
      <c r="V8" s="87">
        <f>分析係数表!D11</f>
        <v>9.0180360721442889E-3</v>
      </c>
      <c r="W8" s="167">
        <f t="shared" si="8"/>
        <v>0</v>
      </c>
      <c r="X8" s="76">
        <f>分析係数表!E11</f>
        <v>0</v>
      </c>
      <c r="Y8" s="166">
        <f t="shared" si="9"/>
        <v>0</v>
      </c>
    </row>
    <row r="9" spans="1:25" x14ac:dyDescent="0.2">
      <c r="A9" s="6" t="s">
        <v>223</v>
      </c>
      <c r="B9" s="5" t="s">
        <v>191</v>
      </c>
      <c r="C9" s="90"/>
      <c r="D9" s="76">
        <f>投入係数表!Y9</f>
        <v>2.5104182356780638E-5</v>
      </c>
      <c r="E9" s="77">
        <f t="shared" si="0"/>
        <v>2.5104182356780638E-3</v>
      </c>
      <c r="F9" s="76">
        <f>分析係数表!C12</f>
        <v>9.527433500036242E-2</v>
      </c>
      <c r="G9" s="77">
        <f t="shared" si="1"/>
        <v>2.3917842797701062E-4</v>
      </c>
      <c r="H9" s="77">
        <v>1.0040450439811597E-3</v>
      </c>
      <c r="I9" s="77">
        <f t="shared" si="2"/>
        <v>1.0040450439811597E-3</v>
      </c>
      <c r="J9" s="76">
        <f>分析係数表!G12</f>
        <v>0.14088657924107142</v>
      </c>
      <c r="K9" s="78">
        <f t="shared" si="3"/>
        <v>1.4145647165045671E-4</v>
      </c>
      <c r="L9" s="79"/>
      <c r="M9" s="80"/>
      <c r="N9" s="81">
        <f>分析係数表!H12</f>
        <v>8.9938691818092706E-2</v>
      </c>
      <c r="O9" s="82">
        <f t="shared" si="4"/>
        <v>2.3018541017664496</v>
      </c>
      <c r="P9" s="76">
        <f>分析係数表!C12</f>
        <v>9.527433500036242E-2</v>
      </c>
      <c r="Q9" s="82">
        <f t="shared" si="5"/>
        <v>0.21930761881365504</v>
      </c>
      <c r="R9" s="83">
        <v>0.24344663664255975</v>
      </c>
      <c r="S9" s="84">
        <f t="shared" si="6"/>
        <v>0.24445068168654091</v>
      </c>
      <c r="T9" s="85">
        <f>分析係数表!F12</f>
        <v>0.31070382254464285</v>
      </c>
      <c r="U9" s="86">
        <f t="shared" si="7"/>
        <v>7.5951761223651978E-2</v>
      </c>
      <c r="V9" s="87">
        <f>分析係数表!D12</f>
        <v>6.9248744419642863E-2</v>
      </c>
      <c r="W9" s="167">
        <f t="shared" si="8"/>
        <v>0</v>
      </c>
      <c r="X9" s="76">
        <f>分析係数表!E12</f>
        <v>7.6468331473214288E-2</v>
      </c>
      <c r="Y9" s="166">
        <f t="shared" si="9"/>
        <v>0</v>
      </c>
    </row>
    <row r="10" spans="1:25" x14ac:dyDescent="0.2">
      <c r="A10" s="6" t="s">
        <v>224</v>
      </c>
      <c r="B10" s="5" t="s">
        <v>28</v>
      </c>
      <c r="C10" s="90"/>
      <c r="D10" s="76">
        <f>投入係数表!Y10</f>
        <v>3.3263041622734347E-3</v>
      </c>
      <c r="E10" s="77">
        <f t="shared" si="0"/>
        <v>0.33263041622734346</v>
      </c>
      <c r="F10" s="76">
        <f>分析係数表!C13</f>
        <v>0</v>
      </c>
      <c r="G10" s="77">
        <f t="shared" si="1"/>
        <v>0</v>
      </c>
      <c r="H10" s="77">
        <v>0</v>
      </c>
      <c r="I10" s="77">
        <f t="shared" si="2"/>
        <v>0</v>
      </c>
      <c r="J10" s="76">
        <f>分析係数表!G13</f>
        <v>0.24501568667138954</v>
      </c>
      <c r="K10" s="78">
        <f t="shared" si="3"/>
        <v>0</v>
      </c>
      <c r="L10" s="79"/>
      <c r="M10" s="80"/>
      <c r="N10" s="81">
        <f>分析係数表!H13</f>
        <v>1.4256760815882582E-2</v>
      </c>
      <c r="O10" s="82">
        <f t="shared" si="4"/>
        <v>0.36488170662207492</v>
      </c>
      <c r="P10" s="76">
        <f>分析係数表!C13</f>
        <v>0</v>
      </c>
      <c r="Q10" s="82">
        <f t="shared" si="5"/>
        <v>0</v>
      </c>
      <c r="R10" s="83">
        <v>0</v>
      </c>
      <c r="S10" s="84">
        <f t="shared" si="6"/>
        <v>0</v>
      </c>
      <c r="T10" s="85">
        <f>分析係数表!F13</f>
        <v>0.38356441655702866</v>
      </c>
      <c r="U10" s="86">
        <f t="shared" si="7"/>
        <v>0</v>
      </c>
      <c r="V10" s="87">
        <f>分析係数表!D13</f>
        <v>0.14249569881590932</v>
      </c>
      <c r="W10" s="167">
        <f t="shared" si="8"/>
        <v>0</v>
      </c>
      <c r="X10" s="76">
        <f>分析係数表!E13</f>
        <v>0.13065479202509866</v>
      </c>
      <c r="Y10" s="166">
        <f t="shared" si="9"/>
        <v>0</v>
      </c>
    </row>
    <row r="11" spans="1:25" x14ac:dyDescent="0.2">
      <c r="A11" s="6" t="s">
        <v>225</v>
      </c>
      <c r="B11" s="5" t="s">
        <v>268</v>
      </c>
      <c r="C11" s="90"/>
      <c r="D11" s="76">
        <f>投入係数表!Y11</f>
        <v>5.0032635437063815E-2</v>
      </c>
      <c r="E11" s="77">
        <f t="shared" si="0"/>
        <v>5.0032635437063817</v>
      </c>
      <c r="F11" s="76">
        <f>分析係数表!C14</f>
        <v>0.10677389421589856</v>
      </c>
      <c r="G11" s="77">
        <f t="shared" si="1"/>
        <v>0.53421793234996695</v>
      </c>
      <c r="H11" s="77">
        <v>0.57806971090340531</v>
      </c>
      <c r="I11" s="77">
        <f t="shared" si="2"/>
        <v>0.57806971090340531</v>
      </c>
      <c r="J11" s="76">
        <f>分析係数表!G14</f>
        <v>0.16458723227282179</v>
      </c>
      <c r="K11" s="78">
        <f t="shared" si="3"/>
        <v>9.5142893778341717E-2</v>
      </c>
      <c r="L11" s="79"/>
      <c r="M11" s="80"/>
      <c r="N11" s="81">
        <f>分析係数表!H14</f>
        <v>1.166720945012347E-3</v>
      </c>
      <c r="O11" s="82">
        <f t="shared" si="4"/>
        <v>2.9860578785439264E-2</v>
      </c>
      <c r="P11" s="76">
        <f>分析係数表!C14</f>
        <v>0.10677389421589856</v>
      </c>
      <c r="Q11" s="82">
        <f t="shared" si="5"/>
        <v>3.1883302804619966E-3</v>
      </c>
      <c r="R11" s="83">
        <v>1.3881849159865324E-2</v>
      </c>
      <c r="S11" s="84">
        <f t="shared" si="6"/>
        <v>0.59195156006327065</v>
      </c>
      <c r="T11" s="85">
        <f>分析係数表!F14</f>
        <v>0.30037429819089206</v>
      </c>
      <c r="U11" s="86">
        <f t="shared" si="7"/>
        <v>0.17780703441700862</v>
      </c>
      <c r="V11" s="87">
        <f>分析係数表!D14</f>
        <v>5.9367851944271161E-2</v>
      </c>
      <c r="W11" s="167">
        <f t="shared" si="8"/>
        <v>0</v>
      </c>
      <c r="X11" s="76">
        <f>分析係数表!E14</f>
        <v>5.1881888126429611E-2</v>
      </c>
      <c r="Y11" s="166">
        <f t="shared" si="9"/>
        <v>0</v>
      </c>
    </row>
    <row r="12" spans="1:25" x14ac:dyDescent="0.2">
      <c r="A12" s="6" t="s">
        <v>226</v>
      </c>
      <c r="B12" s="5" t="s">
        <v>29</v>
      </c>
      <c r="C12" s="90"/>
      <c r="D12" s="76">
        <f>投入係数表!Y12</f>
        <v>5.7488577597027664E-3</v>
      </c>
      <c r="E12" s="77">
        <f t="shared" si="0"/>
        <v>0.57488577597027668</v>
      </c>
      <c r="F12" s="76">
        <f>分析係数表!C15</f>
        <v>0</v>
      </c>
      <c r="G12" s="77">
        <f t="shared" si="1"/>
        <v>0</v>
      </c>
      <c r="H12" s="77">
        <v>0</v>
      </c>
      <c r="I12" s="77">
        <f t="shared" si="2"/>
        <v>0</v>
      </c>
      <c r="J12" s="76">
        <f>分析係数表!G15</f>
        <v>9.5597535599167657E-2</v>
      </c>
      <c r="K12" s="78">
        <f t="shared" si="3"/>
        <v>0</v>
      </c>
      <c r="L12" s="79"/>
      <c r="M12" s="80"/>
      <c r="N12" s="81">
        <f>分析係数表!H15</f>
        <v>8.2508355176415162E-3</v>
      </c>
      <c r="O12" s="82">
        <f t="shared" si="4"/>
        <v>0.21116851040814028</v>
      </c>
      <c r="P12" s="76">
        <f>分析係数表!C15</f>
        <v>0</v>
      </c>
      <c r="Q12" s="82">
        <f t="shared" si="5"/>
        <v>0</v>
      </c>
      <c r="R12" s="83">
        <v>0</v>
      </c>
      <c r="S12" s="84">
        <f t="shared" si="6"/>
        <v>0</v>
      </c>
      <c r="T12" s="85">
        <f>分析係数表!F15</f>
        <v>0.3037251621853197</v>
      </c>
      <c r="U12" s="86">
        <f t="shared" si="7"/>
        <v>0</v>
      </c>
      <c r="V12" s="87">
        <f>分析係数表!D15</f>
        <v>2.5215227059447551E-2</v>
      </c>
      <c r="W12" s="167">
        <f t="shared" si="8"/>
        <v>0</v>
      </c>
      <c r="X12" s="76">
        <f>分析係数表!E15</f>
        <v>2.1461503937329145E-2</v>
      </c>
      <c r="Y12" s="166">
        <f t="shared" si="9"/>
        <v>0</v>
      </c>
    </row>
    <row r="13" spans="1:25" x14ac:dyDescent="0.2">
      <c r="A13" s="6" t="s">
        <v>227</v>
      </c>
      <c r="B13" s="5" t="s">
        <v>30</v>
      </c>
      <c r="C13" s="90"/>
      <c r="D13" s="76">
        <f>投入係数表!Y13</f>
        <v>1.2878445549028467E-2</v>
      </c>
      <c r="E13" s="77">
        <f t="shared" si="0"/>
        <v>1.2878445549028468</v>
      </c>
      <c r="F13" s="76">
        <f>分析係数表!C16</f>
        <v>0.41015070437916346</v>
      </c>
      <c r="G13" s="77">
        <f t="shared" si="1"/>
        <v>0.52821035132427285</v>
      </c>
      <c r="H13" s="77">
        <v>0.61851126718292959</v>
      </c>
      <c r="I13" s="77">
        <f t="shared" si="2"/>
        <v>0.61851126718292959</v>
      </c>
      <c r="J13" s="76">
        <f>分析係数表!G16</f>
        <v>3.3423831070889892E-2</v>
      </c>
      <c r="K13" s="78">
        <f t="shared" si="3"/>
        <v>2.0673016109764283E-2</v>
      </c>
      <c r="L13" s="79"/>
      <c r="M13" s="80"/>
      <c r="N13" s="81">
        <f>分析係数表!H16</f>
        <v>1.6727742979912797E-2</v>
      </c>
      <c r="O13" s="82">
        <f t="shared" si="4"/>
        <v>0.42812301372457029</v>
      </c>
      <c r="P13" s="76">
        <f>分析係数表!C16</f>
        <v>0.41015070437916346</v>
      </c>
      <c r="Q13" s="82">
        <f t="shared" si="5"/>
        <v>0.17559495564006278</v>
      </c>
      <c r="R13" s="83">
        <v>0.21230520449214016</v>
      </c>
      <c r="S13" s="84">
        <f t="shared" si="6"/>
        <v>0.83081647167506978</v>
      </c>
      <c r="T13" s="85">
        <f>分析係数表!F16</f>
        <v>0.28886877828054297</v>
      </c>
      <c r="U13" s="86">
        <f t="shared" si="7"/>
        <v>0.23999693914812875</v>
      </c>
      <c r="V13" s="87">
        <f>分析係数表!D16</f>
        <v>1.1915535444947209E-2</v>
      </c>
      <c r="W13" s="167">
        <f t="shared" si="8"/>
        <v>0</v>
      </c>
      <c r="X13" s="76">
        <f>分析係数表!E16</f>
        <v>1.200603318250377E-2</v>
      </c>
      <c r="Y13" s="166">
        <f t="shared" si="9"/>
        <v>0</v>
      </c>
    </row>
    <row r="14" spans="1:25" x14ac:dyDescent="0.2">
      <c r="A14" s="6" t="s">
        <v>2</v>
      </c>
      <c r="B14" s="5" t="s">
        <v>365</v>
      </c>
      <c r="C14" s="90"/>
      <c r="D14" s="76">
        <f>投入係数表!Y14</f>
        <v>1.4347040216900135E-2</v>
      </c>
      <c r="E14" s="77">
        <f t="shared" si="0"/>
        <v>1.4347040216900135</v>
      </c>
      <c r="F14" s="76">
        <f>分析係数表!C17</f>
        <v>9.7010006591167874E-2</v>
      </c>
      <c r="G14" s="77">
        <f t="shared" si="1"/>
        <v>0.13918064660052326</v>
      </c>
      <c r="H14" s="77">
        <v>0.15917003645515565</v>
      </c>
      <c r="I14" s="77">
        <f t="shared" si="2"/>
        <v>0.15917003645515565</v>
      </c>
      <c r="J14" s="76">
        <f>分析係数表!G17</f>
        <v>0.23047865738492257</v>
      </c>
      <c r="K14" s="78">
        <f t="shared" si="3"/>
        <v>3.6685296298093452E-2</v>
      </c>
      <c r="L14" s="79"/>
      <c r="M14" s="80"/>
      <c r="N14" s="81">
        <f>分析係数表!H17</f>
        <v>3.0021721877756735E-3</v>
      </c>
      <c r="O14" s="82">
        <f t="shared" si="4"/>
        <v>7.6836367362532743E-2</v>
      </c>
      <c r="P14" s="76">
        <f>分析係数表!C17</f>
        <v>9.7010006591167874E-2</v>
      </c>
      <c r="Q14" s="82">
        <f t="shared" si="5"/>
        <v>7.4538965042806977E-3</v>
      </c>
      <c r="R14" s="83">
        <v>1.4200791831326432E-2</v>
      </c>
      <c r="S14" s="84">
        <f t="shared" si="6"/>
        <v>0.17337082828648209</v>
      </c>
      <c r="T14" s="85">
        <f>分析係数表!F17</f>
        <v>0.38098321731153201</v>
      </c>
      <c r="U14" s="86">
        <f t="shared" si="7"/>
        <v>6.605137594854911E-2</v>
      </c>
      <c r="V14" s="87">
        <f>分析係数表!D17</f>
        <v>7.2149371323727812E-2</v>
      </c>
      <c r="W14" s="167">
        <f t="shared" si="8"/>
        <v>0</v>
      </c>
      <c r="X14" s="76">
        <f>分析係数表!E17</f>
        <v>7.3984134693216769E-2</v>
      </c>
      <c r="Y14" s="166">
        <f t="shared" si="9"/>
        <v>0</v>
      </c>
    </row>
    <row r="15" spans="1:25" x14ac:dyDescent="0.2">
      <c r="A15" s="6" t="s">
        <v>3</v>
      </c>
      <c r="B15" s="5" t="s">
        <v>31</v>
      </c>
      <c r="C15" s="90"/>
      <c r="D15" s="76">
        <f>投入係数表!Y15</f>
        <v>5.7011598132248834E-2</v>
      </c>
      <c r="E15" s="77">
        <f t="shared" si="0"/>
        <v>5.7011598132248835</v>
      </c>
      <c r="F15" s="76">
        <f>分析係数表!C18</f>
        <v>9.5269756838905817E-2</v>
      </c>
      <c r="G15" s="77">
        <f t="shared" si="1"/>
        <v>0.54314810910567635</v>
      </c>
      <c r="H15" s="77">
        <v>0.55142278655185328</v>
      </c>
      <c r="I15" s="77">
        <f t="shared" si="2"/>
        <v>0.55142278655185328</v>
      </c>
      <c r="J15" s="76">
        <f>分析係数表!G18</f>
        <v>0.2156830511260891</v>
      </c>
      <c r="K15" s="78">
        <f t="shared" si="3"/>
        <v>0.11893254906395388</v>
      </c>
      <c r="L15" s="79"/>
      <c r="M15" s="80"/>
      <c r="N15" s="81">
        <f>分析係数表!H18</f>
        <v>4.4107743043149704E-4</v>
      </c>
      <c r="O15" s="82">
        <f t="shared" si="4"/>
        <v>1.1288755394495332E-2</v>
      </c>
      <c r="P15" s="76">
        <f>分析係数表!C18</f>
        <v>9.5269756838905817E-2</v>
      </c>
      <c r="Q15" s="82">
        <f t="shared" si="5"/>
        <v>1.0754769814474566E-3</v>
      </c>
      <c r="R15" s="83">
        <v>2.4825358368241956E-3</v>
      </c>
      <c r="S15" s="84">
        <f t="shared" si="6"/>
        <v>0.55390532238867751</v>
      </c>
      <c r="T15" s="85">
        <f>分析係数表!F18</f>
        <v>0.45931283905967452</v>
      </c>
      <c r="U15" s="86">
        <f t="shared" si="7"/>
        <v>0.25441582619660774</v>
      </c>
      <c r="V15" s="87">
        <f>分析係数表!D18</f>
        <v>2.4001315140555646E-2</v>
      </c>
      <c r="W15" s="167">
        <f t="shared" si="8"/>
        <v>0</v>
      </c>
      <c r="X15" s="76">
        <f>分析係数表!E18</f>
        <v>2.0549071181982573E-2</v>
      </c>
      <c r="Y15" s="166">
        <f t="shared" si="9"/>
        <v>0</v>
      </c>
    </row>
    <row r="16" spans="1:25" x14ac:dyDescent="0.2">
      <c r="A16" s="6" t="s">
        <v>4</v>
      </c>
      <c r="B16" s="5" t="s">
        <v>32</v>
      </c>
      <c r="C16" s="90"/>
      <c r="D16" s="76">
        <f>投入係数表!Y16</f>
        <v>2.4828036350856054E-2</v>
      </c>
      <c r="E16" s="77">
        <f t="shared" si="0"/>
        <v>2.4828036350856055</v>
      </c>
      <c r="F16" s="76">
        <f>分析係数表!C19</f>
        <v>0.40536890089481681</v>
      </c>
      <c r="G16" s="77">
        <f t="shared" si="1"/>
        <v>1.0064513806923077</v>
      </c>
      <c r="H16" s="77">
        <v>1.4739361641702393</v>
      </c>
      <c r="I16" s="77">
        <f t="shared" si="2"/>
        <v>1.4739361641702393</v>
      </c>
      <c r="J16" s="76">
        <f>分析係数表!G19</f>
        <v>5.7664292584581833E-2</v>
      </c>
      <c r="K16" s="78">
        <f t="shared" si="3"/>
        <v>8.4993486221708922E-2</v>
      </c>
      <c r="L16" s="79"/>
      <c r="M16" s="80"/>
      <c r="N16" s="81">
        <f>分析係数表!H19</f>
        <v>-1.1224551097002254E-4</v>
      </c>
      <c r="O16" s="82">
        <f t="shared" si="4"/>
        <v>-2.8727657097102816E-3</v>
      </c>
      <c r="P16" s="76">
        <f>分析係数表!C19</f>
        <v>0.40536890089481681</v>
      </c>
      <c r="Q16" s="82">
        <f t="shared" si="5"/>
        <v>-1.1645298782735753E-3</v>
      </c>
      <c r="R16" s="83">
        <v>6.3029331293737783E-3</v>
      </c>
      <c r="S16" s="84">
        <f t="shared" si="6"/>
        <v>1.4802390972996131</v>
      </c>
      <c r="T16" s="85">
        <f>分析係数表!F19</f>
        <v>0.24008915593875232</v>
      </c>
      <c r="U16" s="86">
        <f t="shared" si="7"/>
        <v>0.35538935545820477</v>
      </c>
      <c r="V16" s="87">
        <f>分析係数表!D19</f>
        <v>8.3893032671263044E-3</v>
      </c>
      <c r="W16" s="167">
        <f t="shared" si="8"/>
        <v>0</v>
      </c>
      <c r="X16" s="76">
        <f>分析係数表!E19</f>
        <v>9.7042048804792374E-3</v>
      </c>
      <c r="Y16" s="166">
        <f t="shared" si="9"/>
        <v>0</v>
      </c>
    </row>
    <row r="17" spans="1:25" x14ac:dyDescent="0.2">
      <c r="A17" s="6" t="s">
        <v>5</v>
      </c>
      <c r="B17" s="5" t="s">
        <v>33</v>
      </c>
      <c r="C17" s="90"/>
      <c r="D17" s="76">
        <f>投入係数表!Y17</f>
        <v>9.5772455691118148E-3</v>
      </c>
      <c r="E17" s="77">
        <f t="shared" si="0"/>
        <v>0.95772455691118152</v>
      </c>
      <c r="F17" s="76">
        <f>分析係数表!C20</f>
        <v>8.6705813891974848E-2</v>
      </c>
      <c r="G17" s="77">
        <f t="shared" si="1"/>
        <v>8.3040287191314982E-2</v>
      </c>
      <c r="H17" s="77">
        <v>0.10055846301747894</v>
      </c>
      <c r="I17" s="77">
        <f t="shared" si="2"/>
        <v>0.10055846301747894</v>
      </c>
      <c r="J17" s="76">
        <f>分析係数表!G20</f>
        <v>0.10015098137896326</v>
      </c>
      <c r="K17" s="78">
        <f t="shared" si="3"/>
        <v>1.00710287571607E-2</v>
      </c>
      <c r="L17" s="79"/>
      <c r="M17" s="80"/>
      <c r="N17" s="81">
        <f>分析係数表!H20</f>
        <v>5.4858017333236366E-4</v>
      </c>
      <c r="O17" s="82">
        <f t="shared" si="4"/>
        <v>1.4040136637598136E-2</v>
      </c>
      <c r="P17" s="76">
        <f>分析係数表!C20</f>
        <v>8.6705813891974848E-2</v>
      </c>
      <c r="Q17" s="82">
        <f t="shared" si="5"/>
        <v>1.2173614743174815E-3</v>
      </c>
      <c r="R17" s="83">
        <v>2.9628009928202928E-3</v>
      </c>
      <c r="S17" s="84">
        <f t="shared" si="6"/>
        <v>0.10352126401029924</v>
      </c>
      <c r="T17" s="85">
        <f>分析係数表!F20</f>
        <v>0.22320080523402114</v>
      </c>
      <c r="U17" s="86">
        <f t="shared" si="7"/>
        <v>2.3106029485942481E-2</v>
      </c>
      <c r="V17" s="87">
        <f>分析係数表!D20</f>
        <v>3.6738802214393559E-2</v>
      </c>
      <c r="W17" s="167">
        <f t="shared" si="8"/>
        <v>0</v>
      </c>
      <c r="X17" s="76">
        <f>分析係数表!E20</f>
        <v>3.8877705083039761E-2</v>
      </c>
      <c r="Y17" s="166">
        <f t="shared" si="9"/>
        <v>0</v>
      </c>
    </row>
    <row r="18" spans="1:25" x14ac:dyDescent="0.2">
      <c r="A18" s="6" t="s">
        <v>6</v>
      </c>
      <c r="B18" s="5" t="s">
        <v>34</v>
      </c>
      <c r="C18" s="90"/>
      <c r="D18" s="76">
        <f>投入係数表!Y18</f>
        <v>0.10193553245970778</v>
      </c>
      <c r="E18" s="77">
        <f t="shared" si="0"/>
        <v>10.193553245970778</v>
      </c>
      <c r="F18" s="76">
        <f>分析係数表!C21</f>
        <v>0.12574712643678165</v>
      </c>
      <c r="G18" s="77">
        <f t="shared" si="1"/>
        <v>1.2818100288611534</v>
      </c>
      <c r="H18" s="77">
        <v>1.3027687536424286</v>
      </c>
      <c r="I18" s="77">
        <f t="shared" si="2"/>
        <v>1.3027687536424286</v>
      </c>
      <c r="J18" s="76">
        <f>分析係数表!G21</f>
        <v>0.2851216642932326</v>
      </c>
      <c r="K18" s="78">
        <f t="shared" si="3"/>
        <v>0.37144759522774956</v>
      </c>
      <c r="L18" s="79"/>
      <c r="M18" s="80"/>
      <c r="N18" s="81">
        <f>分析係数表!H21</f>
        <v>9.2325885079567842E-4</v>
      </c>
      <c r="O18" s="82">
        <f t="shared" si="4"/>
        <v>2.3629509499588797E-2</v>
      </c>
      <c r="P18" s="76">
        <f>分析係数表!C21</f>
        <v>0.12574712643678165</v>
      </c>
      <c r="Q18" s="82">
        <f t="shared" si="5"/>
        <v>2.9713429186839259E-3</v>
      </c>
      <c r="R18" s="83">
        <v>6.9038424990404638E-3</v>
      </c>
      <c r="S18" s="84">
        <f t="shared" si="6"/>
        <v>1.309672596141469</v>
      </c>
      <c r="T18" s="85">
        <f>分析係数表!F21</f>
        <v>0.42585598414958825</v>
      </c>
      <c r="U18" s="86">
        <f t="shared" si="7"/>
        <v>0.55773191234357156</v>
      </c>
      <c r="V18" s="87">
        <f>分析係数表!D21</f>
        <v>8.1109528821744784E-2</v>
      </c>
      <c r="W18" s="167">
        <f t="shared" si="8"/>
        <v>0</v>
      </c>
      <c r="X18" s="76">
        <f>分析係数表!E21</f>
        <v>6.7549996904216453E-2</v>
      </c>
      <c r="Y18" s="166">
        <f t="shared" si="9"/>
        <v>0</v>
      </c>
    </row>
    <row r="19" spans="1:25" x14ac:dyDescent="0.2">
      <c r="A19" s="6" t="s">
        <v>7</v>
      </c>
      <c r="B19" s="5" t="s">
        <v>269</v>
      </c>
      <c r="C19" s="90"/>
      <c r="D19" s="76">
        <f>投入係数表!Y19</f>
        <v>6.8408896922227246E-3</v>
      </c>
      <c r="E19" s="77">
        <f t="shared" si="0"/>
        <v>0.68408896922227247</v>
      </c>
      <c r="F19" s="76">
        <f>分析係数表!C22</f>
        <v>0.11411587407903545</v>
      </c>
      <c r="G19" s="77">
        <f t="shared" si="1"/>
        <v>7.8065410670626001E-2</v>
      </c>
      <c r="H19" s="77">
        <v>8.827292226872939E-2</v>
      </c>
      <c r="I19" s="77">
        <f t="shared" si="2"/>
        <v>8.827292226872939E-2</v>
      </c>
      <c r="J19" s="76">
        <f>分析係数表!G22</f>
        <v>0.19462933210924949</v>
      </c>
      <c r="K19" s="78">
        <f t="shared" si="3"/>
        <v>1.7180499904494499E-2</v>
      </c>
      <c r="L19" s="79"/>
      <c r="M19" s="80"/>
      <c r="N19" s="81">
        <f>分析係数表!H22</f>
        <v>4.2684912622402942E-5</v>
      </c>
      <c r="O19" s="82">
        <f t="shared" si="4"/>
        <v>1.0924601994672903E-3</v>
      </c>
      <c r="P19" s="76">
        <f>分析係数表!C22</f>
        <v>0.11411587407903545</v>
      </c>
      <c r="Q19" s="82">
        <f t="shared" si="5"/>
        <v>1.2466705055876726E-4</v>
      </c>
      <c r="R19" s="83">
        <v>1.8039160211995077E-3</v>
      </c>
      <c r="S19" s="84">
        <f t="shared" si="6"/>
        <v>9.0076838289928893E-2</v>
      </c>
      <c r="T19" s="85">
        <f>分析係数表!F22</f>
        <v>0.41301354142758778</v>
      </c>
      <c r="U19" s="86">
        <f t="shared" si="7"/>
        <v>3.720295398272367E-2</v>
      </c>
      <c r="V19" s="87">
        <f>分析係数表!D22</f>
        <v>3.7726646775304108E-2</v>
      </c>
      <c r="W19" s="167">
        <f t="shared" si="8"/>
        <v>0</v>
      </c>
      <c r="X19" s="76">
        <f>分析係数表!E22</f>
        <v>3.6923341748909801E-2</v>
      </c>
      <c r="Y19" s="166">
        <f t="shared" si="9"/>
        <v>0</v>
      </c>
    </row>
    <row r="20" spans="1:25" x14ac:dyDescent="0.2">
      <c r="A20" s="6" t="s">
        <v>8</v>
      </c>
      <c r="B20" s="5" t="s">
        <v>270</v>
      </c>
      <c r="C20" s="90"/>
      <c r="D20" s="76">
        <f>投入係数表!Y20</f>
        <v>7.5312547070341922E-5</v>
      </c>
      <c r="E20" s="77">
        <f t="shared" si="0"/>
        <v>7.5312547070341919E-3</v>
      </c>
      <c r="F20" s="76">
        <f>分析係数表!C23</f>
        <v>0</v>
      </c>
      <c r="G20" s="77">
        <f t="shared" si="1"/>
        <v>0</v>
      </c>
      <c r="H20" s="77">
        <v>0</v>
      </c>
      <c r="I20" s="77">
        <f t="shared" si="2"/>
        <v>0</v>
      </c>
      <c r="J20" s="76">
        <f>分析係数表!G23</f>
        <v>0.21587101160701277</v>
      </c>
      <c r="K20" s="78">
        <f t="shared" si="3"/>
        <v>0</v>
      </c>
      <c r="L20" s="79"/>
      <c r="M20" s="80"/>
      <c r="N20" s="81">
        <f>分析係数表!H23</f>
        <v>2.5294763035498039E-5</v>
      </c>
      <c r="O20" s="82">
        <f t="shared" si="4"/>
        <v>6.4738382190654236E-4</v>
      </c>
      <c r="P20" s="76">
        <f>分析係数表!C23</f>
        <v>0</v>
      </c>
      <c r="Q20" s="82">
        <f t="shared" si="5"/>
        <v>0</v>
      </c>
      <c r="R20" s="83">
        <v>0</v>
      </c>
      <c r="S20" s="84">
        <f t="shared" si="6"/>
        <v>0</v>
      </c>
      <c r="T20" s="85">
        <f>分析係数表!F23</f>
        <v>0.44111505026467873</v>
      </c>
      <c r="U20" s="86">
        <f t="shared" si="7"/>
        <v>0</v>
      </c>
      <c r="V20" s="87">
        <f>分析係数表!D23</f>
        <v>7.4984216405225582E-2</v>
      </c>
      <c r="W20" s="167">
        <f t="shared" si="8"/>
        <v>0</v>
      </c>
      <c r="X20" s="76">
        <f>分析係数表!E23</f>
        <v>7.4984216405225582E-2</v>
      </c>
      <c r="Y20" s="166">
        <f t="shared" si="9"/>
        <v>0</v>
      </c>
    </row>
    <row r="21" spans="1:25" x14ac:dyDescent="0.2">
      <c r="A21" s="6" t="s">
        <v>9</v>
      </c>
      <c r="B21" s="5" t="s">
        <v>271</v>
      </c>
      <c r="C21" s="90"/>
      <c r="D21" s="76">
        <f>投入係数表!Y21</f>
        <v>2.0083345885424511E-4</v>
      </c>
      <c r="E21" s="77">
        <f t="shared" si="0"/>
        <v>2.008334588542451E-2</v>
      </c>
      <c r="F21" s="76">
        <f>分析係数表!C24</f>
        <v>0.22802579992411787</v>
      </c>
      <c r="G21" s="77">
        <f t="shared" si="1"/>
        <v>4.5795210106766649E-3</v>
      </c>
      <c r="H21" s="77">
        <v>1.4125803415719954E-2</v>
      </c>
      <c r="I21" s="77">
        <f t="shared" si="2"/>
        <v>1.4125803415719954E-2</v>
      </c>
      <c r="J21" s="76">
        <f>分析係数表!G24</f>
        <v>0.20837520938023452</v>
      </c>
      <c r="K21" s="78">
        <f t="shared" si="3"/>
        <v>2.9434672444146773E-3</v>
      </c>
      <c r="L21" s="79"/>
      <c r="M21" s="80"/>
      <c r="N21" s="81">
        <f>分析係数表!H24</f>
        <v>3.2883191946147448E-4</v>
      </c>
      <c r="O21" s="82">
        <f t="shared" si="4"/>
        <v>8.4159896847850503E-3</v>
      </c>
      <c r="P21" s="76">
        <f>分析係数表!C24</f>
        <v>0.22802579992411787</v>
      </c>
      <c r="Q21" s="82">
        <f t="shared" si="5"/>
        <v>1.9190627800262357E-3</v>
      </c>
      <c r="R21" s="83">
        <v>7.7918399334237602E-3</v>
      </c>
      <c r="S21" s="84">
        <f t="shared" si="6"/>
        <v>2.1917643349143714E-2</v>
      </c>
      <c r="T21" s="85">
        <f>分析係数表!F24</f>
        <v>0.39262981574539363</v>
      </c>
      <c r="U21" s="86">
        <f t="shared" si="7"/>
        <v>8.6055202697475491E-3</v>
      </c>
      <c r="V21" s="87">
        <f>分析係数表!D24</f>
        <v>9.313232830820771E-2</v>
      </c>
      <c r="W21" s="167">
        <f t="shared" si="8"/>
        <v>0</v>
      </c>
      <c r="X21" s="76">
        <f>分析係数表!E24</f>
        <v>9.0452261306532666E-2</v>
      </c>
      <c r="Y21" s="166">
        <f t="shared" si="9"/>
        <v>0</v>
      </c>
    </row>
    <row r="22" spans="1:25" x14ac:dyDescent="0.2">
      <c r="A22" s="6" t="s">
        <v>10</v>
      </c>
      <c r="B22" s="5" t="s">
        <v>272</v>
      </c>
      <c r="C22" s="90"/>
      <c r="D22" s="76">
        <f>投入係数表!Y22</f>
        <v>3.2635437063814832E-4</v>
      </c>
      <c r="E22" s="77">
        <f t="shared" si="0"/>
        <v>3.2635437063814832E-2</v>
      </c>
      <c r="F22" s="76">
        <f>分析係数表!C25</f>
        <v>9.9149235591377005E-3</v>
      </c>
      <c r="G22" s="77">
        <f t="shared" si="1"/>
        <v>3.2357786380677337E-4</v>
      </c>
      <c r="H22" s="77">
        <v>2.2626138754460595E-3</v>
      </c>
      <c r="I22" s="77">
        <f t="shared" si="2"/>
        <v>2.2626138754460595E-3</v>
      </c>
      <c r="J22" s="76">
        <f>分析係数表!G25</f>
        <v>0.19677906391545041</v>
      </c>
      <c r="K22" s="78">
        <f t="shared" si="3"/>
        <v>4.4523504041238512E-4</v>
      </c>
      <c r="L22" s="79"/>
      <c r="M22" s="80"/>
      <c r="N22" s="81">
        <f>分析係数表!H25</f>
        <v>5.0905710608939805E-4</v>
      </c>
      <c r="O22" s="82">
        <f t="shared" si="4"/>
        <v>1.3028599415869166E-2</v>
      </c>
      <c r="P22" s="76">
        <f>分析係数表!C25</f>
        <v>9.9149235591377005E-3</v>
      </c>
      <c r="Q22" s="82">
        <f t="shared" si="5"/>
        <v>1.2917756729096888E-4</v>
      </c>
      <c r="R22" s="83">
        <v>6.0842012335025322E-4</v>
      </c>
      <c r="S22" s="84">
        <f t="shared" si="6"/>
        <v>2.8710339987963128E-3</v>
      </c>
      <c r="T22" s="85">
        <f>分析係数表!F25</f>
        <v>0.35078007045797682</v>
      </c>
      <c r="U22" s="86">
        <f t="shared" si="7"/>
        <v>1.0071015083850175E-3</v>
      </c>
      <c r="V22" s="87">
        <f>分析係数表!D25</f>
        <v>8.1529944640161042E-2</v>
      </c>
      <c r="W22" s="167">
        <f t="shared" si="8"/>
        <v>0</v>
      </c>
      <c r="X22" s="76">
        <f>分析係数表!E25</f>
        <v>6.8948163059889281E-2</v>
      </c>
      <c r="Y22" s="166">
        <f t="shared" si="9"/>
        <v>0</v>
      </c>
    </row>
    <row r="23" spans="1:25" x14ac:dyDescent="0.2">
      <c r="A23" s="6" t="s">
        <v>11</v>
      </c>
      <c r="B23" s="5" t="s">
        <v>35</v>
      </c>
      <c r="C23" s="90"/>
      <c r="D23" s="76">
        <f>投入係数表!Y23</f>
        <v>8.4601094542350753E-3</v>
      </c>
      <c r="E23" s="77">
        <f t="shared" si="0"/>
        <v>0.84601094542350752</v>
      </c>
      <c r="F23" s="76">
        <f>分析係数表!C26</f>
        <v>0.61283557046979864</v>
      </c>
      <c r="G23" s="77">
        <f t="shared" si="1"/>
        <v>0.51846560036230893</v>
      </c>
      <c r="H23" s="77">
        <v>0.59836015878879389</v>
      </c>
      <c r="I23" s="77">
        <f t="shared" si="2"/>
        <v>0.59836015878879389</v>
      </c>
      <c r="J23" s="76">
        <f>分析係数表!G26</f>
        <v>0.19644335167242807</v>
      </c>
      <c r="K23" s="78">
        <f t="shared" si="3"/>
        <v>0.11754387509971695</v>
      </c>
      <c r="L23" s="79"/>
      <c r="M23" s="80"/>
      <c r="N23" s="81">
        <f>分析係数表!H26</f>
        <v>1.0374014689933634E-2</v>
      </c>
      <c r="O23" s="82">
        <f t="shared" si="4"/>
        <v>0.26550828995942072</v>
      </c>
      <c r="P23" s="76">
        <f>分析係数表!C26</f>
        <v>0.61283557046979864</v>
      </c>
      <c r="Q23" s="82">
        <f t="shared" si="5"/>
        <v>0.16271292434174231</v>
      </c>
      <c r="R23" s="83">
        <v>0.18303904340266797</v>
      </c>
      <c r="S23" s="84">
        <f t="shared" si="6"/>
        <v>0.78139920219146186</v>
      </c>
      <c r="T23" s="85">
        <f>分析係数表!F26</f>
        <v>0.33496031939237547</v>
      </c>
      <c r="U23" s="86">
        <f t="shared" si="7"/>
        <v>0.26173772633899944</v>
      </c>
      <c r="V23" s="87">
        <f>分析係数表!D26</f>
        <v>1.4022104289400653E-2</v>
      </c>
      <c r="W23" s="167">
        <f t="shared" si="8"/>
        <v>0</v>
      </c>
      <c r="X23" s="76">
        <f>分析係数表!E26</f>
        <v>1.5044549393836117E-2</v>
      </c>
      <c r="Y23" s="166">
        <f t="shared" si="9"/>
        <v>0</v>
      </c>
    </row>
    <row r="24" spans="1:25" x14ac:dyDescent="0.2">
      <c r="A24" s="6" t="s">
        <v>12</v>
      </c>
      <c r="B24" s="5" t="s">
        <v>366</v>
      </c>
      <c r="C24" s="90"/>
      <c r="D24" s="76">
        <f>投入係数表!Y24</f>
        <v>1.7447406737962545E-3</v>
      </c>
      <c r="E24" s="77">
        <f t="shared" si="0"/>
        <v>0.17447406737962545</v>
      </c>
      <c r="F24" s="76">
        <f>分析係数表!C27</f>
        <v>1.5080990504561576E-2</v>
      </c>
      <c r="G24" s="77">
        <f t="shared" si="1"/>
        <v>2.631241753444368E-3</v>
      </c>
      <c r="H24" s="77">
        <v>2.8090523437446727E-3</v>
      </c>
      <c r="I24" s="77">
        <f t="shared" si="2"/>
        <v>2.8090523437446727E-3</v>
      </c>
      <c r="J24" s="76">
        <f>分析係数表!G27</f>
        <v>0.17011128775834658</v>
      </c>
      <c r="K24" s="78">
        <f t="shared" si="3"/>
        <v>4.7785151157500789E-4</v>
      </c>
      <c r="L24" s="79"/>
      <c r="M24" s="80"/>
      <c r="N24" s="81">
        <f>分析係数表!H27</f>
        <v>1.1055392369202362E-2</v>
      </c>
      <c r="O24" s="82">
        <f t="shared" si="4"/>
        <v>0.2829471916620282</v>
      </c>
      <c r="P24" s="76">
        <f>分析係数表!C27</f>
        <v>1.5080990504561576E-2</v>
      </c>
      <c r="Q24" s="82">
        <f t="shared" si="5"/>
        <v>4.2671239107474118E-3</v>
      </c>
      <c r="R24" s="83">
        <v>4.3193924536759588E-3</v>
      </c>
      <c r="S24" s="84">
        <f t="shared" si="6"/>
        <v>7.1284447974206315E-3</v>
      </c>
      <c r="T24" s="85">
        <f>分析係数表!F27</f>
        <v>0.32114467408585057</v>
      </c>
      <c r="U24" s="86">
        <f t="shared" si="7"/>
        <v>2.2892620812066259E-3</v>
      </c>
      <c r="V24" s="87">
        <f>分析係数表!D27</f>
        <v>6.518282988871224E-2</v>
      </c>
      <c r="W24" s="167">
        <f t="shared" si="8"/>
        <v>0</v>
      </c>
      <c r="X24" s="76">
        <f>分析係数表!E27</f>
        <v>7.7901430842607311E-2</v>
      </c>
      <c r="Y24" s="166">
        <f t="shared" si="9"/>
        <v>0</v>
      </c>
    </row>
    <row r="25" spans="1:25" x14ac:dyDescent="0.2">
      <c r="A25" s="6" t="s">
        <v>13</v>
      </c>
      <c r="B25" s="5" t="s">
        <v>192</v>
      </c>
      <c r="C25" s="90"/>
      <c r="D25" s="76">
        <f>投入係数表!Y25</f>
        <v>0</v>
      </c>
      <c r="E25" s="77">
        <f t="shared" si="0"/>
        <v>0</v>
      </c>
      <c r="F25" s="76">
        <f>分析係数表!C28</f>
        <v>4.0038232795242101E-2</v>
      </c>
      <c r="G25" s="77">
        <f t="shared" si="1"/>
        <v>0</v>
      </c>
      <c r="H25" s="77">
        <v>9.51651787198869E-3</v>
      </c>
      <c r="I25" s="77">
        <f t="shared" si="2"/>
        <v>9.51651787198869E-3</v>
      </c>
      <c r="J25" s="76">
        <f>分析係数表!G28</f>
        <v>0.12474279835390946</v>
      </c>
      <c r="K25" s="78">
        <f t="shared" si="3"/>
        <v>1.1871170699368607E-3</v>
      </c>
      <c r="L25" s="79"/>
      <c r="M25" s="80"/>
      <c r="N25" s="81">
        <f>分析係数表!H28</f>
        <v>2.0869760426975598E-2</v>
      </c>
      <c r="O25" s="82">
        <f t="shared" si="4"/>
        <v>0.53413211456176657</v>
      </c>
      <c r="P25" s="76">
        <f>分析係数表!C28</f>
        <v>4.0038232795242101E-2</v>
      </c>
      <c r="Q25" s="82">
        <f t="shared" si="5"/>
        <v>2.1385705946238932E-2</v>
      </c>
      <c r="R25" s="83">
        <v>2.3411483022099642E-2</v>
      </c>
      <c r="S25" s="84">
        <f t="shared" si="6"/>
        <v>3.292800089408833E-2</v>
      </c>
      <c r="T25" s="85">
        <f>分析係数表!F28</f>
        <v>0.21334876543209877</v>
      </c>
      <c r="U25" s="86">
        <f t="shared" si="7"/>
        <v>7.0251483389007895E-3</v>
      </c>
      <c r="V25" s="87">
        <f>分析係数表!D28</f>
        <v>5.5555555555555552E-2</v>
      </c>
      <c r="W25" s="167">
        <f t="shared" si="8"/>
        <v>0</v>
      </c>
      <c r="X25" s="76">
        <f>分析係数表!E28</f>
        <v>5.3497942386831275E-2</v>
      </c>
      <c r="Y25" s="166">
        <f t="shared" si="9"/>
        <v>0</v>
      </c>
    </row>
    <row r="26" spans="1:25" x14ac:dyDescent="0.2">
      <c r="A26" s="6" t="s">
        <v>14</v>
      </c>
      <c r="B26" s="5" t="s">
        <v>50</v>
      </c>
      <c r="C26" s="90"/>
      <c r="D26" s="76">
        <f>投入係数表!Y26</f>
        <v>3.3388562534518249E-3</v>
      </c>
      <c r="E26" s="77">
        <f t="shared" si="0"/>
        <v>0.33388562534518251</v>
      </c>
      <c r="F26" s="76">
        <f>分析係数表!C29</f>
        <v>5.2257811734743864E-2</v>
      </c>
      <c r="G26" s="77">
        <f t="shared" si="1"/>
        <v>1.7448132150225771E-2</v>
      </c>
      <c r="H26" s="77">
        <v>2.5674973284370232E-2</v>
      </c>
      <c r="I26" s="77">
        <f t="shared" si="2"/>
        <v>2.5674973284370232E-2</v>
      </c>
      <c r="J26" s="76">
        <f>分析係数表!G29</f>
        <v>0.26071608673726676</v>
      </c>
      <c r="K26" s="78">
        <f t="shared" si="3"/>
        <v>6.6938785617848768E-3</v>
      </c>
      <c r="L26" s="79"/>
      <c r="M26" s="80"/>
      <c r="N26" s="81">
        <f>分析係数表!H29</f>
        <v>1.0140038131855275E-2</v>
      </c>
      <c r="O26" s="82">
        <f t="shared" si="4"/>
        <v>0.25951998960678513</v>
      </c>
      <c r="P26" s="76">
        <f>分析係数表!C29</f>
        <v>5.2257811734743864E-2</v>
      </c>
      <c r="Q26" s="82">
        <f t="shared" si="5"/>
        <v>1.3561946758274062E-2</v>
      </c>
      <c r="R26" s="83">
        <v>1.8151742614089906E-2</v>
      </c>
      <c r="S26" s="84">
        <f t="shared" si="6"/>
        <v>4.3826715898460142E-2</v>
      </c>
      <c r="T26" s="85">
        <f>分析係数表!F29</f>
        <v>0.44730206757438223</v>
      </c>
      <c r="U26" s="86">
        <f t="shared" si="7"/>
        <v>1.9603780636376269E-2</v>
      </c>
      <c r="V26" s="87">
        <f>分析係数表!D29</f>
        <v>0.13842662632375188</v>
      </c>
      <c r="W26" s="167">
        <f t="shared" si="8"/>
        <v>0</v>
      </c>
      <c r="X26" s="76">
        <f>分析係数表!E29</f>
        <v>9.5057992939989913E-2</v>
      </c>
      <c r="Y26" s="166">
        <f t="shared" si="9"/>
        <v>0</v>
      </c>
    </row>
    <row r="27" spans="1:25" x14ac:dyDescent="0.2">
      <c r="A27" s="6" t="s">
        <v>15</v>
      </c>
      <c r="B27" s="5" t="s">
        <v>36</v>
      </c>
      <c r="C27" s="75">
        <f>最終需要_まとめ!C28</f>
        <v>100</v>
      </c>
      <c r="D27" s="76">
        <f>投入係数表!Y27</f>
        <v>6.6526083245468698E-4</v>
      </c>
      <c r="E27" s="77">
        <f t="shared" si="0"/>
        <v>6.6526083245468701E-2</v>
      </c>
      <c r="F27" s="76">
        <f>分析係数表!C30</f>
        <v>1</v>
      </c>
      <c r="G27" s="77">
        <f t="shared" si="1"/>
        <v>6.6526083245468701E-2</v>
      </c>
      <c r="H27" s="77">
        <v>0.12370840621894322</v>
      </c>
      <c r="I27" s="77">
        <f t="shared" si="2"/>
        <v>100.12370840621894</v>
      </c>
      <c r="J27" s="76">
        <f>分析係数表!G30</f>
        <v>0.34449214239092235</v>
      </c>
      <c r="K27" s="78">
        <f t="shared" si="3"/>
        <v>34.491830812982364</v>
      </c>
      <c r="L27" s="79"/>
      <c r="M27" s="80"/>
      <c r="N27" s="81">
        <f>分析係数表!H30</f>
        <v>0</v>
      </c>
      <c r="O27" s="82">
        <f t="shared" si="4"/>
        <v>0</v>
      </c>
      <c r="P27" s="76">
        <f>分析係数表!C30</f>
        <v>1</v>
      </c>
      <c r="Q27" s="82">
        <f t="shared" si="5"/>
        <v>0</v>
      </c>
      <c r="R27" s="83">
        <v>7.2825785997473955E-2</v>
      </c>
      <c r="S27" s="84">
        <f t="shared" si="6"/>
        <v>100.19653419221642</v>
      </c>
      <c r="T27" s="85">
        <f>分析係数表!F30</f>
        <v>0.44050308781442987</v>
      </c>
      <c r="U27" s="86">
        <f t="shared" si="7"/>
        <v>44.136882699975438</v>
      </c>
      <c r="V27" s="87">
        <f>分析係数表!D30</f>
        <v>0.11032032936687253</v>
      </c>
      <c r="W27" s="167">
        <f t="shared" si="8"/>
        <v>11</v>
      </c>
      <c r="X27" s="76">
        <f>分析係数表!E30</f>
        <v>8.4249635989355823E-2</v>
      </c>
      <c r="Y27" s="166">
        <f t="shared" si="9"/>
        <v>8</v>
      </c>
    </row>
    <row r="28" spans="1:25" x14ac:dyDescent="0.2">
      <c r="A28" s="6" t="s">
        <v>16</v>
      </c>
      <c r="B28" s="5" t="s">
        <v>193</v>
      </c>
      <c r="C28" s="90"/>
      <c r="D28" s="76">
        <f>投入係数表!Y28</f>
        <v>3.1882311593111412E-3</v>
      </c>
      <c r="E28" s="77">
        <f t="shared" si="0"/>
        <v>0.31882311593111412</v>
      </c>
      <c r="F28" s="76">
        <f>分析係数表!C31</f>
        <v>0.13612385518153858</v>
      </c>
      <c r="G28" s="77">
        <f t="shared" si="1"/>
        <v>4.3399431661533865E-2</v>
      </c>
      <c r="H28" s="77">
        <v>8.9176362655956687E-2</v>
      </c>
      <c r="I28" s="77">
        <f t="shared" si="2"/>
        <v>8.9176362655956687E-2</v>
      </c>
      <c r="J28" s="76">
        <f>分析係数表!G31</f>
        <v>7.0908634538152604E-2</v>
      </c>
      <c r="K28" s="78">
        <f t="shared" si="3"/>
        <v>6.3233741090129927E-3</v>
      </c>
      <c r="L28" s="79"/>
      <c r="M28" s="80"/>
      <c r="N28" s="81">
        <f>分析係数表!H31</f>
        <v>2.211552750647388E-2</v>
      </c>
      <c r="O28" s="82">
        <f t="shared" si="4"/>
        <v>0.56601576779066387</v>
      </c>
      <c r="P28" s="76">
        <f>分析係数表!C31</f>
        <v>0.13612385518153858</v>
      </c>
      <c r="Q28" s="82">
        <f t="shared" si="5"/>
        <v>7.704824840520369E-2</v>
      </c>
      <c r="R28" s="83">
        <v>0.10187215893404496</v>
      </c>
      <c r="S28" s="84">
        <f t="shared" si="6"/>
        <v>0.19104852159000163</v>
      </c>
      <c r="T28" s="85">
        <f>分析係数表!F31</f>
        <v>0.34563253012048195</v>
      </c>
      <c r="U28" s="86">
        <f t="shared" si="7"/>
        <v>6.6032583892929791E-2</v>
      </c>
      <c r="V28" s="87">
        <f>分析係数表!D31</f>
        <v>2.3594377510040159E-2</v>
      </c>
      <c r="W28" s="167">
        <f t="shared" si="8"/>
        <v>0</v>
      </c>
      <c r="X28" s="76">
        <f>分析係数表!E31</f>
        <v>2.0582329317269075E-2</v>
      </c>
      <c r="Y28" s="166">
        <f t="shared" si="9"/>
        <v>0</v>
      </c>
    </row>
    <row r="29" spans="1:25" x14ac:dyDescent="0.2">
      <c r="A29" s="6" t="s">
        <v>17</v>
      </c>
      <c r="B29" s="5" t="s">
        <v>273</v>
      </c>
      <c r="C29" s="90"/>
      <c r="D29" s="76">
        <f>投入係数表!Y29</f>
        <v>7.5312547070341916E-4</v>
      </c>
      <c r="E29" s="77">
        <f t="shared" si="0"/>
        <v>7.531254707034192E-2</v>
      </c>
      <c r="F29" s="76">
        <f>分析係数表!C32</f>
        <v>0.77653138391731791</v>
      </c>
      <c r="G29" s="77">
        <f t="shared" si="1"/>
        <v>5.8482556402870756E-2</v>
      </c>
      <c r="H29" s="77">
        <v>8.4231144870328192E-2</v>
      </c>
      <c r="I29" s="77">
        <f t="shared" si="2"/>
        <v>8.4231144870328192E-2</v>
      </c>
      <c r="J29" s="76">
        <f>分析係数表!G32</f>
        <v>0.14009350314364016</v>
      </c>
      <c r="K29" s="78">
        <f t="shared" si="3"/>
        <v>1.1800236158683733E-2</v>
      </c>
      <c r="L29" s="79"/>
      <c r="M29" s="80"/>
      <c r="N29" s="81">
        <f>分析係数表!H32</f>
        <v>6.3300144496333836E-3</v>
      </c>
      <c r="O29" s="82">
        <f t="shared" si="4"/>
        <v>0.16200780143211221</v>
      </c>
      <c r="P29" s="76">
        <f>分析係数表!C32</f>
        <v>0.77653138391731791</v>
      </c>
      <c r="Q29" s="82">
        <f t="shared" si="5"/>
        <v>0.12580414225148012</v>
      </c>
      <c r="R29" s="83">
        <v>0.16406420464244664</v>
      </c>
      <c r="S29" s="84">
        <f t="shared" si="6"/>
        <v>0.24829534951277482</v>
      </c>
      <c r="T29" s="85">
        <f>分析係数表!F32</f>
        <v>0.48218603901338064</v>
      </c>
      <c r="U29" s="86">
        <f t="shared" si="7"/>
        <v>0.11972455108700782</v>
      </c>
      <c r="V29" s="87">
        <f>分析係数表!D32</f>
        <v>2.111881347734967E-2</v>
      </c>
      <c r="W29" s="167">
        <f t="shared" si="8"/>
        <v>0</v>
      </c>
      <c r="X29" s="76">
        <f>分析係数表!E32</f>
        <v>3.1758826374334997E-2</v>
      </c>
      <c r="Y29" s="166">
        <f t="shared" si="9"/>
        <v>0</v>
      </c>
    </row>
    <row r="30" spans="1:25" x14ac:dyDescent="0.2">
      <c r="A30" s="6" t="s">
        <v>18</v>
      </c>
      <c r="B30" s="5" t="s">
        <v>274</v>
      </c>
      <c r="C30" s="90"/>
      <c r="D30" s="76">
        <f>投入係数表!Y30</f>
        <v>1.9957824973640607E-3</v>
      </c>
      <c r="E30" s="77">
        <f t="shared" si="0"/>
        <v>0.19957824973640606</v>
      </c>
      <c r="F30" s="76">
        <f>分析係数表!C33</f>
        <v>0.72092624356775303</v>
      </c>
      <c r="G30" s="77">
        <f t="shared" si="1"/>
        <v>0.14388119788029413</v>
      </c>
      <c r="H30" s="77">
        <v>0.16556002041232024</v>
      </c>
      <c r="I30" s="77">
        <f t="shared" si="2"/>
        <v>0.16556002041232024</v>
      </c>
      <c r="J30" s="76">
        <f>分析係数表!G33</f>
        <v>0.50771788173830446</v>
      </c>
      <c r="K30" s="78">
        <f t="shared" si="3"/>
        <v>8.4057782864293676E-2</v>
      </c>
      <c r="L30" s="79"/>
      <c r="M30" s="80"/>
      <c r="N30" s="81">
        <f>分析係数表!H33</f>
        <v>9.5171545921061366E-4</v>
      </c>
      <c r="O30" s="82">
        <f t="shared" si="4"/>
        <v>2.4357816299233656E-2</v>
      </c>
      <c r="P30" s="76">
        <f>分析係数表!C33</f>
        <v>0.72092624356775303</v>
      </c>
      <c r="Q30" s="82">
        <f t="shared" si="5"/>
        <v>1.7560189006119907E-2</v>
      </c>
      <c r="R30" s="83">
        <v>5.095367902711128E-2</v>
      </c>
      <c r="S30" s="84">
        <f t="shared" si="6"/>
        <v>0.21651369943943152</v>
      </c>
      <c r="T30" s="85">
        <f>分析係数表!F33</f>
        <v>0.64568985989076233</v>
      </c>
      <c r="U30" s="86">
        <f t="shared" si="7"/>
        <v>0.13980070025547717</v>
      </c>
      <c r="V30" s="87">
        <f>分析係数表!D33</f>
        <v>8.5965328900498697E-2</v>
      </c>
      <c r="W30" s="167">
        <f t="shared" si="8"/>
        <v>0</v>
      </c>
      <c r="X30" s="76">
        <f>分析係数表!E33</f>
        <v>8.1928283068154834E-2</v>
      </c>
      <c r="Y30" s="166">
        <f t="shared" si="9"/>
        <v>0</v>
      </c>
    </row>
    <row r="31" spans="1:25" x14ac:dyDescent="0.2">
      <c r="A31" s="6" t="s">
        <v>19</v>
      </c>
      <c r="B31" s="5" t="s">
        <v>275</v>
      </c>
      <c r="C31" s="90"/>
      <c r="D31" s="76">
        <f>投入係数表!Y31</f>
        <v>5.8994828538434504E-2</v>
      </c>
      <c r="E31" s="77">
        <f t="shared" si="0"/>
        <v>5.8994828538434501</v>
      </c>
      <c r="F31" s="76">
        <f>分析係数表!C34</f>
        <v>0.35819769846483229</v>
      </c>
      <c r="G31" s="77">
        <f t="shared" si="1"/>
        <v>2.1131811803794642</v>
      </c>
      <c r="H31" s="77">
        <v>2.3004340963587553</v>
      </c>
      <c r="I31" s="77">
        <f t="shared" si="2"/>
        <v>2.3004340963587553</v>
      </c>
      <c r="J31" s="76">
        <f>分析係数表!G34</f>
        <v>0.42481599404565001</v>
      </c>
      <c r="K31" s="78">
        <f t="shared" si="3"/>
        <v>0.97726119738115125</v>
      </c>
      <c r="L31" s="79"/>
      <c r="M31" s="80"/>
      <c r="N31" s="81">
        <f>分析係数表!H34</f>
        <v>0.15806065051806836</v>
      </c>
      <c r="O31" s="82">
        <f t="shared" si="4"/>
        <v>4.0453396571385065</v>
      </c>
      <c r="P31" s="76">
        <f>分析係数表!C34</f>
        <v>0.35819769846483229</v>
      </c>
      <c r="Q31" s="82">
        <f t="shared" si="5"/>
        <v>1.4490313546955269</v>
      </c>
      <c r="R31" s="83">
        <v>1.5666492249950723</v>
      </c>
      <c r="S31" s="84">
        <f t="shared" si="6"/>
        <v>3.8670833213538276</v>
      </c>
      <c r="T31" s="85">
        <f>分析係数表!F34</f>
        <v>0.69970848494872639</v>
      </c>
      <c r="U31" s="86">
        <f t="shared" si="7"/>
        <v>2.7058310119549756</v>
      </c>
      <c r="V31" s="87">
        <f>分析係数表!D34</f>
        <v>0.20760626860734369</v>
      </c>
      <c r="W31" s="167">
        <f t="shared" si="8"/>
        <v>1</v>
      </c>
      <c r="X31" s="76">
        <f>分析係数表!E34</f>
        <v>0.15619831293417136</v>
      </c>
      <c r="Y31" s="166">
        <f t="shared" si="9"/>
        <v>1</v>
      </c>
    </row>
    <row r="32" spans="1:25" x14ac:dyDescent="0.2">
      <c r="A32" s="6" t="s">
        <v>20</v>
      </c>
      <c r="B32" s="5" t="s">
        <v>37</v>
      </c>
      <c r="C32" s="90"/>
      <c r="D32" s="76">
        <f>投入係数表!Y32</f>
        <v>1.2552091178390319E-2</v>
      </c>
      <c r="E32" s="77">
        <f t="shared" si="0"/>
        <v>1.2552091178390319</v>
      </c>
      <c r="F32" s="76">
        <f>分析係数表!C35</f>
        <v>0.47446234387370934</v>
      </c>
      <c r="G32" s="77">
        <f t="shared" si="1"/>
        <v>0.59554946010155807</v>
      </c>
      <c r="H32" s="77">
        <v>0.71445972048954998</v>
      </c>
      <c r="I32" s="77">
        <f t="shared" si="2"/>
        <v>0.71445972048954998</v>
      </c>
      <c r="J32" s="76">
        <f>分析係数表!G35</f>
        <v>0.31377306685396844</v>
      </c>
      <c r="K32" s="78">
        <f t="shared" si="3"/>
        <v>0.22417821764163517</v>
      </c>
      <c r="L32" s="79"/>
      <c r="M32" s="80"/>
      <c r="N32" s="81">
        <f>分析係数表!H35</f>
        <v>5.9483797123353076E-2</v>
      </c>
      <c r="O32" s="82">
        <f t="shared" si="4"/>
        <v>1.5224039801909726</v>
      </c>
      <c r="P32" s="76">
        <f>分析係数表!C35</f>
        <v>0.47446234387370934</v>
      </c>
      <c r="Q32" s="82">
        <f t="shared" si="5"/>
        <v>0.722323360764073</v>
      </c>
      <c r="R32" s="83">
        <v>0.95887634208444839</v>
      </c>
      <c r="S32" s="84">
        <f t="shared" si="6"/>
        <v>1.6733360625739984</v>
      </c>
      <c r="T32" s="85">
        <f>分析係数表!F35</f>
        <v>0.64389247174509934</v>
      </c>
      <c r="U32" s="86">
        <f t="shared" si="7"/>
        <v>1.077448493390984</v>
      </c>
      <c r="V32" s="87">
        <f>分析係数表!D35</f>
        <v>6.6375071834493329E-2</v>
      </c>
      <c r="W32" s="167">
        <f t="shared" si="8"/>
        <v>0</v>
      </c>
      <c r="X32" s="76">
        <f>分析係数表!E35</f>
        <v>5.9702445565417275E-2</v>
      </c>
      <c r="Y32" s="166">
        <f t="shared" si="9"/>
        <v>0</v>
      </c>
    </row>
    <row r="33" spans="1:25" x14ac:dyDescent="0.2">
      <c r="A33" s="6" t="s">
        <v>21</v>
      </c>
      <c r="B33" s="5" t="s">
        <v>38</v>
      </c>
      <c r="C33" s="90"/>
      <c r="D33" s="76">
        <f>投入係数表!Y33</f>
        <v>3.4267208917005574E-3</v>
      </c>
      <c r="E33" s="77">
        <f t="shared" si="0"/>
        <v>0.34267208917005576</v>
      </c>
      <c r="F33" s="76">
        <f>分析係数表!C36</f>
        <v>0.91090674483303868</v>
      </c>
      <c r="G33" s="77">
        <f t="shared" si="1"/>
        <v>0.31214231729103226</v>
      </c>
      <c r="H33" s="77">
        <v>0.49074829861103336</v>
      </c>
      <c r="I33" s="77">
        <f t="shared" si="2"/>
        <v>0.49074829861103336</v>
      </c>
      <c r="J33" s="76">
        <f>分析係数表!G36</f>
        <v>5.1762655005969514E-2</v>
      </c>
      <c r="K33" s="78">
        <f t="shared" si="3"/>
        <v>2.5402434875769427E-2</v>
      </c>
      <c r="L33" s="79"/>
      <c r="M33" s="80"/>
      <c r="N33" s="81">
        <f>分析係数表!H36</f>
        <v>0.19022926540846299</v>
      </c>
      <c r="O33" s="82">
        <f t="shared" si="4"/>
        <v>4.8686500326481514</v>
      </c>
      <c r="P33" s="76">
        <f>分析係数表!C36</f>
        <v>0.91090674483303868</v>
      </c>
      <c r="Q33" s="82">
        <f t="shared" si="5"/>
        <v>4.4348861529707948</v>
      </c>
      <c r="R33" s="83">
        <v>4.6560798444964338</v>
      </c>
      <c r="S33" s="84">
        <f t="shared" si="6"/>
        <v>5.1468281431074674</v>
      </c>
      <c r="T33" s="85">
        <f>分析係数表!F36</f>
        <v>0.84633076241329552</v>
      </c>
      <c r="U33" s="86">
        <f t="shared" si="7"/>
        <v>4.3559189863663486</v>
      </c>
      <c r="V33" s="87">
        <f>分析係数表!D36</f>
        <v>1.3696924417880712E-2</v>
      </c>
      <c r="W33" s="167">
        <f t="shared" si="8"/>
        <v>0</v>
      </c>
      <c r="X33" s="76">
        <f>分析係数表!E36</f>
        <v>6.1086817992045527E-3</v>
      </c>
      <c r="Y33" s="166">
        <f t="shared" si="9"/>
        <v>0</v>
      </c>
    </row>
    <row r="34" spans="1:25" x14ac:dyDescent="0.2">
      <c r="A34" s="6" t="s">
        <v>22</v>
      </c>
      <c r="B34" s="5" t="s">
        <v>378</v>
      </c>
      <c r="C34" s="90"/>
      <c r="D34" s="76">
        <f>投入係数表!Y34</f>
        <v>2.6459808204046795E-2</v>
      </c>
      <c r="E34" s="77">
        <f t="shared" si="0"/>
        <v>2.6459808204046795</v>
      </c>
      <c r="F34" s="76">
        <f>分析係数表!C37</f>
        <v>0.57543127748336897</v>
      </c>
      <c r="G34" s="77">
        <f t="shared" si="1"/>
        <v>1.5225801236819574</v>
      </c>
      <c r="H34" s="77">
        <v>1.8466466404713875</v>
      </c>
      <c r="I34" s="77">
        <f t="shared" si="2"/>
        <v>1.8466466404713875</v>
      </c>
      <c r="J34" s="76">
        <f>分析係数表!G37</f>
        <v>0.39253606653449546</v>
      </c>
      <c r="K34" s="78">
        <f t="shared" si="3"/>
        <v>0.72487540852977905</v>
      </c>
      <c r="L34" s="79"/>
      <c r="M34" s="80"/>
      <c r="N34" s="81">
        <f>分析係数表!H37</f>
        <v>4.7922509493440749E-2</v>
      </c>
      <c r="O34" s="82">
        <f t="shared" si="4"/>
        <v>1.2265091120908136</v>
      </c>
      <c r="P34" s="76">
        <f>分析係数表!C37</f>
        <v>0.57543127748336897</v>
      </c>
      <c r="Q34" s="82">
        <f t="shared" si="5"/>
        <v>0.70577170521540944</v>
      </c>
      <c r="R34" s="83">
        <v>0.86886861255076164</v>
      </c>
      <c r="S34" s="84">
        <f t="shared" si="6"/>
        <v>2.7155152530221489</v>
      </c>
      <c r="T34" s="85">
        <f>分析係数表!F37</f>
        <v>0.63717752091671964</v>
      </c>
      <c r="U34" s="86">
        <f t="shared" si="7"/>
        <v>1.7302652769321916</v>
      </c>
      <c r="V34" s="87">
        <f>分析係数表!D37</f>
        <v>6.7955959550617839E-2</v>
      </c>
      <c r="W34" s="167">
        <f t="shared" si="8"/>
        <v>0</v>
      </c>
      <c r="X34" s="76">
        <f>分析係数表!E37</f>
        <v>6.4489582164366135E-2</v>
      </c>
      <c r="Y34" s="166">
        <f t="shared" si="9"/>
        <v>0</v>
      </c>
    </row>
    <row r="35" spans="1:25" x14ac:dyDescent="0.2">
      <c r="A35" s="6" t="s">
        <v>23</v>
      </c>
      <c r="B35" s="5" t="s">
        <v>194</v>
      </c>
      <c r="C35" s="90"/>
      <c r="D35" s="76">
        <f>投入係数表!Y35</f>
        <v>8.5354220013054167E-3</v>
      </c>
      <c r="E35" s="77">
        <f t="shared" si="0"/>
        <v>0.85354220013054172</v>
      </c>
      <c r="F35" s="76">
        <f>分析係数表!C38</f>
        <v>0.12310923685624497</v>
      </c>
      <c r="G35" s="77">
        <f t="shared" si="1"/>
        <v>0.10507892888267131</v>
      </c>
      <c r="H35" s="77">
        <v>0.17291605223548748</v>
      </c>
      <c r="I35" s="77">
        <f t="shared" si="2"/>
        <v>0.17291605223548748</v>
      </c>
      <c r="J35" s="76">
        <f>分析係数表!G38</f>
        <v>0.19170637906529556</v>
      </c>
      <c r="K35" s="78">
        <f t="shared" si="3"/>
        <v>3.3149110256330806E-2</v>
      </c>
      <c r="L35" s="79"/>
      <c r="M35" s="80"/>
      <c r="N35" s="81">
        <f>分析係数表!H38</f>
        <v>4.3167094042767119E-2</v>
      </c>
      <c r="O35" s="82">
        <f t="shared" si="4"/>
        <v>1.1048009535723837</v>
      </c>
      <c r="P35" s="76">
        <f>分析係数表!C38</f>
        <v>0.12310923685624497</v>
      </c>
      <c r="Q35" s="82">
        <f t="shared" si="5"/>
        <v>0.13601120227234789</v>
      </c>
      <c r="R35" s="83">
        <v>0.17584724065695309</v>
      </c>
      <c r="S35" s="84">
        <f t="shared" si="6"/>
        <v>0.34876329289244057</v>
      </c>
      <c r="T35" s="85">
        <f>分析係数表!F38</f>
        <v>0.42705459409748348</v>
      </c>
      <c r="U35" s="86">
        <f t="shared" si="7"/>
        <v>0.14894096648228294</v>
      </c>
      <c r="V35" s="87">
        <f>分析係数表!D38</f>
        <v>7.0562661984783878E-2</v>
      </c>
      <c r="W35" s="167">
        <f t="shared" si="8"/>
        <v>0</v>
      </c>
      <c r="X35" s="76">
        <f>分析係数表!E38</f>
        <v>7.7418276063874261E-2</v>
      </c>
      <c r="Y35" s="166">
        <f t="shared" si="9"/>
        <v>0</v>
      </c>
    </row>
    <row r="36" spans="1:25" x14ac:dyDescent="0.2">
      <c r="A36" s="6" t="s">
        <v>24</v>
      </c>
      <c r="B36" s="5" t="s">
        <v>39</v>
      </c>
      <c r="C36" s="90"/>
      <c r="D36" s="76">
        <f>投入係数表!Y36</f>
        <v>0</v>
      </c>
      <c r="E36" s="77">
        <f t="shared" si="0"/>
        <v>0</v>
      </c>
      <c r="F36" s="76">
        <f>分析係数表!C39</f>
        <v>1</v>
      </c>
      <c r="G36" s="77">
        <f t="shared" si="1"/>
        <v>0</v>
      </c>
      <c r="H36" s="77">
        <v>0.10871076749813414</v>
      </c>
      <c r="I36" s="77">
        <f t="shared" si="2"/>
        <v>0.10871076749813414</v>
      </c>
      <c r="J36" s="76">
        <f>分析係数表!G39</f>
        <v>0.35304153549304357</v>
      </c>
      <c r="K36" s="78">
        <f t="shared" si="3"/>
        <v>3.8379416282168531E-2</v>
      </c>
      <c r="L36" s="79"/>
      <c r="M36" s="80"/>
      <c r="N36" s="81">
        <f>分析係数表!H39</f>
        <v>3.7957953780144243E-3</v>
      </c>
      <c r="O36" s="82">
        <f t="shared" si="4"/>
        <v>9.7148034774850511E-2</v>
      </c>
      <c r="P36" s="76">
        <f>分析係数表!C39</f>
        <v>1</v>
      </c>
      <c r="Q36" s="82">
        <f t="shared" si="5"/>
        <v>9.7148034774850511E-2</v>
      </c>
      <c r="R36" s="83">
        <v>0.13880723009934787</v>
      </c>
      <c r="S36" s="84">
        <f t="shared" si="6"/>
        <v>0.247517997597482</v>
      </c>
      <c r="T36" s="85">
        <f>分析係数表!F39</f>
        <v>0.70376764496801059</v>
      </c>
      <c r="U36" s="86">
        <f t="shared" si="7"/>
        <v>0.1741951582563776</v>
      </c>
      <c r="V36" s="87">
        <f>分析係数表!D39</f>
        <v>5.7580989133746319E-2</v>
      </c>
      <c r="W36" s="167">
        <f t="shared" si="8"/>
        <v>0</v>
      </c>
      <c r="X36" s="76">
        <f>分析係数表!E39</f>
        <v>7.2915608814867472E-2</v>
      </c>
      <c r="Y36" s="166">
        <f t="shared" si="9"/>
        <v>0</v>
      </c>
    </row>
    <row r="37" spans="1:25" x14ac:dyDescent="0.2">
      <c r="A37" s="6" t="s">
        <v>25</v>
      </c>
      <c r="B37" s="5" t="s">
        <v>40</v>
      </c>
      <c r="C37" s="90"/>
      <c r="D37" s="76">
        <f>投入係数表!Y37</f>
        <v>1.5062509414068384E-4</v>
      </c>
      <c r="E37" s="77">
        <f t="shared" si="0"/>
        <v>1.5062509414068384E-2</v>
      </c>
      <c r="F37" s="76">
        <f>分析係数表!C40</f>
        <v>0.78099387587215507</v>
      </c>
      <c r="G37" s="77">
        <f t="shared" si="1"/>
        <v>1.176372760765409E-2</v>
      </c>
      <c r="H37" s="77">
        <v>1.5589364900795245E-2</v>
      </c>
      <c r="I37" s="77">
        <f t="shared" si="2"/>
        <v>1.5589364900795245E-2</v>
      </c>
      <c r="J37" s="76">
        <f>分析係数表!G40</f>
        <v>0.50417365280256732</v>
      </c>
      <c r="K37" s="78">
        <f t="shared" si="3"/>
        <v>7.8597470469060713E-3</v>
      </c>
      <c r="L37" s="79"/>
      <c r="M37" s="80"/>
      <c r="N37" s="81">
        <f>分析係数表!H40</f>
        <v>3.2832602420076455E-2</v>
      </c>
      <c r="O37" s="82">
        <f t="shared" si="4"/>
        <v>0.84030420083469204</v>
      </c>
      <c r="P37" s="76">
        <f>分析係数表!C40</f>
        <v>0.78099387587215507</v>
      </c>
      <c r="Q37" s="82">
        <f t="shared" si="5"/>
        <v>0.65627243472153995</v>
      </c>
      <c r="R37" s="83">
        <v>0.6578420466694439</v>
      </c>
      <c r="S37" s="84">
        <f t="shared" si="6"/>
        <v>0.67343141157023911</v>
      </c>
      <c r="T37" s="85">
        <f>分析係数表!F40</f>
        <v>0.70079506733733576</v>
      </c>
      <c r="U37" s="86">
        <f t="shared" si="7"/>
        <v>0.47193741141844281</v>
      </c>
      <c r="V37" s="87">
        <f>分析係数表!D40</f>
        <v>8.9079993509654384E-2</v>
      </c>
      <c r="W37" s="167">
        <f t="shared" si="8"/>
        <v>0</v>
      </c>
      <c r="X37" s="76">
        <f>分析係数表!E40</f>
        <v>5.5816972253772516E-2</v>
      </c>
      <c r="Y37" s="166">
        <f t="shared" si="9"/>
        <v>0</v>
      </c>
    </row>
    <row r="38" spans="1:25" x14ac:dyDescent="0.2">
      <c r="A38" s="6" t="s">
        <v>26</v>
      </c>
      <c r="B38" s="5" t="s">
        <v>277</v>
      </c>
      <c r="C38" s="90"/>
      <c r="D38" s="76">
        <f>投入係数表!Y38</f>
        <v>0</v>
      </c>
      <c r="E38" s="77">
        <f t="shared" si="0"/>
        <v>0</v>
      </c>
      <c r="F38" s="76">
        <f>分析係数表!C41</f>
        <v>0.76071116627591595</v>
      </c>
      <c r="G38" s="77">
        <f t="shared" si="1"/>
        <v>0</v>
      </c>
      <c r="H38" s="77">
        <v>2.0198197846667248E-3</v>
      </c>
      <c r="I38" s="77">
        <f t="shared" si="2"/>
        <v>2.0198197846667248E-3</v>
      </c>
      <c r="J38" s="76">
        <f>分析係数表!G41</f>
        <v>0.44503393665158369</v>
      </c>
      <c r="K38" s="78">
        <f t="shared" si="3"/>
        <v>8.9888835009698659E-4</v>
      </c>
      <c r="L38" s="79"/>
      <c r="M38" s="80"/>
      <c r="N38" s="81">
        <f>分析係数表!H41</f>
        <v>5.40375184572724E-2</v>
      </c>
      <c r="O38" s="82">
        <f t="shared" si="4"/>
        <v>1.3830141510367202</v>
      </c>
      <c r="P38" s="76">
        <f>分析係数表!C41</f>
        <v>0.76071116627591595</v>
      </c>
      <c r="Q38" s="82">
        <f t="shared" si="5"/>
        <v>1.0520743078112391</v>
      </c>
      <c r="R38" s="83">
        <v>1.0702633629137841</v>
      </c>
      <c r="S38" s="84">
        <f t="shared" si="6"/>
        <v>1.0722831826984509</v>
      </c>
      <c r="T38" s="85">
        <f>分析係数表!F41</f>
        <v>0.54961538461538462</v>
      </c>
      <c r="U38" s="86">
        <f t="shared" si="7"/>
        <v>0.58934333387541782</v>
      </c>
      <c r="V38" s="87">
        <f>分析係数表!D41</f>
        <v>0.14765837104072399</v>
      </c>
      <c r="W38" s="167">
        <f t="shared" si="8"/>
        <v>0</v>
      </c>
      <c r="X38" s="76">
        <f>分析係数表!E41</f>
        <v>0.13881221719457013</v>
      </c>
      <c r="Y38" s="166">
        <f t="shared" si="9"/>
        <v>0</v>
      </c>
    </row>
    <row r="39" spans="1:25" x14ac:dyDescent="0.2">
      <c r="A39" s="6" t="s">
        <v>51</v>
      </c>
      <c r="B39" s="5" t="s">
        <v>368</v>
      </c>
      <c r="C39" s="90"/>
      <c r="D39" s="76">
        <f>投入係数表!Y39</f>
        <v>6.9036501481146756E-4</v>
      </c>
      <c r="E39" s="77">
        <f>$C$27*D39</f>
        <v>6.9036501481146761E-2</v>
      </c>
      <c r="F39" s="76">
        <f>分析係数表!C42</f>
        <v>0.30107643796890293</v>
      </c>
      <c r="G39" s="77">
        <f>E39*F39</f>
        <v>2.0785263955778559E-2</v>
      </c>
      <c r="H39" s="77">
        <v>2.893949087422034E-2</v>
      </c>
      <c r="I39" s="77">
        <f>C39+H39</f>
        <v>2.893949087422034E-2</v>
      </c>
      <c r="J39" s="76">
        <f>分析係数表!G42</f>
        <v>0.48530465949820789</v>
      </c>
      <c r="K39" s="78">
        <f>I39*J39</f>
        <v>1.4044469764764997E-2</v>
      </c>
      <c r="L39" s="79"/>
      <c r="M39" s="80"/>
      <c r="N39" s="81">
        <f>分析係数表!H42</f>
        <v>1.1991298601515789E-2</v>
      </c>
      <c r="O39" s="82">
        <f t="shared" si="4"/>
        <v>0.30690039307257022</v>
      </c>
      <c r="P39" s="76">
        <f>分析係数表!C42</f>
        <v>0.30107643796890293</v>
      </c>
      <c r="Q39" s="82">
        <f>O39*P39</f>
        <v>9.240047715754561E-2</v>
      </c>
      <c r="R39" s="83">
        <v>9.7627345619920883E-2</v>
      </c>
      <c r="S39" s="84">
        <f>I39+R39</f>
        <v>0.12656683649414122</v>
      </c>
      <c r="T39" s="85">
        <f>分析係数表!F42</f>
        <v>0.55698924731182797</v>
      </c>
      <c r="U39" s="86">
        <f>S39*T39</f>
        <v>7.0496366993510917E-2</v>
      </c>
      <c r="V39" s="87">
        <f>分析係数表!D42</f>
        <v>0.33118279569892473</v>
      </c>
      <c r="W39" s="167">
        <f>ROUND(S39*V39,0)</f>
        <v>0</v>
      </c>
      <c r="X39" s="76">
        <f>分析係数表!E42</f>
        <v>0.28387096774193549</v>
      </c>
      <c r="Y39" s="166">
        <f>ROUND(S39*X39,0)</f>
        <v>0</v>
      </c>
    </row>
    <row r="40" spans="1:25" x14ac:dyDescent="0.2">
      <c r="A40" s="6" t="s">
        <v>195</v>
      </c>
      <c r="B40" s="5" t="s">
        <v>41</v>
      </c>
      <c r="C40" s="90"/>
      <c r="D40" s="76">
        <f>投入係数表!Y40</f>
        <v>9.55590701410855E-2</v>
      </c>
      <c r="E40" s="77">
        <f>$C$27*D40</f>
        <v>9.5559070141085503</v>
      </c>
      <c r="F40" s="76">
        <f>分析係数表!C43</f>
        <v>0.72981232219865499</v>
      </c>
      <c r="G40" s="77">
        <f>E40*F40</f>
        <v>6.9740186886809763</v>
      </c>
      <c r="H40" s="77">
        <v>8.3282089024861463</v>
      </c>
      <c r="I40" s="77">
        <f>C40+H40</f>
        <v>8.3282089024861463</v>
      </c>
      <c r="J40" s="76">
        <f>分析係数表!G43</f>
        <v>0.39095764137830125</v>
      </c>
      <c r="K40" s="78">
        <f>I40*J40</f>
        <v>3.2559769094217548</v>
      </c>
      <c r="L40" s="79"/>
      <c r="M40" s="80"/>
      <c r="N40" s="81">
        <f>分析係数表!H43</f>
        <v>3.3430191196790096E-2</v>
      </c>
      <c r="O40" s="82">
        <f t="shared" si="4"/>
        <v>0.85559864362723403</v>
      </c>
      <c r="P40" s="76">
        <f>分析係数表!C43</f>
        <v>0.72981232219865499</v>
      </c>
      <c r="Q40" s="82">
        <f>O40*P40</f>
        <v>0.62442643297561107</v>
      </c>
      <c r="R40" s="83">
        <v>1.2489184236117898</v>
      </c>
      <c r="S40" s="84">
        <f>I40+R40</f>
        <v>9.577127326097937</v>
      </c>
      <c r="T40" s="85">
        <f>分析係数表!F43</f>
        <v>0.64680420416026529</v>
      </c>
      <c r="U40" s="86">
        <f>S40*T40</f>
        <v>6.1945262182983054</v>
      </c>
      <c r="V40" s="87">
        <f>分析係数表!D43</f>
        <v>0.10445777550174361</v>
      </c>
      <c r="W40" s="167">
        <f>ROUND(S40*V40,0)</f>
        <v>1</v>
      </c>
      <c r="X40" s="76">
        <f>分析係数表!E43</f>
        <v>8.2644426561318804E-2</v>
      </c>
      <c r="Y40" s="166">
        <f>ROUND(S40*X40,0)</f>
        <v>1</v>
      </c>
    </row>
    <row r="41" spans="1:25" x14ac:dyDescent="0.2">
      <c r="A41" s="6" t="s">
        <v>341</v>
      </c>
      <c r="B41" s="5" t="s">
        <v>42</v>
      </c>
      <c r="C41" s="90"/>
      <c r="D41" s="76">
        <f>投入係数表!Y41</f>
        <v>2.5104182356780637E-4</v>
      </c>
      <c r="E41" s="77">
        <f>$C$27*D41</f>
        <v>2.5104182356780635E-2</v>
      </c>
      <c r="F41" s="76">
        <f>分析係数表!C44</f>
        <v>0.45252453325619169</v>
      </c>
      <c r="G41" s="77">
        <f>E41*F41</f>
        <v>1.1360258403780479E-2</v>
      </c>
      <c r="H41" s="77">
        <v>2.0165744091527653E-2</v>
      </c>
      <c r="I41" s="77">
        <f>C41+H41</f>
        <v>2.0165744091527653E-2</v>
      </c>
      <c r="J41" s="76">
        <f>分析係数表!G44</f>
        <v>0.2679406279539126</v>
      </c>
      <c r="K41" s="78">
        <f>I41*J41</f>
        <v>5.4032221350418224E-3</v>
      </c>
      <c r="L41" s="79"/>
      <c r="M41" s="80"/>
      <c r="N41" s="81">
        <f>分析係数表!H44</f>
        <v>0.11253165797686161</v>
      </c>
      <c r="O41" s="82">
        <f t="shared" si="4"/>
        <v>2.8800892391955992</v>
      </c>
      <c r="P41" s="76">
        <f>分析係数表!C44</f>
        <v>0.45252453325619169</v>
      </c>
      <c r="Q41" s="82">
        <f>O41*P41</f>
        <v>1.3033110387031688</v>
      </c>
      <c r="R41" s="83">
        <v>1.3252884277875536</v>
      </c>
      <c r="S41" s="84">
        <f>I41+R41</f>
        <v>1.3454541718790813</v>
      </c>
      <c r="T41" s="85">
        <f>分析係数表!F44</f>
        <v>0.51592877398257675</v>
      </c>
      <c r="U41" s="86">
        <f>S41*T41</f>
        <v>0.69415852134731748</v>
      </c>
      <c r="V41" s="87">
        <f>分析係数表!D44</f>
        <v>0.17695373374549728</v>
      </c>
      <c r="W41" s="167">
        <f>ROUND(S41*V41,0)</f>
        <v>0</v>
      </c>
      <c r="X41" s="76">
        <f>分析係数表!E44</f>
        <v>0.1325013412359809</v>
      </c>
      <c r="Y41" s="166">
        <f>ROUND(S41*X41,0)</f>
        <v>0</v>
      </c>
    </row>
    <row r="42" spans="1:25" x14ac:dyDescent="0.2">
      <c r="A42" s="6" t="s">
        <v>342</v>
      </c>
      <c r="B42" s="5" t="s">
        <v>279</v>
      </c>
      <c r="C42" s="90"/>
      <c r="D42" s="76">
        <f>投入係数表!Y42</f>
        <v>8.9119847366571272E-4</v>
      </c>
      <c r="E42" s="77">
        <f>$C$27*D42</f>
        <v>8.9119847366571275E-2</v>
      </c>
      <c r="F42" s="76">
        <f>分析係数表!C45</f>
        <v>1</v>
      </c>
      <c r="G42" s="77">
        <f>E42*F42</f>
        <v>8.9119847366571275E-2</v>
      </c>
      <c r="H42" s="77">
        <v>0.12027308929225256</v>
      </c>
      <c r="I42" s="77">
        <f>C42+H42</f>
        <v>0.12027308929225256</v>
      </c>
      <c r="J42" s="76">
        <f>分析係数表!G45</f>
        <v>0</v>
      </c>
      <c r="K42" s="78">
        <f>I42*J42</f>
        <v>0</v>
      </c>
      <c r="L42" s="79"/>
      <c r="M42" s="80"/>
      <c r="N42" s="81">
        <f>分析係数表!H45</f>
        <v>0</v>
      </c>
      <c r="O42" s="82">
        <f t="shared" si="4"/>
        <v>0</v>
      </c>
      <c r="P42" s="76">
        <f>分析係数表!C45</f>
        <v>1</v>
      </c>
      <c r="Q42" s="82">
        <f>O42*P42</f>
        <v>0</v>
      </c>
      <c r="R42" s="83">
        <v>2.1978843253510523E-2</v>
      </c>
      <c r="S42" s="84">
        <f>I42+R42</f>
        <v>0.14225193254576307</v>
      </c>
      <c r="T42" s="85">
        <f>分析係数表!F45</f>
        <v>0</v>
      </c>
      <c r="U42" s="86">
        <f>S42*T42</f>
        <v>0</v>
      </c>
      <c r="V42" s="87">
        <f>分析係数表!D45</f>
        <v>0</v>
      </c>
      <c r="W42" s="167">
        <f>ROUND(S42*V42,0)</f>
        <v>0</v>
      </c>
      <c r="X42" s="76">
        <f>分析係数表!E45</f>
        <v>0</v>
      </c>
      <c r="Y42" s="166">
        <f>ROUND(S42*X42,0)</f>
        <v>0</v>
      </c>
    </row>
    <row r="43" spans="1:25" x14ac:dyDescent="0.2">
      <c r="A43" s="6" t="s">
        <v>343</v>
      </c>
      <c r="B43" s="5" t="s">
        <v>280</v>
      </c>
      <c r="C43" s="90"/>
      <c r="D43" s="76">
        <f>投入係数表!Y43</f>
        <v>1.5564593061203997E-2</v>
      </c>
      <c r="E43" s="77">
        <f>$C$27*D43</f>
        <v>1.5564593061203997</v>
      </c>
      <c r="F43" s="76">
        <f>分析係数表!C46</f>
        <v>0.34080923888028791</v>
      </c>
      <c r="G43" s="77">
        <f>E43*F43</f>
        <v>0.53045571146703452</v>
      </c>
      <c r="H43" s="77">
        <v>0.57325968674888195</v>
      </c>
      <c r="I43" s="77">
        <f>C43+H43</f>
        <v>0.57325968674888195</v>
      </c>
      <c r="J43" s="76">
        <f>分析係数表!G46</f>
        <v>9.3103025848340071E-3</v>
      </c>
      <c r="K43" s="78">
        <f>I43*J43</f>
        <v>5.3372211433192485E-3</v>
      </c>
      <c r="L43" s="79"/>
      <c r="M43" s="80"/>
      <c r="N43" s="81">
        <f>分析係数表!H46</f>
        <v>2.2019091222401043E-2</v>
      </c>
      <c r="O43" s="82">
        <f t="shared" si="4"/>
        <v>0.56354761696964517</v>
      </c>
      <c r="P43" s="76">
        <f>分析係数表!C46</f>
        <v>0.34080923888028791</v>
      </c>
      <c r="Q43" s="82">
        <f>O43*P43</f>
        <v>0.19206223441222481</v>
      </c>
      <c r="R43" s="83">
        <v>0.21967959394952971</v>
      </c>
      <c r="S43" s="84">
        <f>I43+R43</f>
        <v>0.79293928069841169</v>
      </c>
      <c r="T43" s="85">
        <f>分析係数表!F46</f>
        <v>0.31361019233125076</v>
      </c>
      <c r="U43" s="86">
        <f>S43*T43</f>
        <v>0.24867384032683251</v>
      </c>
      <c r="V43" s="87">
        <f>分析係数表!D46</f>
        <v>2.8175915717260809E-3</v>
      </c>
      <c r="W43" s="167">
        <f>ROUND(S43*V43,0)</f>
        <v>0</v>
      </c>
      <c r="X43" s="76">
        <f>分析係数表!E46</f>
        <v>8.2077667524194532E-3</v>
      </c>
      <c r="Y43" s="166">
        <f>ROUND(S43*X43,0)</f>
        <v>0</v>
      </c>
    </row>
    <row r="44" spans="1:25" x14ac:dyDescent="0.2">
      <c r="A44" s="192">
        <v>40</v>
      </c>
      <c r="B44" s="14" t="s">
        <v>151</v>
      </c>
      <c r="C44" s="197">
        <f>SUM(C5:C43)</f>
        <v>100</v>
      </c>
      <c r="D44" s="92">
        <f>投入係数表!Y44</f>
        <v>0.53813325299994974</v>
      </c>
      <c r="E44" s="91">
        <f>SUM(E5:E43)</f>
        <v>53.813325299994958</v>
      </c>
      <c r="F44" s="92">
        <f>分析係数表!C47</f>
        <v>0.44730110240898746</v>
      </c>
      <c r="G44" s="91">
        <f>SUM(G5:G43)</f>
        <v>17.352052055584625</v>
      </c>
      <c r="H44" s="91">
        <f>SUM(H5:H43)</f>
        <v>20.73482853125622</v>
      </c>
      <c r="I44" s="91">
        <f>SUM(I5:I43)</f>
        <v>120.73482853125621</v>
      </c>
      <c r="J44" s="92">
        <f>分析係数表!G47</f>
        <v>0.20041488570582558</v>
      </c>
      <c r="K44" s="93">
        <f>SUM(K5:K43)</f>
        <v>40.797435322437039</v>
      </c>
      <c r="L44" s="94">
        <f>最終需要_まとめ!$L$33</f>
        <v>0.62733333333333341</v>
      </c>
      <c r="M44" s="91">
        <f>K44*L44</f>
        <v>25.593591092275506</v>
      </c>
      <c r="N44" s="95">
        <f>分析係数表!H47</f>
        <v>1</v>
      </c>
      <c r="O44" s="96">
        <f>SUM(O5:O43)</f>
        <v>25.593591092275506</v>
      </c>
      <c r="P44" s="92">
        <f>分析係数表!C47</f>
        <v>0.44730110240898746</v>
      </c>
      <c r="Q44" s="96">
        <f>SUM(Q5:Q43)</f>
        <v>12.322469880092216</v>
      </c>
      <c r="R44" s="91">
        <f>SUM(R5:R43)</f>
        <v>14.169258011216089</v>
      </c>
      <c r="S44" s="97">
        <f>SUM(S5:S43)</f>
        <v>134.90408654247233</v>
      </c>
      <c r="T44" s="98">
        <f>分析係数表!F47</f>
        <v>0.4447131739491107</v>
      </c>
      <c r="U44" s="99">
        <f>SUM(U5:U43)</f>
        <v>65.039373789362187</v>
      </c>
      <c r="V44" s="100">
        <f>分析係数表!D47</f>
        <v>5.9741394314336671E-2</v>
      </c>
      <c r="W44" s="164">
        <f>SUM(W5:W43)</f>
        <v>13</v>
      </c>
      <c r="X44" s="92">
        <f>分析係数表!E47</f>
        <v>5.0958836918611881E-2</v>
      </c>
      <c r="Y44" s="165">
        <f>SUM(Y5:Y43)</f>
        <v>10</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8" t="s">
        <v>488</v>
      </c>
      <c r="H1" s="401"/>
      <c r="I1" s="401"/>
    </row>
    <row r="2" spans="1:25" x14ac:dyDescent="0.2">
      <c r="B2" s="3" t="s">
        <v>293</v>
      </c>
      <c r="S2" s="3" t="s">
        <v>153</v>
      </c>
      <c r="U2" s="64" t="s">
        <v>210</v>
      </c>
      <c r="W2" s="3" t="s">
        <v>130</v>
      </c>
      <c r="Y2" s="3" t="s">
        <v>154</v>
      </c>
    </row>
    <row r="3" spans="1:25" ht="44" x14ac:dyDescent="0.2">
      <c r="B3" s="65"/>
      <c r="C3" s="66" t="s">
        <v>228</v>
      </c>
      <c r="D3" s="66" t="s">
        <v>315</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投入係数表!Z5</f>
        <v>0</v>
      </c>
      <c r="E5" s="77">
        <f t="shared" ref="E5:E38" si="0">$C$28*D5</f>
        <v>0</v>
      </c>
      <c r="F5" s="76">
        <f>分析係数表!C8</f>
        <v>6.8521575100212173E-2</v>
      </c>
      <c r="G5" s="77">
        <f t="shared" ref="G5:G38" si="1">E5*F5</f>
        <v>0</v>
      </c>
      <c r="H5" s="77">
        <f t="array" ref="H5:H43">MMULT(逆行列係数!C5:AO43,'24'!G5:G43)</f>
        <v>1.5896690399555462E-4</v>
      </c>
      <c r="I5" s="77">
        <f t="shared" ref="I5:I38" si="2">C5+H5</f>
        <v>1.5896690399555462E-4</v>
      </c>
      <c r="J5" s="76">
        <f>分析係数表!G8</f>
        <v>0.11996034368803701</v>
      </c>
      <c r="K5" s="78">
        <f t="shared" ref="K5:K38" si="3">I5*J5</f>
        <v>1.9069724438329918E-5</v>
      </c>
      <c r="L5" s="79" t="s">
        <v>184</v>
      </c>
      <c r="M5" s="80" t="s">
        <v>184</v>
      </c>
      <c r="N5" s="81">
        <f>分析係数表!H8</f>
        <v>1.0951051471680932E-2</v>
      </c>
      <c r="O5" s="82">
        <f t="shared" ref="O5:O43" si="4">$M$44*N5</f>
        <v>8.4936431375183266E-2</v>
      </c>
      <c r="P5" s="76">
        <f>分析係数表!C8</f>
        <v>6.8521575100212173E-2</v>
      </c>
      <c r="Q5" s="82">
        <f t="shared" ref="Q5:Q38" si="5">O5*P5</f>
        <v>5.8199780612186378E-3</v>
      </c>
      <c r="R5" s="83">
        <f t="array" ref="R5:R43">MMULT(逆行列係数!C5:AO43,'24'!Q5:Q43)</f>
        <v>7.4863480342742782E-3</v>
      </c>
      <c r="S5" s="84">
        <f t="shared" ref="S5:S38" si="6">I5+R5</f>
        <v>7.6453149382698328E-3</v>
      </c>
      <c r="T5" s="85">
        <f>分析係数表!F8</f>
        <v>0.45208195637805682</v>
      </c>
      <c r="U5" s="86">
        <f t="shared" ref="U5:U38" si="7">S5*T5</f>
        <v>3.4563089344194086E-3</v>
      </c>
      <c r="V5" s="87">
        <f>分析係数表!D8</f>
        <v>0.36021150033046928</v>
      </c>
      <c r="W5" s="167">
        <f t="shared" ref="W5:W38" si="8">ROUND(S5*V5,0)</f>
        <v>0</v>
      </c>
      <c r="X5" s="76">
        <f>分析係数表!E8</f>
        <v>0.22769332452081956</v>
      </c>
      <c r="Y5" s="166">
        <f t="shared" ref="Y5:Y38" si="9">ROUND(S5*X5,0)</f>
        <v>0</v>
      </c>
    </row>
    <row r="6" spans="1:25" x14ac:dyDescent="0.2">
      <c r="A6" s="6" t="s">
        <v>220</v>
      </c>
      <c r="B6" s="5" t="s">
        <v>266</v>
      </c>
      <c r="C6" s="90"/>
      <c r="D6" s="76">
        <f>投入係数表!Z6</f>
        <v>0</v>
      </c>
      <c r="E6" s="77">
        <f t="shared" si="0"/>
        <v>0</v>
      </c>
      <c r="F6" s="76">
        <f>分析係数表!C9</f>
        <v>0.10166666666666668</v>
      </c>
      <c r="G6" s="77">
        <f t="shared" si="1"/>
        <v>0</v>
      </c>
      <c r="H6" s="77">
        <v>4.5629160006527945E-5</v>
      </c>
      <c r="I6" s="77">
        <f t="shared" si="2"/>
        <v>4.5629160006527945E-5</v>
      </c>
      <c r="J6" s="76">
        <f>分析係数表!G9</f>
        <v>0.25757575757575757</v>
      </c>
      <c r="K6" s="78">
        <f t="shared" si="3"/>
        <v>1.1752965456226894E-5</v>
      </c>
      <c r="L6" s="79"/>
      <c r="M6" s="80"/>
      <c r="N6" s="81">
        <f>分析係数表!H9</f>
        <v>5.8336047250617351E-4</v>
      </c>
      <c r="O6" s="82">
        <f t="shared" si="4"/>
        <v>4.5245478818308977E-3</v>
      </c>
      <c r="P6" s="76">
        <f>分析係数表!C9</f>
        <v>0.10166666666666668</v>
      </c>
      <c r="Q6" s="82">
        <f t="shared" si="5"/>
        <v>4.5999570131947465E-4</v>
      </c>
      <c r="R6" s="83">
        <v>5.1975055407487509E-4</v>
      </c>
      <c r="S6" s="84">
        <f t="shared" si="6"/>
        <v>5.6537971408140303E-4</v>
      </c>
      <c r="T6" s="85">
        <f>分析係数表!F9</f>
        <v>0.71212121212121215</v>
      </c>
      <c r="U6" s="86">
        <f t="shared" si="7"/>
        <v>4.0261888730039309E-4</v>
      </c>
      <c r="V6" s="87">
        <f>分析係数表!D9</f>
        <v>0</v>
      </c>
      <c r="W6" s="167">
        <f t="shared" si="8"/>
        <v>0</v>
      </c>
      <c r="X6" s="76">
        <f>分析係数表!E9</f>
        <v>0</v>
      </c>
      <c r="Y6" s="166">
        <f t="shared" si="9"/>
        <v>0</v>
      </c>
    </row>
    <row r="7" spans="1:25" x14ac:dyDescent="0.2">
      <c r="A7" s="6" t="s">
        <v>221</v>
      </c>
      <c r="B7" s="5" t="s">
        <v>267</v>
      </c>
      <c r="C7" s="90"/>
      <c r="D7" s="76">
        <f>投入係数表!Z7</f>
        <v>0</v>
      </c>
      <c r="E7" s="77">
        <f t="shared" si="0"/>
        <v>0</v>
      </c>
      <c r="F7" s="76">
        <f>分析係数表!C10</f>
        <v>6.675102815564693E-2</v>
      </c>
      <c r="G7" s="77">
        <f t="shared" si="1"/>
        <v>0</v>
      </c>
      <c r="H7" s="77">
        <v>1.7456840271794287E-5</v>
      </c>
      <c r="I7" s="77">
        <f t="shared" si="2"/>
        <v>1.7456840271794287E-5</v>
      </c>
      <c r="J7" s="76">
        <f>分析係数表!G10</f>
        <v>0.17692307692307693</v>
      </c>
      <c r="K7" s="78">
        <f t="shared" si="3"/>
        <v>3.0885178942405278E-6</v>
      </c>
      <c r="L7" s="79"/>
      <c r="M7" s="80"/>
      <c r="N7" s="81">
        <f>分析係数表!H10</f>
        <v>1.0987412693544459E-3</v>
      </c>
      <c r="O7" s="82">
        <f t="shared" si="4"/>
        <v>8.5218449264836682E-3</v>
      </c>
      <c r="P7" s="76">
        <f>分析係数表!C10</f>
        <v>6.675102815564693E-2</v>
      </c>
      <c r="Q7" s="82">
        <f t="shared" si="5"/>
        <v>5.6884191062576831E-4</v>
      </c>
      <c r="R7" s="83">
        <v>8.6360113483294762E-4</v>
      </c>
      <c r="S7" s="84">
        <f t="shared" si="6"/>
        <v>8.8105797510474194E-4</v>
      </c>
      <c r="T7" s="85">
        <f>分析係数表!F10</f>
        <v>0.52307692307692311</v>
      </c>
      <c r="U7" s="86">
        <f t="shared" si="7"/>
        <v>4.6086109467017271E-4</v>
      </c>
      <c r="V7" s="87">
        <f>分析係数表!D10</f>
        <v>9.2307692307692313E-2</v>
      </c>
      <c r="W7" s="167">
        <f t="shared" si="8"/>
        <v>0</v>
      </c>
      <c r="X7" s="76">
        <f>分析係数表!E10</f>
        <v>0</v>
      </c>
      <c r="Y7" s="166">
        <f t="shared" si="9"/>
        <v>0</v>
      </c>
    </row>
    <row r="8" spans="1:25" x14ac:dyDescent="0.2">
      <c r="A8" s="6" t="s">
        <v>222</v>
      </c>
      <c r="B8" s="5" t="s">
        <v>27</v>
      </c>
      <c r="C8" s="90"/>
      <c r="D8" s="76">
        <f>投入係数表!Z8</f>
        <v>0.29944779116465864</v>
      </c>
      <c r="E8" s="77">
        <f t="shared" si="0"/>
        <v>29.944779116465863</v>
      </c>
      <c r="F8" s="76">
        <f>分析係数表!C11</f>
        <v>1.2359489742525653E-2</v>
      </c>
      <c r="G8" s="77">
        <f t="shared" si="1"/>
        <v>0.37010219033215624</v>
      </c>
      <c r="H8" s="77">
        <v>0.39365744234609895</v>
      </c>
      <c r="I8" s="77">
        <f t="shared" si="2"/>
        <v>0.39365744234609895</v>
      </c>
      <c r="J8" s="76">
        <f>分析係数表!G11</f>
        <v>0.33667334669338678</v>
      </c>
      <c r="K8" s="78">
        <f t="shared" si="3"/>
        <v>0.1325339685654201</v>
      </c>
      <c r="L8" s="79"/>
      <c r="M8" s="80"/>
      <c r="N8" s="81">
        <f>分析係数表!H11</f>
        <v>-2.0551994966342155E-5</v>
      </c>
      <c r="O8" s="82">
        <f t="shared" si="4"/>
        <v>-1.5940141589106143E-4</v>
      </c>
      <c r="P8" s="76">
        <f>分析係数表!C11</f>
        <v>1.2359489742525653E-2</v>
      </c>
      <c r="Q8" s="82">
        <f t="shared" si="5"/>
        <v>-1.9701201646496394E-6</v>
      </c>
      <c r="R8" s="83">
        <v>5.8627410396902557E-4</v>
      </c>
      <c r="S8" s="84">
        <f t="shared" si="6"/>
        <v>0.39424371645006795</v>
      </c>
      <c r="T8" s="85">
        <f>分析係数表!F11</f>
        <v>0.55811623246492981</v>
      </c>
      <c r="U8" s="86">
        <f t="shared" si="7"/>
        <v>0.220033817698084</v>
      </c>
      <c r="V8" s="87">
        <f>分析係数表!D11</f>
        <v>9.0180360721442889E-3</v>
      </c>
      <c r="W8" s="167">
        <f t="shared" si="8"/>
        <v>0</v>
      </c>
      <c r="X8" s="76">
        <f>分析係数表!E11</f>
        <v>0</v>
      </c>
      <c r="Y8" s="166">
        <f t="shared" si="9"/>
        <v>0</v>
      </c>
    </row>
    <row r="9" spans="1:25" x14ac:dyDescent="0.2">
      <c r="A9" s="6" t="s">
        <v>223</v>
      </c>
      <c r="B9" s="5" t="s">
        <v>191</v>
      </c>
      <c r="C9" s="90"/>
      <c r="D9" s="76">
        <f>投入係数表!Z9</f>
        <v>0</v>
      </c>
      <c r="E9" s="77">
        <f t="shared" si="0"/>
        <v>0</v>
      </c>
      <c r="F9" s="76">
        <f>分析係数表!C12</f>
        <v>9.527433500036242E-2</v>
      </c>
      <c r="G9" s="77">
        <f t="shared" si="1"/>
        <v>0</v>
      </c>
      <c r="H9" s="77">
        <v>2.1923731691726625E-4</v>
      </c>
      <c r="I9" s="77">
        <f t="shared" si="2"/>
        <v>2.1923731691726625E-4</v>
      </c>
      <c r="J9" s="76">
        <f>分析係数表!G12</f>
        <v>0.14088657924107142</v>
      </c>
      <c r="K9" s="78">
        <f t="shared" si="3"/>
        <v>3.0887595622464318E-5</v>
      </c>
      <c r="L9" s="79"/>
      <c r="M9" s="80"/>
      <c r="N9" s="81">
        <f>分析係数表!H12</f>
        <v>8.9938691818092706E-2</v>
      </c>
      <c r="O9" s="82">
        <f t="shared" si="4"/>
        <v>0.69756511923403719</v>
      </c>
      <c r="P9" s="76">
        <f>分析係数表!C12</f>
        <v>9.527433500036242E-2</v>
      </c>
      <c r="Q9" s="82">
        <f t="shared" si="5"/>
        <v>6.6460052854471416E-2</v>
      </c>
      <c r="R9" s="83">
        <v>7.3775258816956429E-2</v>
      </c>
      <c r="S9" s="84">
        <f t="shared" si="6"/>
        <v>7.3994496133873697E-2</v>
      </c>
      <c r="T9" s="85">
        <f>分析係数表!F12</f>
        <v>0.31070382254464285</v>
      </c>
      <c r="U9" s="86">
        <f t="shared" si="7"/>
        <v>2.2990372796059356E-2</v>
      </c>
      <c r="V9" s="87">
        <f>分析係数表!D12</f>
        <v>6.9248744419642863E-2</v>
      </c>
      <c r="W9" s="167">
        <f t="shared" si="8"/>
        <v>0</v>
      </c>
      <c r="X9" s="76">
        <f>分析係数表!E12</f>
        <v>7.6468331473214288E-2</v>
      </c>
      <c r="Y9" s="166">
        <f t="shared" si="9"/>
        <v>0</v>
      </c>
    </row>
    <row r="10" spans="1:25" x14ac:dyDescent="0.2">
      <c r="A10" s="6" t="s">
        <v>224</v>
      </c>
      <c r="B10" s="5" t="s">
        <v>28</v>
      </c>
      <c r="C10" s="90"/>
      <c r="D10" s="76">
        <f>投入係数表!Z10</f>
        <v>1.255020080321285E-4</v>
      </c>
      <c r="E10" s="77">
        <f t="shared" si="0"/>
        <v>1.255020080321285E-2</v>
      </c>
      <c r="F10" s="76">
        <f>分析係数表!C13</f>
        <v>0</v>
      </c>
      <c r="G10" s="77">
        <f t="shared" si="1"/>
        <v>0</v>
      </c>
      <c r="H10" s="77">
        <v>0</v>
      </c>
      <c r="I10" s="77">
        <f t="shared" si="2"/>
        <v>0</v>
      </c>
      <c r="J10" s="76">
        <f>分析係数表!G13</f>
        <v>0.24501568667138954</v>
      </c>
      <c r="K10" s="78">
        <f t="shared" si="3"/>
        <v>0</v>
      </c>
      <c r="L10" s="79"/>
      <c r="M10" s="80"/>
      <c r="N10" s="81">
        <f>分析係数表!H13</f>
        <v>1.4256760815882582E-2</v>
      </c>
      <c r="O10" s="82">
        <f t="shared" si="4"/>
        <v>0.1105755360388917</v>
      </c>
      <c r="P10" s="76">
        <f>分析係数表!C13</f>
        <v>0</v>
      </c>
      <c r="Q10" s="82">
        <f t="shared" si="5"/>
        <v>0</v>
      </c>
      <c r="R10" s="83">
        <v>0</v>
      </c>
      <c r="S10" s="84">
        <f t="shared" si="6"/>
        <v>0</v>
      </c>
      <c r="T10" s="85">
        <f>分析係数表!F13</f>
        <v>0.38356441655702866</v>
      </c>
      <c r="U10" s="86">
        <f t="shared" si="7"/>
        <v>0</v>
      </c>
      <c r="V10" s="87">
        <f>分析係数表!D13</f>
        <v>0.14249569881590932</v>
      </c>
      <c r="W10" s="167">
        <f t="shared" si="8"/>
        <v>0</v>
      </c>
      <c r="X10" s="76">
        <f>分析係数表!E13</f>
        <v>0.13065479202509866</v>
      </c>
      <c r="Y10" s="166">
        <f t="shared" si="9"/>
        <v>0</v>
      </c>
    </row>
    <row r="11" spans="1:25" x14ac:dyDescent="0.2">
      <c r="A11" s="6" t="s">
        <v>225</v>
      </c>
      <c r="B11" s="5" t="s">
        <v>268</v>
      </c>
      <c r="C11" s="90"/>
      <c r="D11" s="76">
        <f>投入係数表!Z11</f>
        <v>3.0120481927710845E-3</v>
      </c>
      <c r="E11" s="77">
        <f t="shared" si="0"/>
        <v>0.30120481927710846</v>
      </c>
      <c r="F11" s="76">
        <f>分析係数表!C14</f>
        <v>0.10677389421589856</v>
      </c>
      <c r="G11" s="77">
        <f t="shared" si="1"/>
        <v>3.216081151081282E-2</v>
      </c>
      <c r="H11" s="77">
        <v>5.1095390574346249E-2</v>
      </c>
      <c r="I11" s="77">
        <f t="shared" si="2"/>
        <v>5.1095390574346249E-2</v>
      </c>
      <c r="J11" s="76">
        <f>分析係数表!G14</f>
        <v>0.16458723227282179</v>
      </c>
      <c r="K11" s="78">
        <f t="shared" si="3"/>
        <v>8.4096489165304752E-3</v>
      </c>
      <c r="L11" s="79"/>
      <c r="M11" s="80"/>
      <c r="N11" s="81">
        <f>分析係数表!H14</f>
        <v>1.166720945012347E-3</v>
      </c>
      <c r="O11" s="82">
        <f t="shared" si="4"/>
        <v>9.0490957636617953E-3</v>
      </c>
      <c r="P11" s="76">
        <f>分析係数表!C14</f>
        <v>0.10677389421589856</v>
      </c>
      <c r="Q11" s="82">
        <f t="shared" si="5"/>
        <v>9.6620719381876026E-4</v>
      </c>
      <c r="R11" s="83">
        <v>4.2068234285392936E-3</v>
      </c>
      <c r="S11" s="84">
        <f t="shared" si="6"/>
        <v>5.5302214002885541E-2</v>
      </c>
      <c r="T11" s="85">
        <f>分析係数表!F14</f>
        <v>0.30037429819089206</v>
      </c>
      <c r="U11" s="86">
        <f t="shared" si="7"/>
        <v>1.6611363719519268E-2</v>
      </c>
      <c r="V11" s="87">
        <f>分析係数表!D14</f>
        <v>5.9367851944271161E-2</v>
      </c>
      <c r="W11" s="167">
        <f t="shared" si="8"/>
        <v>0</v>
      </c>
      <c r="X11" s="76">
        <f>分析係数表!E14</f>
        <v>5.1881888126429611E-2</v>
      </c>
      <c r="Y11" s="166">
        <f t="shared" si="9"/>
        <v>0</v>
      </c>
    </row>
    <row r="12" spans="1:25" x14ac:dyDescent="0.2">
      <c r="A12" s="6" t="s">
        <v>226</v>
      </c>
      <c r="B12" s="5" t="s">
        <v>29</v>
      </c>
      <c r="C12" s="90"/>
      <c r="D12" s="76">
        <f>投入係数表!Z12</f>
        <v>3.7650602409638556E-4</v>
      </c>
      <c r="E12" s="77">
        <f t="shared" si="0"/>
        <v>3.7650602409638557E-2</v>
      </c>
      <c r="F12" s="76">
        <f>分析係数表!C15</f>
        <v>0</v>
      </c>
      <c r="G12" s="77">
        <f t="shared" si="1"/>
        <v>0</v>
      </c>
      <c r="H12" s="77">
        <v>0</v>
      </c>
      <c r="I12" s="77">
        <f t="shared" si="2"/>
        <v>0</v>
      </c>
      <c r="J12" s="76">
        <f>分析係数表!G15</f>
        <v>9.5597535599167657E-2</v>
      </c>
      <c r="K12" s="78">
        <f t="shared" si="3"/>
        <v>0</v>
      </c>
      <c r="L12" s="79"/>
      <c r="M12" s="80"/>
      <c r="N12" s="81">
        <f>分析係数表!H15</f>
        <v>8.2508355176415162E-3</v>
      </c>
      <c r="O12" s="82">
        <f t="shared" si="4"/>
        <v>6.3993537656573049E-2</v>
      </c>
      <c r="P12" s="76">
        <f>分析係数表!C15</f>
        <v>0</v>
      </c>
      <c r="Q12" s="82">
        <f t="shared" si="5"/>
        <v>0</v>
      </c>
      <c r="R12" s="83">
        <v>0</v>
      </c>
      <c r="S12" s="84">
        <f t="shared" si="6"/>
        <v>0</v>
      </c>
      <c r="T12" s="85">
        <f>分析係数表!F15</f>
        <v>0.3037251621853197</v>
      </c>
      <c r="U12" s="86">
        <f t="shared" si="7"/>
        <v>0</v>
      </c>
      <c r="V12" s="87">
        <f>分析係数表!D15</f>
        <v>2.5215227059447551E-2</v>
      </c>
      <c r="W12" s="167">
        <f t="shared" si="8"/>
        <v>0</v>
      </c>
      <c r="X12" s="76">
        <f>分析係数表!E15</f>
        <v>2.1461503937329145E-2</v>
      </c>
      <c r="Y12" s="166">
        <f t="shared" si="9"/>
        <v>0</v>
      </c>
    </row>
    <row r="13" spans="1:25" x14ac:dyDescent="0.2">
      <c r="A13" s="6" t="s">
        <v>227</v>
      </c>
      <c r="B13" s="5" t="s">
        <v>30</v>
      </c>
      <c r="C13" s="90"/>
      <c r="D13" s="76">
        <f>投入係数表!Z13</f>
        <v>5.6601405622489963E-2</v>
      </c>
      <c r="E13" s="77">
        <f t="shared" si="0"/>
        <v>5.660140562248996</v>
      </c>
      <c r="F13" s="76">
        <f>分析係数表!C16</f>
        <v>0.41015070437916346</v>
      </c>
      <c r="G13" s="77">
        <f t="shared" si="1"/>
        <v>2.3215106384915001</v>
      </c>
      <c r="H13" s="77">
        <v>2.4839100951818169</v>
      </c>
      <c r="I13" s="77">
        <f t="shared" si="2"/>
        <v>2.4839100951818169</v>
      </c>
      <c r="J13" s="76">
        <f>分析係数表!G16</f>
        <v>3.3423831070889892E-2</v>
      </c>
      <c r="K13" s="78">
        <f t="shared" si="3"/>
        <v>8.3021791416635085E-2</v>
      </c>
      <c r="L13" s="79"/>
      <c r="M13" s="80"/>
      <c r="N13" s="81">
        <f>分析係数表!H16</f>
        <v>1.6727742979912797E-2</v>
      </c>
      <c r="O13" s="82">
        <f t="shared" si="4"/>
        <v>0.12974049088794778</v>
      </c>
      <c r="P13" s="76">
        <f>分析係数表!C16</f>
        <v>0.41015070437916346</v>
      </c>
      <c r="Q13" s="82">
        <f t="shared" si="5"/>
        <v>5.3213153724190221E-2</v>
      </c>
      <c r="R13" s="83">
        <v>6.4338006988330212E-2</v>
      </c>
      <c r="S13" s="84">
        <f t="shared" si="6"/>
        <v>2.5482481021701471</v>
      </c>
      <c r="T13" s="85">
        <f>分析係数表!F16</f>
        <v>0.28886877828054297</v>
      </c>
      <c r="U13" s="86">
        <f t="shared" si="7"/>
        <v>0.73610931602960261</v>
      </c>
      <c r="V13" s="87">
        <f>分析係数表!D16</f>
        <v>1.1915535444947209E-2</v>
      </c>
      <c r="W13" s="167">
        <f t="shared" si="8"/>
        <v>0</v>
      </c>
      <c r="X13" s="76">
        <f>分析係数表!E16</f>
        <v>1.200603318250377E-2</v>
      </c>
      <c r="Y13" s="166">
        <f t="shared" si="9"/>
        <v>0</v>
      </c>
    </row>
    <row r="14" spans="1:25" x14ac:dyDescent="0.2">
      <c r="A14" s="6" t="s">
        <v>2</v>
      </c>
      <c r="B14" s="5" t="s">
        <v>365</v>
      </c>
      <c r="C14" s="90"/>
      <c r="D14" s="76">
        <f>投入係数表!Z14</f>
        <v>0</v>
      </c>
      <c r="E14" s="77">
        <f t="shared" si="0"/>
        <v>0</v>
      </c>
      <c r="F14" s="76">
        <f>分析係数表!C17</f>
        <v>9.7010006591167874E-2</v>
      </c>
      <c r="G14" s="77">
        <f t="shared" si="1"/>
        <v>0</v>
      </c>
      <c r="H14" s="77">
        <v>1.1813078785539039E-2</v>
      </c>
      <c r="I14" s="77">
        <f t="shared" si="2"/>
        <v>1.1813078785539039E-2</v>
      </c>
      <c r="J14" s="76">
        <f>分析係数表!G17</f>
        <v>0.23047865738492257</v>
      </c>
      <c r="K14" s="78">
        <f t="shared" si="3"/>
        <v>2.7226625380733496E-3</v>
      </c>
      <c r="L14" s="79"/>
      <c r="M14" s="80"/>
      <c r="N14" s="81">
        <f>分析係数表!H17</f>
        <v>3.0021721877756735E-3</v>
      </c>
      <c r="O14" s="82">
        <f t="shared" si="4"/>
        <v>2.3284868367471206E-2</v>
      </c>
      <c r="P14" s="76">
        <f>分析係数表!C17</f>
        <v>9.7010006591167874E-2</v>
      </c>
      <c r="Q14" s="82">
        <f t="shared" si="5"/>
        <v>2.2588652338028582E-3</v>
      </c>
      <c r="R14" s="83">
        <v>4.3034773747975983E-3</v>
      </c>
      <c r="S14" s="84">
        <f t="shared" si="6"/>
        <v>1.6116556160336637E-2</v>
      </c>
      <c r="T14" s="85">
        <f>分析係数表!F17</f>
        <v>0.38098321731153201</v>
      </c>
      <c r="U14" s="86">
        <f t="shared" si="7"/>
        <v>6.1401374179470428E-3</v>
      </c>
      <c r="V14" s="87">
        <f>分析係数表!D17</f>
        <v>7.2149371323727812E-2</v>
      </c>
      <c r="W14" s="167">
        <f t="shared" si="8"/>
        <v>0</v>
      </c>
      <c r="X14" s="76">
        <f>分析係数表!E17</f>
        <v>7.3984134693216769E-2</v>
      </c>
      <c r="Y14" s="166">
        <f t="shared" si="9"/>
        <v>0</v>
      </c>
    </row>
    <row r="15" spans="1:25" x14ac:dyDescent="0.2">
      <c r="A15" s="6" t="s">
        <v>3</v>
      </c>
      <c r="B15" s="5" t="s">
        <v>31</v>
      </c>
      <c r="C15" s="90"/>
      <c r="D15" s="76">
        <f>投入係数表!Z15</f>
        <v>0</v>
      </c>
      <c r="E15" s="77">
        <f t="shared" si="0"/>
        <v>0</v>
      </c>
      <c r="F15" s="76">
        <f>分析係数表!C18</f>
        <v>9.5269756838905817E-2</v>
      </c>
      <c r="G15" s="77">
        <f t="shared" si="1"/>
        <v>0</v>
      </c>
      <c r="H15" s="77">
        <v>8.2522408644300667E-3</v>
      </c>
      <c r="I15" s="77">
        <f t="shared" si="2"/>
        <v>8.2522408644300667E-3</v>
      </c>
      <c r="J15" s="76">
        <f>分析係数表!G18</f>
        <v>0.2156830511260891</v>
      </c>
      <c r="K15" s="78">
        <f t="shared" si="3"/>
        <v>1.7798684882676717E-3</v>
      </c>
      <c r="L15" s="79"/>
      <c r="M15" s="80"/>
      <c r="N15" s="81">
        <f>分析係数表!H18</f>
        <v>4.4107743043149704E-4</v>
      </c>
      <c r="O15" s="82">
        <f t="shared" si="4"/>
        <v>3.4209996179697028E-3</v>
      </c>
      <c r="P15" s="76">
        <f>分析係数表!C18</f>
        <v>9.5269756838905817E-2</v>
      </c>
      <c r="Q15" s="82">
        <f t="shared" si="5"/>
        <v>3.259178017499633E-4</v>
      </c>
      <c r="R15" s="83">
        <v>7.523197954588457E-4</v>
      </c>
      <c r="S15" s="84">
        <f t="shared" si="6"/>
        <v>9.0045606598889126E-3</v>
      </c>
      <c r="T15" s="85">
        <f>分析係数表!F18</f>
        <v>0.45931283905967452</v>
      </c>
      <c r="U15" s="86">
        <f t="shared" si="7"/>
        <v>4.1359103211786328E-3</v>
      </c>
      <c r="V15" s="87">
        <f>分析係数表!D18</f>
        <v>2.4001315140555646E-2</v>
      </c>
      <c r="W15" s="167">
        <f t="shared" si="8"/>
        <v>0</v>
      </c>
      <c r="X15" s="76">
        <f>分析係数表!E18</f>
        <v>2.0549071181982573E-2</v>
      </c>
      <c r="Y15" s="166">
        <f t="shared" si="9"/>
        <v>0</v>
      </c>
    </row>
    <row r="16" spans="1:25" x14ac:dyDescent="0.2">
      <c r="A16" s="6" t="s">
        <v>4</v>
      </c>
      <c r="B16" s="5" t="s">
        <v>32</v>
      </c>
      <c r="C16" s="90"/>
      <c r="D16" s="76">
        <f>投入係数表!Z16</f>
        <v>0</v>
      </c>
      <c r="E16" s="77">
        <f t="shared" si="0"/>
        <v>0</v>
      </c>
      <c r="F16" s="76">
        <f>分析係数表!C19</f>
        <v>0.40536890089481681</v>
      </c>
      <c r="G16" s="77">
        <f t="shared" si="1"/>
        <v>0</v>
      </c>
      <c r="H16" s="77">
        <v>2.4227038385785243E-2</v>
      </c>
      <c r="I16" s="77">
        <f t="shared" si="2"/>
        <v>2.4227038385785243E-2</v>
      </c>
      <c r="J16" s="76">
        <f>分析係数表!G19</f>
        <v>5.7664292584581833E-2</v>
      </c>
      <c r="K16" s="78">
        <f t="shared" si="3"/>
        <v>1.3970350299358154E-3</v>
      </c>
      <c r="L16" s="79"/>
      <c r="M16" s="80"/>
      <c r="N16" s="81">
        <f>分析係数表!H19</f>
        <v>-1.1224551097002254E-4</v>
      </c>
      <c r="O16" s="82">
        <f t="shared" si="4"/>
        <v>-8.7057696371272005E-4</v>
      </c>
      <c r="P16" s="76">
        <f>分析係数表!C19</f>
        <v>0.40536890089481681</v>
      </c>
      <c r="Q16" s="82">
        <f t="shared" si="5"/>
        <v>-3.5290482692457213E-4</v>
      </c>
      <c r="R16" s="83">
        <v>1.9100716663761346E-3</v>
      </c>
      <c r="S16" s="84">
        <f t="shared" si="6"/>
        <v>2.6137110052161378E-2</v>
      </c>
      <c r="T16" s="85">
        <f>分析係数表!F19</f>
        <v>0.24008915593875232</v>
      </c>
      <c r="U16" s="86">
        <f t="shared" si="7"/>
        <v>6.2752366911017037E-3</v>
      </c>
      <c r="V16" s="87">
        <f>分析係数表!D19</f>
        <v>8.3893032671263044E-3</v>
      </c>
      <c r="W16" s="167">
        <f t="shared" si="8"/>
        <v>0</v>
      </c>
      <c r="X16" s="76">
        <f>分析係数表!E19</f>
        <v>9.7042048804792374E-3</v>
      </c>
      <c r="Y16" s="166">
        <f t="shared" si="9"/>
        <v>0</v>
      </c>
    </row>
    <row r="17" spans="1:25" x14ac:dyDescent="0.2">
      <c r="A17" s="6" t="s">
        <v>5</v>
      </c>
      <c r="B17" s="5" t="s">
        <v>33</v>
      </c>
      <c r="C17" s="90"/>
      <c r="D17" s="76">
        <f>投入係数表!Z17</f>
        <v>3.7650602409638556E-4</v>
      </c>
      <c r="E17" s="77">
        <f t="shared" si="0"/>
        <v>3.7650602409638557E-2</v>
      </c>
      <c r="F17" s="76">
        <f>分析係数表!C20</f>
        <v>8.6705813891974848E-2</v>
      </c>
      <c r="G17" s="77">
        <f t="shared" si="1"/>
        <v>3.2645261254508604E-3</v>
      </c>
      <c r="H17" s="77">
        <v>5.435551343542927E-3</v>
      </c>
      <c r="I17" s="77">
        <f t="shared" si="2"/>
        <v>5.435551343542927E-3</v>
      </c>
      <c r="J17" s="76">
        <f>分析係数表!G20</f>
        <v>0.10015098137896326</v>
      </c>
      <c r="K17" s="78">
        <f t="shared" si="3"/>
        <v>5.4437580139156643E-4</v>
      </c>
      <c r="L17" s="79"/>
      <c r="M17" s="80"/>
      <c r="N17" s="81">
        <f>分析係数表!H20</f>
        <v>5.4858017333236366E-4</v>
      </c>
      <c r="O17" s="82">
        <f t="shared" si="4"/>
        <v>4.2547916395537164E-3</v>
      </c>
      <c r="P17" s="76">
        <f>分析係数表!C20</f>
        <v>8.6705813891974848E-2</v>
      </c>
      <c r="Q17" s="82">
        <f t="shared" si="5"/>
        <v>3.6891517204827508E-4</v>
      </c>
      <c r="R17" s="83">
        <v>8.9786169602903347E-4</v>
      </c>
      <c r="S17" s="84">
        <f t="shared" si="6"/>
        <v>6.3334130395719607E-3</v>
      </c>
      <c r="T17" s="85">
        <f>分析係数表!F20</f>
        <v>0.22320080523402114</v>
      </c>
      <c r="U17" s="86">
        <f t="shared" si="7"/>
        <v>1.4136228903121109E-3</v>
      </c>
      <c r="V17" s="87">
        <f>分析係数表!D20</f>
        <v>3.6738802214393559E-2</v>
      </c>
      <c r="W17" s="167">
        <f t="shared" si="8"/>
        <v>0</v>
      </c>
      <c r="X17" s="76">
        <f>分析係数表!E20</f>
        <v>3.8877705083039761E-2</v>
      </c>
      <c r="Y17" s="166">
        <f t="shared" si="9"/>
        <v>0</v>
      </c>
    </row>
    <row r="18" spans="1:25" x14ac:dyDescent="0.2">
      <c r="A18" s="6" t="s">
        <v>6</v>
      </c>
      <c r="B18" s="5" t="s">
        <v>34</v>
      </c>
      <c r="C18" s="90"/>
      <c r="D18" s="76">
        <f>投入係数表!Z18</f>
        <v>3.7650602409638556E-4</v>
      </c>
      <c r="E18" s="77">
        <f t="shared" si="0"/>
        <v>3.7650602409638557E-2</v>
      </c>
      <c r="F18" s="76">
        <f>分析係数表!C21</f>
        <v>0.12574712643678165</v>
      </c>
      <c r="G18" s="77">
        <f t="shared" si="1"/>
        <v>4.7344550616258158E-3</v>
      </c>
      <c r="H18" s="77">
        <v>2.5983864265594472E-2</v>
      </c>
      <c r="I18" s="77">
        <f t="shared" si="2"/>
        <v>2.5983864265594472E-2</v>
      </c>
      <c r="J18" s="76">
        <f>分析係数表!G21</f>
        <v>0.2851216642932326</v>
      </c>
      <c r="K18" s="78">
        <f t="shared" si="3"/>
        <v>7.4085626241757498E-3</v>
      </c>
      <c r="L18" s="79"/>
      <c r="M18" s="80"/>
      <c r="N18" s="81">
        <f>分析係数表!H21</f>
        <v>9.2325885079567842E-4</v>
      </c>
      <c r="O18" s="82">
        <f t="shared" si="4"/>
        <v>7.1608020677215289E-3</v>
      </c>
      <c r="P18" s="76">
        <f>分析係数表!C21</f>
        <v>0.12574712643678165</v>
      </c>
      <c r="Q18" s="82">
        <f t="shared" si="5"/>
        <v>9.0045028299854659E-4</v>
      </c>
      <c r="R18" s="83">
        <v>2.0921741792064297E-3</v>
      </c>
      <c r="S18" s="84">
        <f t="shared" si="6"/>
        <v>2.8076038444800902E-2</v>
      </c>
      <c r="T18" s="85">
        <f>分析係数表!F21</f>
        <v>0.42585598414958825</v>
      </c>
      <c r="U18" s="86">
        <f t="shared" si="7"/>
        <v>1.1956348982932363E-2</v>
      </c>
      <c r="V18" s="87">
        <f>分析係数表!D21</f>
        <v>8.1109528821744784E-2</v>
      </c>
      <c r="W18" s="167">
        <f t="shared" si="8"/>
        <v>0</v>
      </c>
      <c r="X18" s="76">
        <f>分析係数表!E21</f>
        <v>6.7549996904216453E-2</v>
      </c>
      <c r="Y18" s="166">
        <f t="shared" si="9"/>
        <v>0</v>
      </c>
    </row>
    <row r="19" spans="1:25" x14ac:dyDescent="0.2">
      <c r="A19" s="6" t="s">
        <v>7</v>
      </c>
      <c r="B19" s="5" t="s">
        <v>269</v>
      </c>
      <c r="C19" s="90"/>
      <c r="D19" s="76">
        <f>投入係数表!Z19</f>
        <v>0</v>
      </c>
      <c r="E19" s="77">
        <f t="shared" si="0"/>
        <v>0</v>
      </c>
      <c r="F19" s="76">
        <f>分析係数表!C22</f>
        <v>0.11411587407903545</v>
      </c>
      <c r="G19" s="77">
        <f t="shared" si="1"/>
        <v>0</v>
      </c>
      <c r="H19" s="77">
        <v>6.6558970377571689E-3</v>
      </c>
      <c r="I19" s="77">
        <f t="shared" si="2"/>
        <v>6.6558970377571689E-3</v>
      </c>
      <c r="J19" s="76">
        <f>分析係数表!G22</f>
        <v>0.19462933210924949</v>
      </c>
      <c r="K19" s="78">
        <f t="shared" si="3"/>
        <v>1.2954327950466099E-3</v>
      </c>
      <c r="L19" s="79"/>
      <c r="M19" s="80"/>
      <c r="N19" s="81">
        <f>分析係数表!H22</f>
        <v>4.2684912622402942E-5</v>
      </c>
      <c r="O19" s="82">
        <f t="shared" si="4"/>
        <v>3.3106447915835839E-4</v>
      </c>
      <c r="P19" s="76">
        <f>分析係数表!C22</f>
        <v>0.11411587407903545</v>
      </c>
      <c r="Q19" s="82">
        <f t="shared" si="5"/>
        <v>3.7779712415676682E-5</v>
      </c>
      <c r="R19" s="83">
        <v>5.4666752921071922E-4</v>
      </c>
      <c r="S19" s="84">
        <f t="shared" si="6"/>
        <v>7.2025645669678883E-3</v>
      </c>
      <c r="T19" s="85">
        <f>分析係数表!F22</f>
        <v>0.41301354142758778</v>
      </c>
      <c r="U19" s="86">
        <f t="shared" si="7"/>
        <v>2.974756699164268E-3</v>
      </c>
      <c r="V19" s="87">
        <f>分析係数表!D22</f>
        <v>3.7726646775304108E-2</v>
      </c>
      <c r="W19" s="167">
        <f t="shared" si="8"/>
        <v>0</v>
      </c>
      <c r="X19" s="76">
        <f>分析係数表!E22</f>
        <v>3.6923341748909801E-2</v>
      </c>
      <c r="Y19" s="166">
        <f t="shared" si="9"/>
        <v>0</v>
      </c>
    </row>
    <row r="20" spans="1:25" x14ac:dyDescent="0.2">
      <c r="A20" s="6" t="s">
        <v>8</v>
      </c>
      <c r="B20" s="5" t="s">
        <v>270</v>
      </c>
      <c r="C20" s="90"/>
      <c r="D20" s="76">
        <f>投入係数表!Z20</f>
        <v>0</v>
      </c>
      <c r="E20" s="77">
        <f t="shared" si="0"/>
        <v>0</v>
      </c>
      <c r="F20" s="76">
        <f>分析係数表!C23</f>
        <v>0</v>
      </c>
      <c r="G20" s="77">
        <f t="shared" si="1"/>
        <v>0</v>
      </c>
      <c r="H20" s="77">
        <v>0</v>
      </c>
      <c r="I20" s="77">
        <f t="shared" si="2"/>
        <v>0</v>
      </c>
      <c r="J20" s="76">
        <f>分析係数表!G23</f>
        <v>0.21587101160701277</v>
      </c>
      <c r="K20" s="78">
        <f t="shared" si="3"/>
        <v>0</v>
      </c>
      <c r="L20" s="79"/>
      <c r="M20" s="80"/>
      <c r="N20" s="81">
        <f>分析係数表!H23</f>
        <v>2.5294763035498039E-5</v>
      </c>
      <c r="O20" s="82">
        <f t="shared" si="4"/>
        <v>1.9618635801976791E-4</v>
      </c>
      <c r="P20" s="76">
        <f>分析係数表!C23</f>
        <v>0</v>
      </c>
      <c r="Q20" s="82">
        <f t="shared" si="5"/>
        <v>0</v>
      </c>
      <c r="R20" s="83">
        <v>0</v>
      </c>
      <c r="S20" s="84">
        <f t="shared" si="6"/>
        <v>0</v>
      </c>
      <c r="T20" s="85">
        <f>分析係数表!F23</f>
        <v>0.44111505026467873</v>
      </c>
      <c r="U20" s="86">
        <f t="shared" si="7"/>
        <v>0</v>
      </c>
      <c r="V20" s="87">
        <f>分析係数表!D23</f>
        <v>7.4984216405225582E-2</v>
      </c>
      <c r="W20" s="167">
        <f t="shared" si="8"/>
        <v>0</v>
      </c>
      <c r="X20" s="76">
        <f>分析係数表!E23</f>
        <v>7.4984216405225582E-2</v>
      </c>
      <c r="Y20" s="166">
        <f t="shared" si="9"/>
        <v>0</v>
      </c>
    </row>
    <row r="21" spans="1:25" x14ac:dyDescent="0.2">
      <c r="A21" s="6" t="s">
        <v>9</v>
      </c>
      <c r="B21" s="5" t="s">
        <v>271</v>
      </c>
      <c r="C21" s="90"/>
      <c r="D21" s="76">
        <f>投入係数表!Z21</f>
        <v>0</v>
      </c>
      <c r="E21" s="77">
        <f t="shared" si="0"/>
        <v>0</v>
      </c>
      <c r="F21" s="76">
        <f>分析係数表!C24</f>
        <v>0.22802579992411787</v>
      </c>
      <c r="G21" s="77">
        <f t="shared" si="1"/>
        <v>0</v>
      </c>
      <c r="H21" s="77">
        <v>6.0976606844486657E-3</v>
      </c>
      <c r="I21" s="77">
        <f t="shared" si="2"/>
        <v>6.0976606844486657E-3</v>
      </c>
      <c r="J21" s="76">
        <f>分析係数表!G24</f>
        <v>0.20837520938023452</v>
      </c>
      <c r="K21" s="78">
        <f t="shared" si="3"/>
        <v>1.2706013218516149E-3</v>
      </c>
      <c r="L21" s="79"/>
      <c r="M21" s="80"/>
      <c r="N21" s="81">
        <f>分析係数表!H24</f>
        <v>3.2883191946147448E-4</v>
      </c>
      <c r="O21" s="82">
        <f t="shared" si="4"/>
        <v>2.5504226542569829E-3</v>
      </c>
      <c r="P21" s="76">
        <f>分析係数表!C24</f>
        <v>0.22802579992411787</v>
      </c>
      <c r="Q21" s="82">
        <f t="shared" si="5"/>
        <v>5.8156216588154037E-4</v>
      </c>
      <c r="R21" s="83">
        <v>2.3612772625511763E-3</v>
      </c>
      <c r="S21" s="84">
        <f t="shared" si="6"/>
        <v>8.4589379469998428E-3</v>
      </c>
      <c r="T21" s="85">
        <f>分析係数表!F24</f>
        <v>0.39262981574539363</v>
      </c>
      <c r="U21" s="86">
        <f t="shared" si="7"/>
        <v>3.3212312475322664E-3</v>
      </c>
      <c r="V21" s="87">
        <f>分析係数表!D24</f>
        <v>9.313232830820771E-2</v>
      </c>
      <c r="W21" s="167">
        <f t="shared" si="8"/>
        <v>0</v>
      </c>
      <c r="X21" s="76">
        <f>分析係数表!E24</f>
        <v>9.0452261306532666E-2</v>
      </c>
      <c r="Y21" s="166">
        <f t="shared" si="9"/>
        <v>0</v>
      </c>
    </row>
    <row r="22" spans="1:25" x14ac:dyDescent="0.2">
      <c r="A22" s="6" t="s">
        <v>10</v>
      </c>
      <c r="B22" s="5" t="s">
        <v>272</v>
      </c>
      <c r="C22" s="90"/>
      <c r="D22" s="76">
        <f>投入係数表!Z22</f>
        <v>0</v>
      </c>
      <c r="E22" s="77">
        <f t="shared" si="0"/>
        <v>0</v>
      </c>
      <c r="F22" s="76">
        <f>分析係数表!C25</f>
        <v>9.9149235591377005E-3</v>
      </c>
      <c r="G22" s="77">
        <f t="shared" si="1"/>
        <v>0</v>
      </c>
      <c r="H22" s="77">
        <v>7.5592380549372471E-4</v>
      </c>
      <c r="I22" s="77">
        <f t="shared" si="2"/>
        <v>7.5592380549372471E-4</v>
      </c>
      <c r="J22" s="76">
        <f>分析係数表!G25</f>
        <v>0.19677906391545041</v>
      </c>
      <c r="K22" s="78">
        <f t="shared" si="3"/>
        <v>1.4874997883646015E-4</v>
      </c>
      <c r="L22" s="79"/>
      <c r="M22" s="80"/>
      <c r="N22" s="81">
        <f>分析係数表!H25</f>
        <v>5.0905710608939805E-4</v>
      </c>
      <c r="O22" s="82">
        <f t="shared" si="4"/>
        <v>3.9482504551478295E-3</v>
      </c>
      <c r="P22" s="76">
        <f>分析係数表!C25</f>
        <v>9.9149235591377005E-3</v>
      </c>
      <c r="Q22" s="82">
        <f t="shared" si="5"/>
        <v>3.9146601455121365E-5</v>
      </c>
      <c r="R22" s="83">
        <v>1.8437860834164576E-4</v>
      </c>
      <c r="S22" s="84">
        <f t="shared" si="6"/>
        <v>9.4030241383537044E-4</v>
      </c>
      <c r="T22" s="85">
        <f>分析係数表!F25</f>
        <v>0.35078007045797682</v>
      </c>
      <c r="U22" s="86">
        <f t="shared" si="7"/>
        <v>3.2983934697697695E-4</v>
      </c>
      <c r="V22" s="87">
        <f>分析係数表!D25</f>
        <v>8.1529944640161042E-2</v>
      </c>
      <c r="W22" s="167">
        <f t="shared" si="8"/>
        <v>0</v>
      </c>
      <c r="X22" s="76">
        <f>分析係数表!E25</f>
        <v>6.8948163059889281E-2</v>
      </c>
      <c r="Y22" s="166">
        <f t="shared" si="9"/>
        <v>0</v>
      </c>
    </row>
    <row r="23" spans="1:25" x14ac:dyDescent="0.2">
      <c r="A23" s="6" t="s">
        <v>11</v>
      </c>
      <c r="B23" s="5" t="s">
        <v>35</v>
      </c>
      <c r="C23" s="90"/>
      <c r="D23" s="76">
        <f>投入係数表!Z23</f>
        <v>0</v>
      </c>
      <c r="E23" s="77">
        <f t="shared" si="0"/>
        <v>0</v>
      </c>
      <c r="F23" s="76">
        <f>分析係数表!C26</f>
        <v>0.61283557046979864</v>
      </c>
      <c r="G23" s="77">
        <f t="shared" si="1"/>
        <v>0</v>
      </c>
      <c r="H23" s="77">
        <v>3.4125685675041456E-2</v>
      </c>
      <c r="I23" s="77">
        <f t="shared" si="2"/>
        <v>3.4125685675041456E-2</v>
      </c>
      <c r="J23" s="76">
        <f>分析係数表!G26</f>
        <v>0.19644335167242807</v>
      </c>
      <c r="K23" s="78">
        <f t="shared" si="3"/>
        <v>6.7037640721249094E-3</v>
      </c>
      <c r="L23" s="79"/>
      <c r="M23" s="80"/>
      <c r="N23" s="81">
        <f>分析係数表!H26</f>
        <v>1.0374014689933634E-2</v>
      </c>
      <c r="O23" s="82">
        <f t="shared" si="4"/>
        <v>8.0460930082857318E-2</v>
      </c>
      <c r="P23" s="76">
        <f>分析係数表!C26</f>
        <v>0.61283557046979864</v>
      </c>
      <c r="Q23" s="82">
        <f t="shared" si="5"/>
        <v>4.9309319987858445E-2</v>
      </c>
      <c r="R23" s="83">
        <v>5.5469046468967297E-2</v>
      </c>
      <c r="S23" s="84">
        <f t="shared" si="6"/>
        <v>8.959473214400876E-2</v>
      </c>
      <c r="T23" s="85">
        <f>分析係数表!F26</f>
        <v>0.33496031939237547</v>
      </c>
      <c r="U23" s="86">
        <f t="shared" si="7"/>
        <v>3.0010680094831502E-2</v>
      </c>
      <c r="V23" s="87">
        <f>分析係数表!D26</f>
        <v>1.4022104289400653E-2</v>
      </c>
      <c r="W23" s="167">
        <f t="shared" si="8"/>
        <v>0</v>
      </c>
      <c r="X23" s="76">
        <f>分析係数表!E26</f>
        <v>1.5044549393836117E-2</v>
      </c>
      <c r="Y23" s="166">
        <f t="shared" si="9"/>
        <v>0</v>
      </c>
    </row>
    <row r="24" spans="1:25" x14ac:dyDescent="0.2">
      <c r="A24" s="6" t="s">
        <v>12</v>
      </c>
      <c r="B24" s="5" t="s">
        <v>366</v>
      </c>
      <c r="C24" s="90"/>
      <c r="D24" s="76">
        <f>投入係数表!Z24</f>
        <v>0</v>
      </c>
      <c r="E24" s="77">
        <f t="shared" si="0"/>
        <v>0</v>
      </c>
      <c r="F24" s="76">
        <f>分析係数表!C27</f>
        <v>1.5080990504561576E-2</v>
      </c>
      <c r="G24" s="77">
        <f t="shared" si="1"/>
        <v>0</v>
      </c>
      <c r="H24" s="77">
        <v>1.589104815590755E-4</v>
      </c>
      <c r="I24" s="77">
        <f t="shared" si="2"/>
        <v>1.589104815590755E-4</v>
      </c>
      <c r="J24" s="76">
        <f>分析係数表!G27</f>
        <v>0.17011128775834658</v>
      </c>
      <c r="K24" s="78">
        <f t="shared" si="3"/>
        <v>2.7032466656313321E-5</v>
      </c>
      <c r="L24" s="79"/>
      <c r="M24" s="80"/>
      <c r="N24" s="81">
        <f>分析係数表!H27</f>
        <v>1.1055392369202362E-2</v>
      </c>
      <c r="O24" s="82">
        <f t="shared" si="4"/>
        <v>8.5745700102014821E-2</v>
      </c>
      <c r="P24" s="76">
        <f>分析係数表!C27</f>
        <v>1.5080990504561576E-2</v>
      </c>
      <c r="Q24" s="82">
        <f t="shared" si="5"/>
        <v>1.29313008904547E-3</v>
      </c>
      <c r="R24" s="83">
        <v>1.3089698038007019E-3</v>
      </c>
      <c r="S24" s="84">
        <f t="shared" si="6"/>
        <v>1.4678802853597774E-3</v>
      </c>
      <c r="T24" s="85">
        <f>分析係数表!F27</f>
        <v>0.32114467408585057</v>
      </c>
      <c r="U24" s="86">
        <f t="shared" si="7"/>
        <v>4.7140193583891107E-4</v>
      </c>
      <c r="V24" s="87">
        <f>分析係数表!D27</f>
        <v>6.518282988871224E-2</v>
      </c>
      <c r="W24" s="167">
        <f t="shared" si="8"/>
        <v>0</v>
      </c>
      <c r="X24" s="76">
        <f>分析係数表!E27</f>
        <v>7.7901430842607311E-2</v>
      </c>
      <c r="Y24" s="166">
        <f t="shared" si="9"/>
        <v>0</v>
      </c>
    </row>
    <row r="25" spans="1:25" x14ac:dyDescent="0.2">
      <c r="A25" s="6" t="s">
        <v>13</v>
      </c>
      <c r="B25" s="5" t="s">
        <v>192</v>
      </c>
      <c r="C25" s="90"/>
      <c r="D25" s="76">
        <f>投入係数表!Z25</f>
        <v>0</v>
      </c>
      <c r="E25" s="77">
        <f t="shared" si="0"/>
        <v>0</v>
      </c>
      <c r="F25" s="76">
        <f>分析係数表!C28</f>
        <v>4.0038232795242101E-2</v>
      </c>
      <c r="G25" s="77">
        <f t="shared" si="1"/>
        <v>0</v>
      </c>
      <c r="H25" s="77">
        <v>7.2263832898139925E-3</v>
      </c>
      <c r="I25" s="77">
        <f t="shared" si="2"/>
        <v>7.2263832898139925E-3</v>
      </c>
      <c r="J25" s="76">
        <f>分析係数表!G28</f>
        <v>0.12474279835390946</v>
      </c>
      <c r="K25" s="78">
        <f t="shared" si="3"/>
        <v>9.0143927354932769E-4</v>
      </c>
      <c r="L25" s="79"/>
      <c r="M25" s="80"/>
      <c r="N25" s="81">
        <f>分析係数表!H28</f>
        <v>2.0869760426975598E-2</v>
      </c>
      <c r="O25" s="82">
        <f t="shared" si="4"/>
        <v>0.16186600701368475</v>
      </c>
      <c r="P25" s="76">
        <f>分析係数表!C28</f>
        <v>4.0038232795242101E-2</v>
      </c>
      <c r="Q25" s="82">
        <f t="shared" si="5"/>
        <v>6.4808288704502007E-3</v>
      </c>
      <c r="R25" s="83">
        <v>7.0947302581966833E-3</v>
      </c>
      <c r="S25" s="84">
        <f t="shared" si="6"/>
        <v>1.4321113548010675E-2</v>
      </c>
      <c r="T25" s="85">
        <f>分析係数表!F28</f>
        <v>0.21334876543209877</v>
      </c>
      <c r="U25" s="86">
        <f t="shared" si="7"/>
        <v>3.0553918950809813E-3</v>
      </c>
      <c r="V25" s="87">
        <f>分析係数表!D28</f>
        <v>5.5555555555555552E-2</v>
      </c>
      <c r="W25" s="167">
        <f t="shared" si="8"/>
        <v>0</v>
      </c>
      <c r="X25" s="76">
        <f>分析係数表!E28</f>
        <v>5.3497942386831275E-2</v>
      </c>
      <c r="Y25" s="166">
        <f t="shared" si="9"/>
        <v>0</v>
      </c>
    </row>
    <row r="26" spans="1:25" x14ac:dyDescent="0.2">
      <c r="A26" s="6" t="s">
        <v>14</v>
      </c>
      <c r="B26" s="5" t="s">
        <v>50</v>
      </c>
      <c r="C26" s="90"/>
      <c r="D26" s="76">
        <f>投入係数表!Z26</f>
        <v>8.5341365461847393E-3</v>
      </c>
      <c r="E26" s="77">
        <f t="shared" si="0"/>
        <v>0.85341365461847396</v>
      </c>
      <c r="F26" s="76">
        <f>分析係数表!C29</f>
        <v>5.2257811734743864E-2</v>
      </c>
      <c r="G26" s="77">
        <f t="shared" si="1"/>
        <v>4.4597530094911936E-2</v>
      </c>
      <c r="H26" s="77">
        <v>5.0320812854523736E-2</v>
      </c>
      <c r="I26" s="77">
        <f t="shared" si="2"/>
        <v>5.0320812854523736E-2</v>
      </c>
      <c r="J26" s="76">
        <f>分析係数表!G29</f>
        <v>0.26071608673726676</v>
      </c>
      <c r="K26" s="78">
        <f t="shared" si="3"/>
        <v>1.3119445408869779E-2</v>
      </c>
      <c r="L26" s="79"/>
      <c r="M26" s="80"/>
      <c r="N26" s="81">
        <f>分析係数表!H29</f>
        <v>1.0140038131855275E-2</v>
      </c>
      <c r="O26" s="82">
        <f t="shared" si="4"/>
        <v>7.8646206271174454E-2</v>
      </c>
      <c r="P26" s="76">
        <f>分析係数表!C29</f>
        <v>5.2257811734743864E-2</v>
      </c>
      <c r="Q26" s="82">
        <f t="shared" si="5"/>
        <v>4.1098786409708666E-3</v>
      </c>
      <c r="R26" s="83">
        <v>5.5007928135785466E-3</v>
      </c>
      <c r="S26" s="84">
        <f t="shared" si="6"/>
        <v>5.5821605668102285E-2</v>
      </c>
      <c r="T26" s="85">
        <f>分析係数表!F29</f>
        <v>0.44730206757438223</v>
      </c>
      <c r="U26" s="86">
        <f t="shared" si="7"/>
        <v>2.4969119630664005E-2</v>
      </c>
      <c r="V26" s="87">
        <f>分析係数表!D29</f>
        <v>0.13842662632375188</v>
      </c>
      <c r="W26" s="167">
        <f t="shared" si="8"/>
        <v>0</v>
      </c>
      <c r="X26" s="76">
        <f>分析係数表!E29</f>
        <v>9.5057992939989913E-2</v>
      </c>
      <c r="Y26" s="166">
        <f t="shared" si="9"/>
        <v>0</v>
      </c>
    </row>
    <row r="27" spans="1:25" x14ac:dyDescent="0.2">
      <c r="A27" s="6" t="s">
        <v>15</v>
      </c>
      <c r="B27" s="5" t="s">
        <v>36</v>
      </c>
      <c r="C27" s="90"/>
      <c r="D27" s="76">
        <f>投入係数表!Z27</f>
        <v>1.3052208835341365E-2</v>
      </c>
      <c r="E27" s="77">
        <f t="shared" si="0"/>
        <v>1.3052208835341366</v>
      </c>
      <c r="F27" s="76">
        <f>分析係数表!C30</f>
        <v>1</v>
      </c>
      <c r="G27" s="77">
        <f t="shared" si="1"/>
        <v>1.3052208835341366</v>
      </c>
      <c r="H27" s="77">
        <v>1.3582559423866742</v>
      </c>
      <c r="I27" s="77">
        <f t="shared" si="2"/>
        <v>1.3582559423866742</v>
      </c>
      <c r="J27" s="76">
        <f>分析係数表!G30</f>
        <v>0.34449214239092235</v>
      </c>
      <c r="K27" s="78">
        <f t="shared" si="3"/>
        <v>0.46790849950798663</v>
      </c>
      <c r="L27" s="79"/>
      <c r="M27" s="80"/>
      <c r="N27" s="81">
        <f>分析係数表!H30</f>
        <v>0</v>
      </c>
      <c r="O27" s="82">
        <f t="shared" si="4"/>
        <v>0</v>
      </c>
      <c r="P27" s="76">
        <f>分析係数表!C30</f>
        <v>1</v>
      </c>
      <c r="Q27" s="82">
        <f t="shared" si="5"/>
        <v>0</v>
      </c>
      <c r="R27" s="83">
        <v>2.2069482185537209E-2</v>
      </c>
      <c r="S27" s="84">
        <f t="shared" si="6"/>
        <v>1.3803254245722114</v>
      </c>
      <c r="T27" s="85">
        <f>分析係数表!F30</f>
        <v>0.44050308781442987</v>
      </c>
      <c r="U27" s="86">
        <f t="shared" si="7"/>
        <v>0.608037611712823</v>
      </c>
      <c r="V27" s="87">
        <f>分析係数表!D30</f>
        <v>0.11032032936687253</v>
      </c>
      <c r="W27" s="167">
        <f t="shared" si="8"/>
        <v>0</v>
      </c>
      <c r="X27" s="76">
        <f>分析係数表!E30</f>
        <v>8.4249635989355823E-2</v>
      </c>
      <c r="Y27" s="166">
        <f t="shared" si="9"/>
        <v>0</v>
      </c>
    </row>
    <row r="28" spans="1:25" x14ac:dyDescent="0.2">
      <c r="A28" s="6" t="s">
        <v>16</v>
      </c>
      <c r="B28" s="5" t="s">
        <v>193</v>
      </c>
      <c r="C28" s="75">
        <f>最終需要_まとめ!C29</f>
        <v>100</v>
      </c>
      <c r="D28" s="76">
        <f>投入係数表!Z28</f>
        <v>0.10253514056224899</v>
      </c>
      <c r="E28" s="77">
        <f t="shared" si="0"/>
        <v>10.253514056224899</v>
      </c>
      <c r="F28" s="76">
        <f>分析係数表!C31</f>
        <v>0.13612385518153858</v>
      </c>
      <c r="G28" s="77">
        <f t="shared" si="1"/>
        <v>1.3957478624914283</v>
      </c>
      <c r="H28" s="77">
        <v>1.4435131720016972</v>
      </c>
      <c r="I28" s="77">
        <f t="shared" si="2"/>
        <v>101.4435131720017</v>
      </c>
      <c r="J28" s="76">
        <f>分析係数表!G31</f>
        <v>7.0908634538152604E-2</v>
      </c>
      <c r="K28" s="78">
        <f t="shared" si="3"/>
        <v>7.1932210017797384</v>
      </c>
      <c r="L28" s="79"/>
      <c r="M28" s="80"/>
      <c r="N28" s="81">
        <f>分析係数表!H31</f>
        <v>2.211552750647388E-2</v>
      </c>
      <c r="O28" s="82">
        <f t="shared" si="4"/>
        <v>0.17152818514615834</v>
      </c>
      <c r="P28" s="76">
        <f>分析係数表!C31</f>
        <v>0.13612385518153858</v>
      </c>
      <c r="Q28" s="82">
        <f t="shared" si="5"/>
        <v>2.3349077834387794E-2</v>
      </c>
      <c r="R28" s="83">
        <v>3.0871837028646744E-2</v>
      </c>
      <c r="S28" s="84">
        <f t="shared" si="6"/>
        <v>101.47438500903034</v>
      </c>
      <c r="T28" s="85">
        <f>分析係数表!F31</f>
        <v>0.34563253012048195</v>
      </c>
      <c r="U28" s="86">
        <f t="shared" si="7"/>
        <v>35.07284843309106</v>
      </c>
      <c r="V28" s="87">
        <f>分析係数表!D31</f>
        <v>2.3594377510040159E-2</v>
      </c>
      <c r="W28" s="167">
        <f t="shared" si="8"/>
        <v>2</v>
      </c>
      <c r="X28" s="76">
        <f>分析係数表!E31</f>
        <v>2.0582329317269075E-2</v>
      </c>
      <c r="Y28" s="166">
        <f t="shared" si="9"/>
        <v>2</v>
      </c>
    </row>
    <row r="29" spans="1:25" x14ac:dyDescent="0.2">
      <c r="A29" s="6" t="s">
        <v>17</v>
      </c>
      <c r="B29" s="5" t="s">
        <v>273</v>
      </c>
      <c r="C29" s="90"/>
      <c r="D29" s="76">
        <f>投入係数表!Z29</f>
        <v>3.7650602409638556E-4</v>
      </c>
      <c r="E29" s="77">
        <f t="shared" si="0"/>
        <v>3.7650602409638557E-2</v>
      </c>
      <c r="F29" s="76">
        <f>分析係数表!C32</f>
        <v>0.77653138391731791</v>
      </c>
      <c r="G29" s="77">
        <f t="shared" si="1"/>
        <v>2.9236874394477332E-2</v>
      </c>
      <c r="H29" s="77">
        <v>5.2871959234311545E-2</v>
      </c>
      <c r="I29" s="77">
        <f t="shared" si="2"/>
        <v>5.2871959234311545E-2</v>
      </c>
      <c r="J29" s="76">
        <f>分析係数表!G32</f>
        <v>0.14009350314364016</v>
      </c>
      <c r="K29" s="78">
        <f t="shared" si="3"/>
        <v>7.4070179872024388E-3</v>
      </c>
      <c r="L29" s="79"/>
      <c r="M29" s="80"/>
      <c r="N29" s="81">
        <f>分析係数表!H32</f>
        <v>6.3300144496333836E-3</v>
      </c>
      <c r="O29" s="82">
        <f t="shared" si="4"/>
        <v>4.9095636094446921E-2</v>
      </c>
      <c r="P29" s="76">
        <f>分析係数表!C32</f>
        <v>0.77653138391731791</v>
      </c>
      <c r="Q29" s="82">
        <f t="shared" si="5"/>
        <v>3.8124302240721893E-2</v>
      </c>
      <c r="R29" s="83">
        <v>4.971881857569517E-2</v>
      </c>
      <c r="S29" s="84">
        <f t="shared" si="6"/>
        <v>0.10259077781000672</v>
      </c>
      <c r="T29" s="85">
        <f>分析係数表!F32</f>
        <v>0.48218603901338064</v>
      </c>
      <c r="U29" s="86">
        <f t="shared" si="7"/>
        <v>4.9467840791508969E-2</v>
      </c>
      <c r="V29" s="87">
        <f>分析係数表!D32</f>
        <v>2.111881347734967E-2</v>
      </c>
      <c r="W29" s="167">
        <f t="shared" si="8"/>
        <v>0</v>
      </c>
      <c r="X29" s="76">
        <f>分析係数表!E32</f>
        <v>3.1758826374334997E-2</v>
      </c>
      <c r="Y29" s="166">
        <f t="shared" si="9"/>
        <v>0</v>
      </c>
    </row>
    <row r="30" spans="1:25" x14ac:dyDescent="0.2">
      <c r="A30" s="6" t="s">
        <v>18</v>
      </c>
      <c r="B30" s="5" t="s">
        <v>274</v>
      </c>
      <c r="C30" s="90"/>
      <c r="D30" s="76">
        <f>投入係数表!Z30</f>
        <v>1.2424698795180723E-2</v>
      </c>
      <c r="E30" s="77">
        <f t="shared" si="0"/>
        <v>1.2424698795180722</v>
      </c>
      <c r="F30" s="76">
        <f>分析係数表!C33</f>
        <v>0.72092624356775303</v>
      </c>
      <c r="G30" s="77">
        <f t="shared" si="1"/>
        <v>0.89572914298704254</v>
      </c>
      <c r="H30" s="77">
        <v>0.92528527004529904</v>
      </c>
      <c r="I30" s="77">
        <f t="shared" si="2"/>
        <v>0.92528527004529904</v>
      </c>
      <c r="J30" s="76">
        <f>分析係数表!G33</f>
        <v>0.50771788173830446</v>
      </c>
      <c r="K30" s="78">
        <f t="shared" si="3"/>
        <v>0.46978387731105425</v>
      </c>
      <c r="L30" s="79"/>
      <c r="M30" s="80"/>
      <c r="N30" s="81">
        <f>分析係数表!H33</f>
        <v>9.5171545921061366E-4</v>
      </c>
      <c r="O30" s="82">
        <f t="shared" si="4"/>
        <v>7.3815117204937674E-3</v>
      </c>
      <c r="P30" s="76">
        <f>分析係数表!C33</f>
        <v>0.72092624356775303</v>
      </c>
      <c r="Q30" s="82">
        <f t="shared" si="5"/>
        <v>5.3215255165069133E-3</v>
      </c>
      <c r="R30" s="83">
        <v>1.5441251971045233E-2</v>
      </c>
      <c r="S30" s="84">
        <f t="shared" si="6"/>
        <v>0.94072652201634432</v>
      </c>
      <c r="T30" s="85">
        <f>分析係数表!F33</f>
        <v>0.64568985989076233</v>
      </c>
      <c r="U30" s="86">
        <f t="shared" si="7"/>
        <v>0.60741757619625747</v>
      </c>
      <c r="V30" s="87">
        <f>分析係数表!D33</f>
        <v>8.5965328900498697E-2</v>
      </c>
      <c r="W30" s="167">
        <f t="shared" si="8"/>
        <v>0</v>
      </c>
      <c r="X30" s="76">
        <f>分析係数表!E33</f>
        <v>8.1928283068154834E-2</v>
      </c>
      <c r="Y30" s="166">
        <f t="shared" si="9"/>
        <v>0</v>
      </c>
    </row>
    <row r="31" spans="1:25" x14ac:dyDescent="0.2">
      <c r="A31" s="6" t="s">
        <v>19</v>
      </c>
      <c r="B31" s="5" t="s">
        <v>275</v>
      </c>
      <c r="C31" s="90"/>
      <c r="D31" s="76">
        <f>投入係数表!Z31</f>
        <v>1.7193775100401605E-2</v>
      </c>
      <c r="E31" s="77">
        <f t="shared" si="0"/>
        <v>1.7193775100401605</v>
      </c>
      <c r="F31" s="76">
        <f>分析係数表!C34</f>
        <v>0.35819769846483229</v>
      </c>
      <c r="G31" s="77">
        <f t="shared" si="1"/>
        <v>0.61587706688857957</v>
      </c>
      <c r="H31" s="77">
        <v>0.74155861549203184</v>
      </c>
      <c r="I31" s="77">
        <f t="shared" si="2"/>
        <v>0.74155861549203184</v>
      </c>
      <c r="J31" s="76">
        <f>分析係数表!G34</f>
        <v>0.42481599404565001</v>
      </c>
      <c r="K31" s="78">
        <f t="shared" si="3"/>
        <v>0.31502596038336345</v>
      </c>
      <c r="L31" s="79"/>
      <c r="M31" s="80"/>
      <c r="N31" s="81">
        <f>分析係数表!H34</f>
        <v>0.15806065051806836</v>
      </c>
      <c r="O31" s="82">
        <f t="shared" si="4"/>
        <v>1.2259195046760247</v>
      </c>
      <c r="P31" s="76">
        <f>分析係数表!C34</f>
        <v>0.35819769846483229</v>
      </c>
      <c r="Q31" s="82">
        <f t="shared" si="5"/>
        <v>0.43912154507809925</v>
      </c>
      <c r="R31" s="83">
        <v>0.47476503944926446</v>
      </c>
      <c r="S31" s="84">
        <f t="shared" si="6"/>
        <v>1.2163236549412964</v>
      </c>
      <c r="T31" s="85">
        <f>分析係数表!F34</f>
        <v>0.69970848494872639</v>
      </c>
      <c r="U31" s="86">
        <f t="shared" si="7"/>
        <v>0.85107198180627197</v>
      </c>
      <c r="V31" s="87">
        <f>分析係数表!D34</f>
        <v>0.20760626860734369</v>
      </c>
      <c r="W31" s="167">
        <f t="shared" si="8"/>
        <v>0</v>
      </c>
      <c r="X31" s="76">
        <f>分析係数表!E34</f>
        <v>0.15619831293417136</v>
      </c>
      <c r="Y31" s="166">
        <f t="shared" si="9"/>
        <v>0</v>
      </c>
    </row>
    <row r="32" spans="1:25" x14ac:dyDescent="0.2">
      <c r="A32" s="6" t="s">
        <v>20</v>
      </c>
      <c r="B32" s="5" t="s">
        <v>37</v>
      </c>
      <c r="C32" s="90"/>
      <c r="D32" s="76">
        <f>投入係数表!Z32</f>
        <v>1.9201807228915662E-2</v>
      </c>
      <c r="E32" s="77">
        <f t="shared" si="0"/>
        <v>1.9201807228915662</v>
      </c>
      <c r="F32" s="76">
        <f>分析係数表!C35</f>
        <v>0.47446234387370934</v>
      </c>
      <c r="G32" s="77">
        <f t="shared" si="1"/>
        <v>0.91105344644424602</v>
      </c>
      <c r="H32" s="77">
        <v>1.036444963211764</v>
      </c>
      <c r="I32" s="77">
        <f t="shared" si="2"/>
        <v>1.036444963211764</v>
      </c>
      <c r="J32" s="76">
        <f>分析係数表!G35</f>
        <v>0.31377306685396844</v>
      </c>
      <c r="K32" s="78">
        <f t="shared" si="3"/>
        <v>0.32520851473230372</v>
      </c>
      <c r="L32" s="79"/>
      <c r="M32" s="80"/>
      <c r="N32" s="81">
        <f>分析係数表!H35</f>
        <v>5.9483797123353076E-2</v>
      </c>
      <c r="O32" s="82">
        <f t="shared" si="4"/>
        <v>0.46135674417823674</v>
      </c>
      <c r="P32" s="76">
        <f>分析係数表!C35</f>
        <v>0.47446234387370934</v>
      </c>
      <c r="Q32" s="82">
        <f t="shared" si="5"/>
        <v>0.21889640220474951</v>
      </c>
      <c r="R32" s="83">
        <v>0.29058257401437237</v>
      </c>
      <c r="S32" s="84">
        <f t="shared" si="6"/>
        <v>1.3270275372261364</v>
      </c>
      <c r="T32" s="85">
        <f>分析係数表!F35</f>
        <v>0.64389247174509934</v>
      </c>
      <c r="U32" s="86">
        <f t="shared" si="7"/>
        <v>0.8544630410183488</v>
      </c>
      <c r="V32" s="87">
        <f>分析係数表!D35</f>
        <v>6.6375071834493329E-2</v>
      </c>
      <c r="W32" s="167">
        <f t="shared" si="8"/>
        <v>0</v>
      </c>
      <c r="X32" s="76">
        <f>分析係数表!E35</f>
        <v>5.9702445565417275E-2</v>
      </c>
      <c r="Y32" s="166">
        <f t="shared" si="9"/>
        <v>0</v>
      </c>
    </row>
    <row r="33" spans="1:25" x14ac:dyDescent="0.2">
      <c r="A33" s="6" t="s">
        <v>21</v>
      </c>
      <c r="B33" s="5" t="s">
        <v>38</v>
      </c>
      <c r="C33" s="90"/>
      <c r="D33" s="76">
        <f>投入係数表!Z33</f>
        <v>2.008032128514056E-3</v>
      </c>
      <c r="E33" s="77">
        <f t="shared" si="0"/>
        <v>0.20080321285140559</v>
      </c>
      <c r="F33" s="76">
        <f>分析係数表!C36</f>
        <v>0.91090674483303868</v>
      </c>
      <c r="G33" s="77">
        <f t="shared" si="1"/>
        <v>0.18291300097048968</v>
      </c>
      <c r="H33" s="77">
        <v>0.30955064531454918</v>
      </c>
      <c r="I33" s="77">
        <f t="shared" si="2"/>
        <v>0.30955064531454918</v>
      </c>
      <c r="J33" s="76">
        <f>分析係数表!G36</f>
        <v>5.1762655005969514E-2</v>
      </c>
      <c r="K33" s="78">
        <f t="shared" si="3"/>
        <v>1.6023163260292243E-2</v>
      </c>
      <c r="L33" s="79"/>
      <c r="M33" s="80"/>
      <c r="N33" s="81">
        <f>分析係数表!H36</f>
        <v>0.19022926540846299</v>
      </c>
      <c r="O33" s="82">
        <f t="shared" si="4"/>
        <v>1.4754195054876647</v>
      </c>
      <c r="P33" s="76">
        <f>分析係数表!C36</f>
        <v>0.91090674483303868</v>
      </c>
      <c r="Q33" s="82">
        <f t="shared" si="5"/>
        <v>1.3439695790069404</v>
      </c>
      <c r="R33" s="83">
        <v>1.4110011965558078</v>
      </c>
      <c r="S33" s="84">
        <f t="shared" si="6"/>
        <v>1.7205518418703569</v>
      </c>
      <c r="T33" s="85">
        <f>分析係数表!F36</f>
        <v>0.84633076241329552</v>
      </c>
      <c r="U33" s="86">
        <f t="shared" si="7"/>
        <v>1.4561559521017391</v>
      </c>
      <c r="V33" s="87">
        <f>分析係数表!D36</f>
        <v>1.3696924417880712E-2</v>
      </c>
      <c r="W33" s="167">
        <f t="shared" si="8"/>
        <v>0</v>
      </c>
      <c r="X33" s="76">
        <f>分析係数表!E36</f>
        <v>6.1086817992045527E-3</v>
      </c>
      <c r="Y33" s="166">
        <f t="shared" si="9"/>
        <v>0</v>
      </c>
    </row>
    <row r="34" spans="1:25" x14ac:dyDescent="0.2">
      <c r="A34" s="6" t="s">
        <v>22</v>
      </c>
      <c r="B34" s="5" t="s">
        <v>378</v>
      </c>
      <c r="C34" s="90"/>
      <c r="D34" s="76">
        <f>投入係数表!Z34</f>
        <v>3.2379518072289157E-2</v>
      </c>
      <c r="E34" s="77">
        <f t="shared" si="0"/>
        <v>3.2379518072289155</v>
      </c>
      <c r="F34" s="76">
        <f>分析係数表!C37</f>
        <v>0.57543127748336897</v>
      </c>
      <c r="G34" s="77">
        <f t="shared" si="1"/>
        <v>1.8632187448633182</v>
      </c>
      <c r="H34" s="77">
        <v>2.1828180086750018</v>
      </c>
      <c r="I34" s="77">
        <f t="shared" si="2"/>
        <v>2.1828180086750018</v>
      </c>
      <c r="J34" s="76">
        <f>分析係数表!G37</f>
        <v>0.39253606653449546</v>
      </c>
      <c r="K34" s="78">
        <f t="shared" si="3"/>
        <v>0.8568347950859454</v>
      </c>
      <c r="L34" s="79"/>
      <c r="M34" s="80"/>
      <c r="N34" s="81">
        <f>分析係数表!H37</f>
        <v>4.7922509493440749E-2</v>
      </c>
      <c r="O34" s="82">
        <f t="shared" si="4"/>
        <v>0.37168731691582652</v>
      </c>
      <c r="P34" s="76">
        <f>分析係数表!C37</f>
        <v>0.57543127748336897</v>
      </c>
      <c r="Q34" s="82">
        <f t="shared" si="5"/>
        <v>0.21388050759723987</v>
      </c>
      <c r="R34" s="83">
        <v>0.26330619166851954</v>
      </c>
      <c r="S34" s="84">
        <f t="shared" si="6"/>
        <v>2.4461242003435215</v>
      </c>
      <c r="T34" s="85">
        <f>分析係数表!F37</f>
        <v>0.63717752091671964</v>
      </c>
      <c r="U34" s="86">
        <f t="shared" si="7"/>
        <v>1.5586153538292782</v>
      </c>
      <c r="V34" s="87">
        <f>分析係数表!D37</f>
        <v>6.7955959550617839E-2</v>
      </c>
      <c r="W34" s="167">
        <f t="shared" si="8"/>
        <v>0</v>
      </c>
      <c r="X34" s="76">
        <f>分析係数表!E37</f>
        <v>6.4489582164366135E-2</v>
      </c>
      <c r="Y34" s="166">
        <f t="shared" si="9"/>
        <v>0</v>
      </c>
    </row>
    <row r="35" spans="1:25" x14ac:dyDescent="0.2">
      <c r="A35" s="6" t="s">
        <v>23</v>
      </c>
      <c r="B35" s="5" t="s">
        <v>194</v>
      </c>
      <c r="C35" s="90"/>
      <c r="D35" s="76">
        <f>投入係数表!Z35</f>
        <v>6.024096385542169E-3</v>
      </c>
      <c r="E35" s="77">
        <f t="shared" si="0"/>
        <v>0.60240963855421692</v>
      </c>
      <c r="F35" s="76">
        <f>分析係数表!C38</f>
        <v>0.12310923685624497</v>
      </c>
      <c r="G35" s="77">
        <f t="shared" si="1"/>
        <v>7.4162190877256021E-2</v>
      </c>
      <c r="H35" s="77">
        <v>0.1238618321845016</v>
      </c>
      <c r="I35" s="77">
        <f t="shared" si="2"/>
        <v>0.1238618321845016</v>
      </c>
      <c r="J35" s="76">
        <f>分析係数表!G38</f>
        <v>0.19170637906529556</v>
      </c>
      <c r="K35" s="78">
        <f t="shared" si="3"/>
        <v>2.3745103352484091E-2</v>
      </c>
      <c r="L35" s="79"/>
      <c r="M35" s="80"/>
      <c r="N35" s="81">
        <f>分析係数表!H38</f>
        <v>4.3167094042767119E-2</v>
      </c>
      <c r="O35" s="82">
        <f t="shared" si="4"/>
        <v>0.33480428160811015</v>
      </c>
      <c r="P35" s="76">
        <f>分析係数表!C38</f>
        <v>0.12310923685624497</v>
      </c>
      <c r="Q35" s="82">
        <f t="shared" si="5"/>
        <v>4.1217499604977774E-2</v>
      </c>
      <c r="R35" s="83">
        <v>5.3289607408962401E-2</v>
      </c>
      <c r="S35" s="84">
        <f t="shared" si="6"/>
        <v>0.17715143959346399</v>
      </c>
      <c r="T35" s="85">
        <f>分析係数表!F38</f>
        <v>0.42705459409748348</v>
      </c>
      <c r="U35" s="86">
        <f t="shared" si="7"/>
        <v>7.5653336129371626E-2</v>
      </c>
      <c r="V35" s="87">
        <f>分析係数表!D38</f>
        <v>7.0562661984783878E-2</v>
      </c>
      <c r="W35" s="167">
        <f t="shared" si="8"/>
        <v>0</v>
      </c>
      <c r="X35" s="76">
        <f>分析係数表!E38</f>
        <v>7.7418276063874261E-2</v>
      </c>
      <c r="Y35" s="166">
        <f t="shared" si="9"/>
        <v>0</v>
      </c>
    </row>
    <row r="36" spans="1:25" x14ac:dyDescent="0.2">
      <c r="A36" s="6" t="s">
        <v>24</v>
      </c>
      <c r="B36" s="5" t="s">
        <v>39</v>
      </c>
      <c r="C36" s="90"/>
      <c r="D36" s="76">
        <f>投入係数表!Z36</f>
        <v>0</v>
      </c>
      <c r="E36" s="77">
        <f t="shared" si="0"/>
        <v>0</v>
      </c>
      <c r="F36" s="76">
        <f>分析係数表!C39</f>
        <v>1</v>
      </c>
      <c r="G36" s="77">
        <f t="shared" si="1"/>
        <v>0</v>
      </c>
      <c r="H36" s="77">
        <v>2.8999682563902382E-2</v>
      </c>
      <c r="I36" s="77">
        <f t="shared" si="2"/>
        <v>2.8999682563902382E-2</v>
      </c>
      <c r="J36" s="76">
        <f>分析係数表!G39</f>
        <v>0.35304153549304357</v>
      </c>
      <c r="K36" s="78">
        <f t="shared" si="3"/>
        <v>1.0238092461170939E-2</v>
      </c>
      <c r="L36" s="79"/>
      <c r="M36" s="80"/>
      <c r="N36" s="81">
        <f>分析係数表!H39</f>
        <v>3.7957953780144243E-3</v>
      </c>
      <c r="O36" s="82">
        <f t="shared" si="4"/>
        <v>2.9440215350341421E-2</v>
      </c>
      <c r="P36" s="76">
        <f>分析係数表!C39</f>
        <v>1</v>
      </c>
      <c r="Q36" s="82">
        <f t="shared" si="5"/>
        <v>2.9440215350341421E-2</v>
      </c>
      <c r="R36" s="83">
        <v>4.2064821545593468E-2</v>
      </c>
      <c r="S36" s="84">
        <f t="shared" si="6"/>
        <v>7.1064504109495857E-2</v>
      </c>
      <c r="T36" s="85">
        <f>分析係数表!F39</f>
        <v>0.70376764496801059</v>
      </c>
      <c r="U36" s="86">
        <f t="shared" si="7"/>
        <v>5.0012898697959413E-2</v>
      </c>
      <c r="V36" s="87">
        <f>分析係数表!D39</f>
        <v>5.7580989133746319E-2</v>
      </c>
      <c r="W36" s="167">
        <f t="shared" si="8"/>
        <v>0</v>
      </c>
      <c r="X36" s="76">
        <f>分析係数表!E39</f>
        <v>7.2915608814867472E-2</v>
      </c>
      <c r="Y36" s="166">
        <f t="shared" si="9"/>
        <v>0</v>
      </c>
    </row>
    <row r="37" spans="1:25" x14ac:dyDescent="0.2">
      <c r="A37" s="6" t="s">
        <v>25</v>
      </c>
      <c r="B37" s="5" t="s">
        <v>40</v>
      </c>
      <c r="C37" s="90"/>
      <c r="D37" s="76">
        <f>投入係数表!Z37</f>
        <v>0</v>
      </c>
      <c r="E37" s="77">
        <f t="shared" si="0"/>
        <v>0</v>
      </c>
      <c r="F37" s="76">
        <f>分析係数表!C40</f>
        <v>0.78099387587215507</v>
      </c>
      <c r="G37" s="77">
        <f t="shared" si="1"/>
        <v>0</v>
      </c>
      <c r="H37" s="77">
        <v>2.8440656432032686E-3</v>
      </c>
      <c r="I37" s="77">
        <f t="shared" si="2"/>
        <v>2.8440656432032686E-3</v>
      </c>
      <c r="J37" s="76">
        <f>分析係数表!G40</f>
        <v>0.50417365280256732</v>
      </c>
      <c r="K37" s="78">
        <f t="shared" si="3"/>
        <v>1.433902964144075E-3</v>
      </c>
      <c r="L37" s="79"/>
      <c r="M37" s="80"/>
      <c r="N37" s="81">
        <f>分析係数表!H40</f>
        <v>3.2832602420076455E-2</v>
      </c>
      <c r="O37" s="82">
        <f t="shared" si="4"/>
        <v>0.25464989270965876</v>
      </c>
      <c r="P37" s="76">
        <f>分析係数表!C40</f>
        <v>0.78099387587215507</v>
      </c>
      <c r="Q37" s="82">
        <f t="shared" si="5"/>
        <v>0.19888000669774483</v>
      </c>
      <c r="R37" s="83">
        <v>0.19935566957522721</v>
      </c>
      <c r="S37" s="84">
        <f t="shared" si="6"/>
        <v>0.20219973521843049</v>
      </c>
      <c r="T37" s="85">
        <f>分析係数表!F40</f>
        <v>0.70079506733733576</v>
      </c>
      <c r="U37" s="86">
        <f t="shared" si="7"/>
        <v>0.14170057705799147</v>
      </c>
      <c r="V37" s="87">
        <f>分析係数表!D40</f>
        <v>8.9079993509654384E-2</v>
      </c>
      <c r="W37" s="167">
        <f t="shared" si="8"/>
        <v>0</v>
      </c>
      <c r="X37" s="76">
        <f>分析係数表!E40</f>
        <v>5.5816972253772516E-2</v>
      </c>
      <c r="Y37" s="166">
        <f t="shared" si="9"/>
        <v>0</v>
      </c>
    </row>
    <row r="38" spans="1:25" x14ac:dyDescent="0.2">
      <c r="A38" s="6" t="s">
        <v>26</v>
      </c>
      <c r="B38" s="5" t="s">
        <v>277</v>
      </c>
      <c r="C38" s="90"/>
      <c r="D38" s="76">
        <f>投入係数表!Z38</f>
        <v>0</v>
      </c>
      <c r="E38" s="77">
        <f t="shared" si="0"/>
        <v>0</v>
      </c>
      <c r="F38" s="76">
        <f>分析係数表!C41</f>
        <v>0.76071116627591595</v>
      </c>
      <c r="G38" s="77">
        <f t="shared" si="1"/>
        <v>0</v>
      </c>
      <c r="H38" s="77">
        <v>1.4599934382122965E-3</v>
      </c>
      <c r="I38" s="77">
        <f t="shared" si="2"/>
        <v>1.4599934382122965E-3</v>
      </c>
      <c r="J38" s="76">
        <f>分析係数表!G41</f>
        <v>0.44503393665158369</v>
      </c>
      <c r="K38" s="78">
        <f t="shared" si="3"/>
        <v>6.4974662729309907E-4</v>
      </c>
      <c r="L38" s="79"/>
      <c r="M38" s="80"/>
      <c r="N38" s="81">
        <f>分析係数表!H41</f>
        <v>5.40375184572724E-2</v>
      </c>
      <c r="O38" s="82">
        <f t="shared" si="4"/>
        <v>0.41911536896710544</v>
      </c>
      <c r="P38" s="76">
        <f>分析係数表!C41</f>
        <v>0.76071116627591595</v>
      </c>
      <c r="Q38" s="82">
        <f t="shared" si="5"/>
        <v>0.3188257411311276</v>
      </c>
      <c r="R38" s="83">
        <v>0.32433784130360355</v>
      </c>
      <c r="S38" s="84">
        <f t="shared" si="6"/>
        <v>0.32579783474181584</v>
      </c>
      <c r="T38" s="85">
        <f>分析係数表!F41</f>
        <v>0.54961538461538462</v>
      </c>
      <c r="U38" s="86">
        <f t="shared" si="7"/>
        <v>0.17906350224848264</v>
      </c>
      <c r="V38" s="87">
        <f>分析係数表!D41</f>
        <v>0.14765837104072399</v>
      </c>
      <c r="W38" s="167">
        <f t="shared" si="8"/>
        <v>0</v>
      </c>
      <c r="X38" s="76">
        <f>分析係数表!E41</f>
        <v>0.13881221719457013</v>
      </c>
      <c r="Y38" s="166">
        <f t="shared" si="9"/>
        <v>0</v>
      </c>
    </row>
    <row r="39" spans="1:25" x14ac:dyDescent="0.2">
      <c r="A39" s="6" t="s">
        <v>51</v>
      </c>
      <c r="B39" s="5" t="s">
        <v>368</v>
      </c>
      <c r="C39" s="90"/>
      <c r="D39" s="76">
        <f>投入係数表!Z39</f>
        <v>3.7650602409638556E-4</v>
      </c>
      <c r="E39" s="77">
        <f>$C$28*D39</f>
        <v>3.7650602409638557E-2</v>
      </c>
      <c r="F39" s="76">
        <f>分析係数表!C42</f>
        <v>0.30107643796890293</v>
      </c>
      <c r="G39" s="77">
        <f>E39*F39</f>
        <v>1.1335709260877371E-2</v>
      </c>
      <c r="H39" s="77">
        <v>1.8229090245062595E-2</v>
      </c>
      <c r="I39" s="77">
        <f>C39+H39</f>
        <v>1.8229090245062595E-2</v>
      </c>
      <c r="J39" s="76">
        <f>分析係数表!G42</f>
        <v>0.48530465949820789</v>
      </c>
      <c r="K39" s="78">
        <f>I39*J39</f>
        <v>8.8466624343422062E-3</v>
      </c>
      <c r="L39" s="79"/>
      <c r="M39" s="80"/>
      <c r="N39" s="81">
        <f>分析係数表!H42</f>
        <v>1.1991298601515789E-2</v>
      </c>
      <c r="O39" s="82">
        <f t="shared" si="4"/>
        <v>9.3004595348746236E-2</v>
      </c>
      <c r="P39" s="76">
        <f>分析係数表!C42</f>
        <v>0.30107643796890293</v>
      </c>
      <c r="Q39" s="82">
        <f>O39*P39</f>
        <v>2.8001492282339713E-2</v>
      </c>
      <c r="R39" s="83">
        <v>2.9585468051863698E-2</v>
      </c>
      <c r="S39" s="84">
        <f>I39+R39</f>
        <v>4.7814558296926296E-2</v>
      </c>
      <c r="T39" s="85">
        <f>分析係数表!F42</f>
        <v>0.55698924731182797</v>
      </c>
      <c r="U39" s="86">
        <f>S39*T39</f>
        <v>2.6632194836352496E-2</v>
      </c>
      <c r="V39" s="87">
        <f>分析係数表!D42</f>
        <v>0.33118279569892473</v>
      </c>
      <c r="W39" s="167">
        <f>ROUND(S39*V39,0)</f>
        <v>0</v>
      </c>
      <c r="X39" s="76">
        <f>分析係数表!E42</f>
        <v>0.28387096774193549</v>
      </c>
      <c r="Y39" s="166">
        <f>ROUND(S39*X39,0)</f>
        <v>0</v>
      </c>
    </row>
    <row r="40" spans="1:25" x14ac:dyDescent="0.2">
      <c r="A40" s="6" t="s">
        <v>195</v>
      </c>
      <c r="B40" s="5" t="s">
        <v>41</v>
      </c>
      <c r="C40" s="90"/>
      <c r="D40" s="76">
        <f>投入係数表!Z40</f>
        <v>6.8273092369477914E-2</v>
      </c>
      <c r="E40" s="77">
        <f>$C$28*D40</f>
        <v>6.8273092369477917</v>
      </c>
      <c r="F40" s="76">
        <f>分析係数表!C43</f>
        <v>0.72981232219865499</v>
      </c>
      <c r="G40" s="77">
        <f>E40*F40</f>
        <v>4.9826544085851951</v>
      </c>
      <c r="H40" s="77">
        <v>6.1457166009958888</v>
      </c>
      <c r="I40" s="77">
        <f>C40+H40</f>
        <v>6.1457166009958888</v>
      </c>
      <c r="J40" s="76">
        <f>分析係数表!G43</f>
        <v>0.39095764137830125</v>
      </c>
      <c r="K40" s="78">
        <f>I40*J40</f>
        <v>2.4027148669048231</v>
      </c>
      <c r="L40" s="79"/>
      <c r="M40" s="80"/>
      <c r="N40" s="81">
        <f>分析係数表!H43</f>
        <v>3.3430191196790096E-2</v>
      </c>
      <c r="O40" s="82">
        <f t="shared" si="4"/>
        <v>0.2592847954178758</v>
      </c>
      <c r="P40" s="76">
        <f>分析係数表!C43</f>
        <v>0.72981232219865499</v>
      </c>
      <c r="Q40" s="82">
        <f>O40*P40</f>
        <v>0.18922923865472313</v>
      </c>
      <c r="R40" s="83">
        <v>0.37847834422337251</v>
      </c>
      <c r="S40" s="84">
        <f>I40+R40</f>
        <v>6.5241949452192616</v>
      </c>
      <c r="T40" s="85">
        <f>分析係数表!F43</f>
        <v>0.64680420416026529</v>
      </c>
      <c r="U40" s="86">
        <f>S40*T40</f>
        <v>4.2198767193289699</v>
      </c>
      <c r="V40" s="87">
        <f>分析係数表!D43</f>
        <v>0.10445777550174361</v>
      </c>
      <c r="W40" s="167">
        <f>ROUND(S40*V40,0)</f>
        <v>1</v>
      </c>
      <c r="X40" s="76">
        <f>分析係数表!E43</f>
        <v>8.2644426561318804E-2</v>
      </c>
      <c r="Y40" s="166">
        <f>ROUND(S40*X40,0)</f>
        <v>1</v>
      </c>
    </row>
    <row r="41" spans="1:25" x14ac:dyDescent="0.2">
      <c r="A41" s="6" t="s">
        <v>341</v>
      </c>
      <c r="B41" s="5" t="s">
        <v>42</v>
      </c>
      <c r="C41" s="90"/>
      <c r="D41" s="76">
        <f>投入係数表!Z41</f>
        <v>0</v>
      </c>
      <c r="E41" s="77">
        <f>$C$28*D41</f>
        <v>0</v>
      </c>
      <c r="F41" s="76">
        <f>分析係数表!C44</f>
        <v>0.45252453325619169</v>
      </c>
      <c r="G41" s="77">
        <f>E41*F41</f>
        <v>0</v>
      </c>
      <c r="H41" s="77">
        <v>6.1211035829967743E-3</v>
      </c>
      <c r="I41" s="77">
        <f>C41+H41</f>
        <v>6.1211035829967743E-3</v>
      </c>
      <c r="J41" s="76">
        <f>分析係数表!G44</f>
        <v>0.2679406279539126</v>
      </c>
      <c r="K41" s="78">
        <f>I41*J41</f>
        <v>1.6400923377991E-3</v>
      </c>
      <c r="L41" s="79"/>
      <c r="M41" s="80"/>
      <c r="N41" s="81">
        <f>分析係数表!H44</f>
        <v>0.11253165797686161</v>
      </c>
      <c r="O41" s="82">
        <f t="shared" si="4"/>
        <v>0.87279632188781875</v>
      </c>
      <c r="P41" s="76">
        <f>分析係数表!C44</f>
        <v>0.45252453325619169</v>
      </c>
      <c r="Q41" s="82">
        <f>O41*P41</f>
        <v>0.39496174819000601</v>
      </c>
      <c r="R41" s="83">
        <v>0.40162188361098555</v>
      </c>
      <c r="S41" s="84">
        <f>I41+R41</f>
        <v>0.40774298719398233</v>
      </c>
      <c r="T41" s="85">
        <f>分析係数表!F44</f>
        <v>0.51592877398257675</v>
      </c>
      <c r="U41" s="86">
        <f>S41*T41</f>
        <v>0.2103663394829848</v>
      </c>
      <c r="V41" s="87">
        <f>分析係数表!D44</f>
        <v>0.17695373374549728</v>
      </c>
      <c r="W41" s="167">
        <f>ROUND(S41*V41,0)</f>
        <v>0</v>
      </c>
      <c r="X41" s="76">
        <f>分析係数表!E44</f>
        <v>0.1325013412359809</v>
      </c>
      <c r="Y41" s="166">
        <f>ROUND(S41*X41,0)</f>
        <v>0</v>
      </c>
    </row>
    <row r="42" spans="1:25" x14ac:dyDescent="0.2">
      <c r="A42" s="6" t="s">
        <v>342</v>
      </c>
      <c r="B42" s="5" t="s">
        <v>279</v>
      </c>
      <c r="C42" s="90"/>
      <c r="D42" s="76">
        <f>投入係数表!Z42</f>
        <v>0</v>
      </c>
      <c r="E42" s="77">
        <f>$C$28*D42</f>
        <v>0</v>
      </c>
      <c r="F42" s="76">
        <f>分析係数表!C45</f>
        <v>1</v>
      </c>
      <c r="G42" s="77">
        <f>E42*F42</f>
        <v>0</v>
      </c>
      <c r="H42" s="77">
        <v>2.6814293962419248E-2</v>
      </c>
      <c r="I42" s="77">
        <f>C42+H42</f>
        <v>2.6814293962419248E-2</v>
      </c>
      <c r="J42" s="76">
        <f>分析係数表!G45</f>
        <v>0</v>
      </c>
      <c r="K42" s="78">
        <f>I42*J42</f>
        <v>0</v>
      </c>
      <c r="L42" s="79"/>
      <c r="M42" s="80"/>
      <c r="N42" s="81">
        <f>分析係数表!H45</f>
        <v>0</v>
      </c>
      <c r="O42" s="82">
        <f t="shared" si="4"/>
        <v>0</v>
      </c>
      <c r="P42" s="76">
        <f>分析係数表!C45</f>
        <v>1</v>
      </c>
      <c r="Q42" s="82">
        <f>O42*P42</f>
        <v>0</v>
      </c>
      <c r="R42" s="83">
        <v>6.6605760994998403E-3</v>
      </c>
      <c r="S42" s="84">
        <f>I42+R42</f>
        <v>3.3474870061919085E-2</v>
      </c>
      <c r="T42" s="85">
        <f>分析係数表!F45</f>
        <v>0</v>
      </c>
      <c r="U42" s="86">
        <f>S42*T42</f>
        <v>0</v>
      </c>
      <c r="V42" s="87">
        <f>分析係数表!D45</f>
        <v>0</v>
      </c>
      <c r="W42" s="167">
        <f>ROUND(S42*V42,0)</f>
        <v>0</v>
      </c>
      <c r="X42" s="76">
        <f>分析係数表!E45</f>
        <v>0</v>
      </c>
      <c r="Y42" s="166">
        <f>ROUND(S42*X42,0)</f>
        <v>0</v>
      </c>
    </row>
    <row r="43" spans="1:25" x14ac:dyDescent="0.2">
      <c r="A43" s="6" t="s">
        <v>343</v>
      </c>
      <c r="B43" s="5" t="s">
        <v>280</v>
      </c>
      <c r="C43" s="90"/>
      <c r="D43" s="76">
        <f>投入係数表!Z43</f>
        <v>3.1375502008032128E-3</v>
      </c>
      <c r="E43" s="77">
        <f>$C$28*D43</f>
        <v>0.3137550200803213</v>
      </c>
      <c r="F43" s="76">
        <f>分析係数表!C46</f>
        <v>0.34080923888028791</v>
      </c>
      <c r="G43" s="77">
        <f>E43*F43</f>
        <v>0.10693060958844375</v>
      </c>
      <c r="H43" s="77">
        <v>0.15292274468290387</v>
      </c>
      <c r="I43" s="77">
        <f>C43+H43</f>
        <v>0.15292274468290387</v>
      </c>
      <c r="J43" s="76">
        <f>分析係数表!G46</f>
        <v>9.3103025848340071E-3</v>
      </c>
      <c r="K43" s="78">
        <f>I43*J43</f>
        <v>1.4237570251011509E-3</v>
      </c>
      <c r="L43" s="79"/>
      <c r="M43" s="80"/>
      <c r="N43" s="81">
        <f>分析係数表!H46</f>
        <v>2.2019091222401043E-2</v>
      </c>
      <c r="O43" s="82">
        <f t="shared" si="4"/>
        <v>0.17078022465620799</v>
      </c>
      <c r="P43" s="76">
        <f>分析係数表!C46</f>
        <v>0.34080923888028791</v>
      </c>
      <c r="Q43" s="82">
        <f>O43*P43</f>
        <v>5.8203478380886825E-2</v>
      </c>
      <c r="R43" s="83">
        <v>6.6572778017986084E-2</v>
      </c>
      <c r="S43" s="84">
        <f>I43+R43</f>
        <v>0.21949552270088996</v>
      </c>
      <c r="T43" s="85">
        <f>分析係数表!F46</f>
        <v>0.31361019233125076</v>
      </c>
      <c r="U43" s="86">
        <f>S43*T43</f>
        <v>6.8836033090074522E-2</v>
      </c>
      <c r="V43" s="87">
        <f>分析係数表!D46</f>
        <v>2.8175915717260809E-3</v>
      </c>
      <c r="W43" s="167">
        <f>ROUND(S43*V43,0)</f>
        <v>0</v>
      </c>
      <c r="X43" s="76">
        <f>分析係数表!E46</f>
        <v>8.2077667524194532E-3</v>
      </c>
      <c r="Y43" s="166">
        <f>ROUND(S43*X43,0)</f>
        <v>0</v>
      </c>
    </row>
    <row r="44" spans="1:25" x14ac:dyDescent="0.2">
      <c r="A44" s="192">
        <v>40</v>
      </c>
      <c r="B44" s="14" t="s">
        <v>151</v>
      </c>
      <c r="C44" s="197">
        <f>SUM(C5:C43)</f>
        <v>100</v>
      </c>
      <c r="D44" s="92">
        <f>投入係数表!Z44</f>
        <v>0.64583333333333337</v>
      </c>
      <c r="E44" s="91">
        <f>SUM(E5:E43)</f>
        <v>64.583333333333329</v>
      </c>
      <c r="F44" s="92">
        <f>分析係数表!C47</f>
        <v>0.44730110240898746</v>
      </c>
      <c r="G44" s="91">
        <f>SUM(G5:G43)</f>
        <v>15.150450092501947</v>
      </c>
      <c r="H44" s="91">
        <f>SUM(H5:H43)</f>
        <v>17.667425249457406</v>
      </c>
      <c r="I44" s="91">
        <f>SUM(I5:I43)</f>
        <v>117.66742524945738</v>
      </c>
      <c r="J44" s="92">
        <f>分析係数表!G47</f>
        <v>0.20041488570582558</v>
      </c>
      <c r="K44" s="93">
        <f>SUM(K5:K43)</f>
        <v>12.363454231655821</v>
      </c>
      <c r="L44" s="94">
        <f>最終需要_まとめ!$L$33</f>
        <v>0.62733333333333341</v>
      </c>
      <c r="M44" s="91">
        <f>K44*L44</f>
        <v>7.7560069546587522</v>
      </c>
      <c r="N44" s="95">
        <f>分析係数表!H47</f>
        <v>1</v>
      </c>
      <c r="O44" s="96">
        <f>SUM(O5:O43)</f>
        <v>7.7560069546587513</v>
      </c>
      <c r="P44" s="92">
        <f>分析係数表!C47</f>
        <v>0.44730110240898746</v>
      </c>
      <c r="Q44" s="96">
        <f>SUM(Q5:Q43)</f>
        <v>3.7342615088280242</v>
      </c>
      <c r="R44" s="91">
        <f>SUM(R7:R43)</f>
        <v>4.2859151132151254</v>
      </c>
      <c r="S44" s="97">
        <f>SUM(S5:S43)</f>
        <v>121.96134646126087</v>
      </c>
      <c r="T44" s="98">
        <f>分析係数表!F47</f>
        <v>0.4447131739491107</v>
      </c>
      <c r="U44" s="99">
        <f>SUM(U5:U43)</f>
        <v>47.125337727732678</v>
      </c>
      <c r="V44" s="100">
        <f>分析係数表!D47</f>
        <v>5.9741394314336671E-2</v>
      </c>
      <c r="W44" s="164">
        <f>SUM(W5:W43)</f>
        <v>3</v>
      </c>
      <c r="X44" s="92">
        <f>分析係数表!E47</f>
        <v>5.0958836918611881E-2</v>
      </c>
      <c r="Y44" s="165">
        <f>SUM(Y5:Y43)</f>
        <v>3</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Y46"/>
  <sheetViews>
    <sheetView showGridLines="0" workbookViewId="0">
      <pane xSplit="2" ySplit="4" topLeftCell="C5" activePane="bottomRight" state="frozen"/>
      <selection activeCell="B1" sqref="B1:B65536"/>
      <selection pane="topRight" activeCell="B1" sqref="B1:B65536"/>
      <selection pane="bottomLeft" activeCell="B1" sqref="B1:B65536"/>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8" t="str">
        <f>取引基本表!$E$1</f>
        <v>2015年加古川市産業連関表</v>
      </c>
      <c r="H1" s="401"/>
      <c r="I1" s="401"/>
    </row>
    <row r="2" spans="1:25" x14ac:dyDescent="0.2">
      <c r="B2" s="3" t="s">
        <v>286</v>
      </c>
      <c r="S2" s="3" t="s">
        <v>153</v>
      </c>
      <c r="U2" s="64" t="s">
        <v>210</v>
      </c>
      <c r="W2" s="3" t="s">
        <v>130</v>
      </c>
      <c r="Y2" s="3" t="s">
        <v>154</v>
      </c>
    </row>
    <row r="3" spans="1:25" ht="44" x14ac:dyDescent="0.2">
      <c r="B3" s="65"/>
      <c r="C3" s="66" t="s">
        <v>228</v>
      </c>
      <c r="D3" s="66" t="s">
        <v>316</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投入係数表!AA5</f>
        <v>0</v>
      </c>
      <c r="E5" s="77">
        <f t="shared" ref="E5:E38" si="0">$C$29*D5</f>
        <v>0</v>
      </c>
      <c r="F5" s="76">
        <f>分析係数表!C8</f>
        <v>6.8521575100212173E-2</v>
      </c>
      <c r="G5" s="77">
        <f t="shared" ref="G5:G38" si="1">E5*F5</f>
        <v>0</v>
      </c>
      <c r="H5" s="77">
        <f t="array" ref="H5:H43">MMULT(逆行列係数!C5:AO43,'25'!G5:G43)</f>
        <v>1.14581783231646E-3</v>
      </c>
      <c r="I5" s="77">
        <f t="shared" ref="I5:I38" si="2">C5+H5</f>
        <v>1.14581783231646E-3</v>
      </c>
      <c r="J5" s="76">
        <f>分析係数表!G8</f>
        <v>0.11996034368803701</v>
      </c>
      <c r="K5" s="78">
        <f t="shared" ref="K5:K38" si="3">I5*J5</f>
        <v>1.374527009685641E-4</v>
      </c>
      <c r="L5" s="79" t="s">
        <v>185</v>
      </c>
      <c r="M5" s="80" t="s">
        <v>185</v>
      </c>
      <c r="N5" s="81">
        <f>分析係数表!H8</f>
        <v>1.0951051471680932E-2</v>
      </c>
      <c r="O5" s="82">
        <f t="shared" ref="O5:O43" si="4">$M$44*N5</f>
        <v>0.15878619351765313</v>
      </c>
      <c r="P5" s="76">
        <f>分析係数表!C8</f>
        <v>6.8521575100212173E-2</v>
      </c>
      <c r="Q5" s="82">
        <f t="shared" ref="Q5:Q38" si="5">O5*P5</f>
        <v>1.0880280083996692E-2</v>
      </c>
      <c r="R5" s="83">
        <f t="array" ref="R5:R43">MMULT(逆行列係数!C5:AO43,'25'!Q5:Q43)</f>
        <v>1.3995510388938953E-2</v>
      </c>
      <c r="S5" s="84">
        <f t="shared" ref="S5:S38" si="6">I5+R5</f>
        <v>1.5141328221255412E-2</v>
      </c>
      <c r="T5" s="85">
        <f>分析係数表!F8</f>
        <v>0.45208195637805682</v>
      </c>
      <c r="U5" s="86">
        <f t="shared" ref="U5:U38" si="7">S5*T5</f>
        <v>6.8451212844274295E-3</v>
      </c>
      <c r="V5" s="87">
        <f>分析係数表!D8</f>
        <v>0.36021150033046928</v>
      </c>
      <c r="W5" s="167">
        <f t="shared" ref="W5:W38" si="8">ROUND(S5*V5,0)</f>
        <v>0</v>
      </c>
      <c r="X5" s="76">
        <f>分析係数表!E8</f>
        <v>0.22769332452081956</v>
      </c>
      <c r="Y5" s="166">
        <f t="shared" ref="Y5:Y38" si="9">ROUND(S5*X5,0)</f>
        <v>0</v>
      </c>
    </row>
    <row r="6" spans="1:25" x14ac:dyDescent="0.2">
      <c r="A6" s="6" t="s">
        <v>220</v>
      </c>
      <c r="B6" s="5" t="s">
        <v>266</v>
      </c>
      <c r="C6" s="90"/>
      <c r="D6" s="76">
        <f>投入係数表!AA6</f>
        <v>0</v>
      </c>
      <c r="E6" s="77">
        <f t="shared" si="0"/>
        <v>0</v>
      </c>
      <c r="F6" s="76">
        <f>分析係数表!C9</f>
        <v>0.10166666666666668</v>
      </c>
      <c r="G6" s="77">
        <f t="shared" si="1"/>
        <v>0</v>
      </c>
      <c r="H6" s="77">
        <v>7.3178350167551567E-5</v>
      </c>
      <c r="I6" s="77">
        <f t="shared" si="2"/>
        <v>7.3178350167551567E-5</v>
      </c>
      <c r="J6" s="76">
        <f>分析係数表!G9</f>
        <v>0.25757575757575757</v>
      </c>
      <c r="K6" s="78">
        <f t="shared" si="3"/>
        <v>1.8848968982551162E-5</v>
      </c>
      <c r="L6" s="79"/>
      <c r="M6" s="80"/>
      <c r="N6" s="81">
        <f>分析係数表!H9</f>
        <v>5.8336047250617351E-4</v>
      </c>
      <c r="O6" s="82">
        <f t="shared" si="4"/>
        <v>8.4585109582812189E-3</v>
      </c>
      <c r="P6" s="76">
        <f>分析係数表!C9</f>
        <v>0.10166666666666668</v>
      </c>
      <c r="Q6" s="82">
        <f t="shared" si="5"/>
        <v>8.5994861409192404E-4</v>
      </c>
      <c r="R6" s="83">
        <v>9.7165857717391643E-4</v>
      </c>
      <c r="S6" s="84">
        <f t="shared" si="6"/>
        <v>1.0448369273414681E-3</v>
      </c>
      <c r="T6" s="85">
        <f>分析係数表!F9</f>
        <v>0.71212121212121215</v>
      </c>
      <c r="U6" s="86">
        <f t="shared" si="7"/>
        <v>7.4405053916740918E-4</v>
      </c>
      <c r="V6" s="87">
        <f>分析係数表!D9</f>
        <v>0</v>
      </c>
      <c r="W6" s="167">
        <f t="shared" si="8"/>
        <v>0</v>
      </c>
      <c r="X6" s="76">
        <f>分析係数表!E9</f>
        <v>0</v>
      </c>
      <c r="Y6" s="166">
        <f t="shared" si="9"/>
        <v>0</v>
      </c>
    </row>
    <row r="7" spans="1:25" x14ac:dyDescent="0.2">
      <c r="A7" s="6" t="s">
        <v>221</v>
      </c>
      <c r="B7" s="5" t="s">
        <v>267</v>
      </c>
      <c r="C7" s="90"/>
      <c r="D7" s="76">
        <f>投入係数表!AA7</f>
        <v>0</v>
      </c>
      <c r="E7" s="77">
        <f t="shared" si="0"/>
        <v>0</v>
      </c>
      <c r="F7" s="76">
        <f>分析係数表!C10</f>
        <v>6.675102815564693E-2</v>
      </c>
      <c r="G7" s="77">
        <f t="shared" si="1"/>
        <v>0</v>
      </c>
      <c r="H7" s="77">
        <v>2.023091626526149E-5</v>
      </c>
      <c r="I7" s="77">
        <f t="shared" si="2"/>
        <v>2.023091626526149E-5</v>
      </c>
      <c r="J7" s="76">
        <f>分析係数表!G10</f>
        <v>0.17692307692307693</v>
      </c>
      <c r="K7" s="78">
        <f t="shared" si="3"/>
        <v>3.579315954623187E-6</v>
      </c>
      <c r="L7" s="79"/>
      <c r="M7" s="80"/>
      <c r="N7" s="81">
        <f>分析係数表!H10</f>
        <v>1.0987412693544459E-3</v>
      </c>
      <c r="O7" s="82">
        <f t="shared" si="4"/>
        <v>1.593134177779254E-2</v>
      </c>
      <c r="P7" s="76">
        <f>分析係数表!C10</f>
        <v>6.675102815564693E-2</v>
      </c>
      <c r="Q7" s="82">
        <f t="shared" si="5"/>
        <v>1.063433443566664E-3</v>
      </c>
      <c r="R7" s="83">
        <v>1.6144772590212133E-3</v>
      </c>
      <c r="S7" s="84">
        <f t="shared" si="6"/>
        <v>1.6347081752864749E-3</v>
      </c>
      <c r="T7" s="85">
        <f>分析係数表!F10</f>
        <v>0.52307692307692311</v>
      </c>
      <c r="U7" s="86">
        <f t="shared" si="7"/>
        <v>8.5507812245754075E-4</v>
      </c>
      <c r="V7" s="87">
        <f>分析係数表!D10</f>
        <v>9.2307692307692313E-2</v>
      </c>
      <c r="W7" s="167">
        <f t="shared" si="8"/>
        <v>0</v>
      </c>
      <c r="X7" s="76">
        <f>分析係数表!E10</f>
        <v>0</v>
      </c>
      <c r="Y7" s="166">
        <f t="shared" si="9"/>
        <v>0</v>
      </c>
    </row>
    <row r="8" spans="1:25" x14ac:dyDescent="0.2">
      <c r="A8" s="6" t="s">
        <v>222</v>
      </c>
      <c r="B8" s="5" t="s">
        <v>27</v>
      </c>
      <c r="C8" s="90"/>
      <c r="D8" s="76">
        <f>投入係数表!AA8</f>
        <v>0</v>
      </c>
      <c r="E8" s="77">
        <f t="shared" si="0"/>
        <v>0</v>
      </c>
      <c r="F8" s="76">
        <f>分析係数表!C11</f>
        <v>1.2359489742525653E-2</v>
      </c>
      <c r="G8" s="77">
        <f t="shared" si="1"/>
        <v>0</v>
      </c>
      <c r="H8" s="77">
        <v>7.2887425119194348E-3</v>
      </c>
      <c r="I8" s="77">
        <f t="shared" si="2"/>
        <v>7.2887425119194348E-3</v>
      </c>
      <c r="J8" s="76">
        <f>分析係数表!G11</f>
        <v>0.33667334669338678</v>
      </c>
      <c r="K8" s="78">
        <f t="shared" si="3"/>
        <v>2.4539253346742788E-3</v>
      </c>
      <c r="L8" s="79"/>
      <c r="M8" s="80"/>
      <c r="N8" s="81">
        <f>分析係数表!H11</f>
        <v>-2.0551994966342155E-5</v>
      </c>
      <c r="O8" s="82">
        <f t="shared" si="4"/>
        <v>-2.9799632102345757E-4</v>
      </c>
      <c r="P8" s="76">
        <f>分析係数表!C11</f>
        <v>1.2359489742525653E-2</v>
      </c>
      <c r="Q8" s="82">
        <f t="shared" si="5"/>
        <v>-3.6830824729998054E-6</v>
      </c>
      <c r="R8" s="83">
        <v>1.0960224231225952E-3</v>
      </c>
      <c r="S8" s="84">
        <f t="shared" si="6"/>
        <v>8.3847649350420293E-3</v>
      </c>
      <c r="T8" s="85">
        <f>分析係数表!F11</f>
        <v>0.55811623246492981</v>
      </c>
      <c r="U8" s="86">
        <f t="shared" si="7"/>
        <v>4.6796734156497096E-3</v>
      </c>
      <c r="V8" s="87">
        <f>分析係数表!D11</f>
        <v>9.0180360721442889E-3</v>
      </c>
      <c r="W8" s="167">
        <f t="shared" si="8"/>
        <v>0</v>
      </c>
      <c r="X8" s="76">
        <f>分析係数表!E11</f>
        <v>0</v>
      </c>
      <c r="Y8" s="166">
        <f t="shared" si="9"/>
        <v>0</v>
      </c>
    </row>
    <row r="9" spans="1:25" x14ac:dyDescent="0.2">
      <c r="A9" s="6" t="s">
        <v>223</v>
      </c>
      <c r="B9" s="5" t="s">
        <v>191</v>
      </c>
      <c r="C9" s="90"/>
      <c r="D9" s="76">
        <f>投入係数表!AA9</f>
        <v>0</v>
      </c>
      <c r="E9" s="77">
        <f t="shared" si="0"/>
        <v>0</v>
      </c>
      <c r="F9" s="76">
        <f>分析係数表!C12</f>
        <v>9.527433500036242E-2</v>
      </c>
      <c r="G9" s="77">
        <f t="shared" si="1"/>
        <v>0</v>
      </c>
      <c r="H9" s="77">
        <v>7.330242010801962E-4</v>
      </c>
      <c r="I9" s="77">
        <f t="shared" si="2"/>
        <v>7.330242010801962E-4</v>
      </c>
      <c r="J9" s="76">
        <f>分析係数表!G12</f>
        <v>0.14088657924107142</v>
      </c>
      <c r="K9" s="78">
        <f t="shared" si="3"/>
        <v>1.0327327219110814E-4</v>
      </c>
      <c r="L9" s="79"/>
      <c r="M9" s="80"/>
      <c r="N9" s="81">
        <f>分析係数表!H12</f>
        <v>8.9938691818092706E-2</v>
      </c>
      <c r="O9" s="82">
        <f t="shared" si="4"/>
        <v>1.3040777463865001</v>
      </c>
      <c r="P9" s="76">
        <f>分析係数表!C12</f>
        <v>9.527433500036242E-2</v>
      </c>
      <c r="Q9" s="82">
        <f t="shared" si="5"/>
        <v>0.12424514007574507</v>
      </c>
      <c r="R9" s="83">
        <v>0.13792070532818412</v>
      </c>
      <c r="S9" s="84">
        <f t="shared" si="6"/>
        <v>0.13865372952926433</v>
      </c>
      <c r="T9" s="85">
        <f>分析係数表!F12</f>
        <v>0.31070382254464285</v>
      </c>
      <c r="U9" s="86">
        <f t="shared" si="7"/>
        <v>4.3080243774813454E-2</v>
      </c>
      <c r="V9" s="87">
        <f>分析係数表!D12</f>
        <v>6.9248744419642863E-2</v>
      </c>
      <c r="W9" s="167">
        <f t="shared" si="8"/>
        <v>0</v>
      </c>
      <c r="X9" s="76">
        <f>分析係数表!E12</f>
        <v>7.6468331473214288E-2</v>
      </c>
      <c r="Y9" s="166">
        <f t="shared" si="9"/>
        <v>0</v>
      </c>
    </row>
    <row r="10" spans="1:25" x14ac:dyDescent="0.2">
      <c r="A10" s="6" t="s">
        <v>224</v>
      </c>
      <c r="B10" s="5" t="s">
        <v>28</v>
      </c>
      <c r="C10" s="90"/>
      <c r="D10" s="76">
        <f>投入係数表!AA10</f>
        <v>9.6727389972593909E-4</v>
      </c>
      <c r="E10" s="77">
        <f t="shared" si="0"/>
        <v>9.6727389972593905E-2</v>
      </c>
      <c r="F10" s="76">
        <f>分析係数表!C13</f>
        <v>0</v>
      </c>
      <c r="G10" s="77">
        <f t="shared" si="1"/>
        <v>0</v>
      </c>
      <c r="H10" s="77">
        <v>0</v>
      </c>
      <c r="I10" s="77">
        <f t="shared" si="2"/>
        <v>0</v>
      </c>
      <c r="J10" s="76">
        <f>分析係数表!G13</f>
        <v>0.24501568667138954</v>
      </c>
      <c r="K10" s="78">
        <f t="shared" si="3"/>
        <v>0</v>
      </c>
      <c r="L10" s="79"/>
      <c r="M10" s="80"/>
      <c r="N10" s="81">
        <f>分析係数表!H13</f>
        <v>1.4256760815882582E-2</v>
      </c>
      <c r="O10" s="82">
        <f t="shared" si="4"/>
        <v>0.20671775561458006</v>
      </c>
      <c r="P10" s="76">
        <f>分析係数表!C13</f>
        <v>0</v>
      </c>
      <c r="Q10" s="82">
        <f t="shared" si="5"/>
        <v>0</v>
      </c>
      <c r="R10" s="83">
        <v>0</v>
      </c>
      <c r="S10" s="84">
        <f t="shared" si="6"/>
        <v>0</v>
      </c>
      <c r="T10" s="85">
        <f>分析係数表!F13</f>
        <v>0.38356441655702866</v>
      </c>
      <c r="U10" s="86">
        <f t="shared" si="7"/>
        <v>0</v>
      </c>
      <c r="V10" s="87">
        <f>分析係数表!D13</f>
        <v>0.14249569881590932</v>
      </c>
      <c r="W10" s="167">
        <f t="shared" si="8"/>
        <v>0</v>
      </c>
      <c r="X10" s="76">
        <f>分析係数表!E13</f>
        <v>0.13065479202509866</v>
      </c>
      <c r="Y10" s="166">
        <f t="shared" si="9"/>
        <v>0</v>
      </c>
    </row>
    <row r="11" spans="1:25" x14ac:dyDescent="0.2">
      <c r="A11" s="6" t="s">
        <v>225</v>
      </c>
      <c r="B11" s="5" t="s">
        <v>268</v>
      </c>
      <c r="C11" s="90"/>
      <c r="D11" s="76">
        <f>投入係数表!AA11</f>
        <v>2.7406093825568275E-3</v>
      </c>
      <c r="E11" s="77">
        <f t="shared" si="0"/>
        <v>0.27406093825568273</v>
      </c>
      <c r="F11" s="76">
        <f>分析係数表!C14</f>
        <v>0.10677389421589856</v>
      </c>
      <c r="G11" s="77">
        <f t="shared" si="1"/>
        <v>2.9262553630022173E-2</v>
      </c>
      <c r="H11" s="77">
        <v>7.4323144050676346E-2</v>
      </c>
      <c r="I11" s="77">
        <f t="shared" si="2"/>
        <v>7.4323144050676346E-2</v>
      </c>
      <c r="J11" s="76">
        <f>分析係数表!G14</f>
        <v>0.16458723227282179</v>
      </c>
      <c r="K11" s="78">
        <f t="shared" si="3"/>
        <v>1.223264057311506E-2</v>
      </c>
      <c r="L11" s="79"/>
      <c r="M11" s="80"/>
      <c r="N11" s="81">
        <f>分析係数表!H14</f>
        <v>1.166720945012347E-3</v>
      </c>
      <c r="O11" s="82">
        <f t="shared" si="4"/>
        <v>1.6917021916562438E-2</v>
      </c>
      <c r="P11" s="76">
        <f>分析係数表!C14</f>
        <v>0.10677389421589856</v>
      </c>
      <c r="Q11" s="82">
        <f t="shared" si="5"/>
        <v>1.8062963085670753E-3</v>
      </c>
      <c r="R11" s="83">
        <v>7.8645343135267335E-3</v>
      </c>
      <c r="S11" s="84">
        <f t="shared" si="6"/>
        <v>8.2187678364203084E-2</v>
      </c>
      <c r="T11" s="85">
        <f>分析係数表!F14</f>
        <v>0.30037429819089206</v>
      </c>
      <c r="U11" s="86">
        <f t="shared" si="7"/>
        <v>2.4687066208586267E-2</v>
      </c>
      <c r="V11" s="87">
        <f>分析係数表!D14</f>
        <v>5.9367851944271161E-2</v>
      </c>
      <c r="W11" s="167">
        <f t="shared" si="8"/>
        <v>0</v>
      </c>
      <c r="X11" s="76">
        <f>分析係数表!E14</f>
        <v>5.1881888126429611E-2</v>
      </c>
      <c r="Y11" s="166">
        <f t="shared" si="9"/>
        <v>0</v>
      </c>
    </row>
    <row r="12" spans="1:25" x14ac:dyDescent="0.2">
      <c r="A12" s="6" t="s">
        <v>226</v>
      </c>
      <c r="B12" s="5" t="s">
        <v>29</v>
      </c>
      <c r="C12" s="90"/>
      <c r="D12" s="76">
        <f>投入係数表!AA12</f>
        <v>9.0278897307754305E-3</v>
      </c>
      <c r="E12" s="77">
        <f t="shared" si="0"/>
        <v>0.90278897307754302</v>
      </c>
      <c r="F12" s="76">
        <f>分析係数表!C15</f>
        <v>0</v>
      </c>
      <c r="G12" s="77">
        <f t="shared" si="1"/>
        <v>0</v>
      </c>
      <c r="H12" s="77">
        <v>0</v>
      </c>
      <c r="I12" s="77">
        <f t="shared" si="2"/>
        <v>0</v>
      </c>
      <c r="J12" s="76">
        <f>分析係数表!G15</f>
        <v>9.5597535599167657E-2</v>
      </c>
      <c r="K12" s="78">
        <f t="shared" si="3"/>
        <v>0</v>
      </c>
      <c r="L12" s="79"/>
      <c r="M12" s="80"/>
      <c r="N12" s="81">
        <f>分析係数表!H15</f>
        <v>8.2508355176415162E-3</v>
      </c>
      <c r="O12" s="82">
        <f t="shared" si="4"/>
        <v>0.11963406149395578</v>
      </c>
      <c r="P12" s="76">
        <f>分析係数表!C15</f>
        <v>0</v>
      </c>
      <c r="Q12" s="82">
        <f t="shared" si="5"/>
        <v>0</v>
      </c>
      <c r="R12" s="83">
        <v>0</v>
      </c>
      <c r="S12" s="84">
        <f t="shared" si="6"/>
        <v>0</v>
      </c>
      <c r="T12" s="85">
        <f>分析係数表!F15</f>
        <v>0.3037251621853197</v>
      </c>
      <c r="U12" s="86">
        <f t="shared" si="7"/>
        <v>0</v>
      </c>
      <c r="V12" s="87">
        <f>分析係数表!D15</f>
        <v>2.5215227059447551E-2</v>
      </c>
      <c r="W12" s="167">
        <f t="shared" si="8"/>
        <v>0</v>
      </c>
      <c r="X12" s="76">
        <f>分析係数表!E15</f>
        <v>2.1461503937329145E-2</v>
      </c>
      <c r="Y12" s="166">
        <f t="shared" si="9"/>
        <v>0</v>
      </c>
    </row>
    <row r="13" spans="1:25" x14ac:dyDescent="0.2">
      <c r="A13" s="6" t="s">
        <v>227</v>
      </c>
      <c r="B13" s="5" t="s">
        <v>30</v>
      </c>
      <c r="C13" s="90"/>
      <c r="D13" s="76">
        <f>投入係数表!AA13</f>
        <v>1.1768499113332258E-2</v>
      </c>
      <c r="E13" s="77">
        <f t="shared" si="0"/>
        <v>1.1768499113332258</v>
      </c>
      <c r="F13" s="76">
        <f>分析係数表!C16</f>
        <v>0.41015070437916346</v>
      </c>
      <c r="G13" s="77">
        <f t="shared" si="1"/>
        <v>0.4826858200818786</v>
      </c>
      <c r="H13" s="77">
        <v>0.60800786847687427</v>
      </c>
      <c r="I13" s="77">
        <f t="shared" si="2"/>
        <v>0.60800786847687427</v>
      </c>
      <c r="J13" s="76">
        <f>分析係数表!G16</f>
        <v>3.3423831070889892E-2</v>
      </c>
      <c r="K13" s="78">
        <f t="shared" si="3"/>
        <v>2.0321952285742885E-2</v>
      </c>
      <c r="L13" s="79"/>
      <c r="M13" s="80"/>
      <c r="N13" s="81">
        <f>分析係数表!H16</f>
        <v>1.6727742979912797E-2</v>
      </c>
      <c r="O13" s="82">
        <f t="shared" si="4"/>
        <v>0.24254608251916962</v>
      </c>
      <c r="P13" s="76">
        <f>分析係数表!C16</f>
        <v>0.41015070437916346</v>
      </c>
      <c r="Q13" s="82">
        <f t="shared" si="5"/>
        <v>9.9480446589644125E-2</v>
      </c>
      <c r="R13" s="83">
        <v>0.12027803691283916</v>
      </c>
      <c r="S13" s="84">
        <f t="shared" si="6"/>
        <v>0.72828590538971338</v>
      </c>
      <c r="T13" s="85">
        <f>分析係数表!F16</f>
        <v>0.28886877828054297</v>
      </c>
      <c r="U13" s="86">
        <f t="shared" si="7"/>
        <v>0.21037905972886561</v>
      </c>
      <c r="V13" s="87">
        <f>分析係数表!D16</f>
        <v>1.1915535444947209E-2</v>
      </c>
      <c r="W13" s="167">
        <f t="shared" si="8"/>
        <v>0</v>
      </c>
      <c r="X13" s="76">
        <f>分析係数表!E16</f>
        <v>1.200603318250377E-2</v>
      </c>
      <c r="Y13" s="166">
        <f t="shared" si="9"/>
        <v>0</v>
      </c>
    </row>
    <row r="14" spans="1:25" x14ac:dyDescent="0.2">
      <c r="A14" s="6" t="s">
        <v>2</v>
      </c>
      <c r="B14" s="5" t="s">
        <v>365</v>
      </c>
      <c r="C14" s="90"/>
      <c r="D14" s="76">
        <f>投入係数表!AA14</f>
        <v>3.9013380622279541E-2</v>
      </c>
      <c r="E14" s="77">
        <f t="shared" si="0"/>
        <v>3.9013380622279539</v>
      </c>
      <c r="F14" s="76">
        <f>分析係数表!C17</f>
        <v>9.7010006591167874E-2</v>
      </c>
      <c r="G14" s="77">
        <f t="shared" si="1"/>
        <v>0.37846883113110791</v>
      </c>
      <c r="H14" s="77">
        <v>0.4361529508859715</v>
      </c>
      <c r="I14" s="77">
        <f t="shared" si="2"/>
        <v>0.4361529508859715</v>
      </c>
      <c r="J14" s="76">
        <f>分析係数表!G17</f>
        <v>0.23047865738492257</v>
      </c>
      <c r="K14" s="78">
        <f t="shared" si="3"/>
        <v>0.10052394653467078</v>
      </c>
      <c r="L14" s="79"/>
      <c r="M14" s="80"/>
      <c r="N14" s="81">
        <f>分析係数表!H17</f>
        <v>3.0021721877756735E-3</v>
      </c>
      <c r="O14" s="82">
        <f t="shared" si="4"/>
        <v>4.3530385663349692E-2</v>
      </c>
      <c r="P14" s="76">
        <f>分析係数表!C17</f>
        <v>9.7010006591167874E-2</v>
      </c>
      <c r="Q14" s="82">
        <f t="shared" si="5"/>
        <v>4.2228830001176335E-3</v>
      </c>
      <c r="R14" s="83">
        <v>8.0452260610646472E-3</v>
      </c>
      <c r="S14" s="84">
        <f t="shared" si="6"/>
        <v>0.44419817694703617</v>
      </c>
      <c r="T14" s="85">
        <f>分析係数表!F17</f>
        <v>0.38098321731153201</v>
      </c>
      <c r="U14" s="86">
        <f t="shared" si="7"/>
        <v>0.16923205057719903</v>
      </c>
      <c r="V14" s="87">
        <f>分析係数表!D17</f>
        <v>7.2149371323727812E-2</v>
      </c>
      <c r="W14" s="167">
        <f t="shared" si="8"/>
        <v>0</v>
      </c>
      <c r="X14" s="76">
        <f>分析係数表!E17</f>
        <v>7.3984134693216769E-2</v>
      </c>
      <c r="Y14" s="166">
        <f t="shared" si="9"/>
        <v>0</v>
      </c>
    </row>
    <row r="15" spans="1:25" x14ac:dyDescent="0.2">
      <c r="A15" s="6" t="s">
        <v>3</v>
      </c>
      <c r="B15" s="5" t="s">
        <v>31</v>
      </c>
      <c r="C15" s="90"/>
      <c r="D15" s="76">
        <f>投入係数表!AA15</f>
        <v>4.6751571820087051E-3</v>
      </c>
      <c r="E15" s="77">
        <f t="shared" si="0"/>
        <v>0.46751571820087051</v>
      </c>
      <c r="F15" s="76">
        <f>分析係数表!C18</f>
        <v>9.5269756838905817E-2</v>
      </c>
      <c r="G15" s="77">
        <f t="shared" si="1"/>
        <v>4.4540108791363345E-2</v>
      </c>
      <c r="H15" s="77">
        <v>6.7959714686538081E-2</v>
      </c>
      <c r="I15" s="77">
        <f t="shared" si="2"/>
        <v>6.7959714686538081E-2</v>
      </c>
      <c r="J15" s="76">
        <f>分析係数表!G18</f>
        <v>0.2156830511260891</v>
      </c>
      <c r="K15" s="78">
        <f t="shared" si="3"/>
        <v>1.4657758617251021E-2</v>
      </c>
      <c r="L15" s="79"/>
      <c r="M15" s="80"/>
      <c r="N15" s="81">
        <f>分析係数表!H18</f>
        <v>4.4107743043149704E-4</v>
      </c>
      <c r="O15" s="82">
        <f t="shared" si="4"/>
        <v>6.3954595050418972E-3</v>
      </c>
      <c r="P15" s="76">
        <f>分析係数表!C18</f>
        <v>9.5269756838905817E-2</v>
      </c>
      <c r="Q15" s="82">
        <f t="shared" si="5"/>
        <v>6.0929387191841053E-4</v>
      </c>
      <c r="R15" s="83">
        <v>1.4064400245545601E-3</v>
      </c>
      <c r="S15" s="84">
        <f t="shared" si="6"/>
        <v>6.9366154711092642E-2</v>
      </c>
      <c r="T15" s="85">
        <f>分析係数表!F18</f>
        <v>0.45931283905967452</v>
      </c>
      <c r="U15" s="86">
        <f t="shared" si="7"/>
        <v>3.1860765455004575E-2</v>
      </c>
      <c r="V15" s="87">
        <f>分析係数表!D18</f>
        <v>2.4001315140555646E-2</v>
      </c>
      <c r="W15" s="167">
        <f t="shared" si="8"/>
        <v>0</v>
      </c>
      <c r="X15" s="76">
        <f>分析係数表!E18</f>
        <v>2.0549071181982573E-2</v>
      </c>
      <c r="Y15" s="166">
        <f t="shared" si="9"/>
        <v>0</v>
      </c>
    </row>
    <row r="16" spans="1:25" x14ac:dyDescent="0.2">
      <c r="A16" s="6" t="s">
        <v>4</v>
      </c>
      <c r="B16" s="5" t="s">
        <v>32</v>
      </c>
      <c r="C16" s="90"/>
      <c r="D16" s="76">
        <f>投入係数表!AA16</f>
        <v>0</v>
      </c>
      <c r="E16" s="77">
        <f t="shared" si="0"/>
        <v>0</v>
      </c>
      <c r="F16" s="76">
        <f>分析係数表!C19</f>
        <v>0.40536890089481681</v>
      </c>
      <c r="G16" s="77">
        <f t="shared" si="1"/>
        <v>0</v>
      </c>
      <c r="H16" s="77">
        <v>6.4022982743465587E-2</v>
      </c>
      <c r="I16" s="77">
        <f t="shared" si="2"/>
        <v>6.4022982743465587E-2</v>
      </c>
      <c r="J16" s="76">
        <f>分析係数表!G19</f>
        <v>5.7664292584581833E-2</v>
      </c>
      <c r="K16" s="78">
        <f t="shared" si="3"/>
        <v>3.6918400090568335E-3</v>
      </c>
      <c r="L16" s="79"/>
      <c r="M16" s="80"/>
      <c r="N16" s="81">
        <f>分析係数表!H19</f>
        <v>-1.1224551097002254E-4</v>
      </c>
      <c r="O16" s="82">
        <f t="shared" si="4"/>
        <v>-1.6275183686665761E-3</v>
      </c>
      <c r="P16" s="76">
        <f>分析係数表!C19</f>
        <v>0.40536890089481681</v>
      </c>
      <c r="Q16" s="82">
        <f t="shared" si="5"/>
        <v>-6.5974533229249516E-4</v>
      </c>
      <c r="R16" s="83">
        <v>3.5708235481435977E-3</v>
      </c>
      <c r="S16" s="84">
        <f t="shared" si="6"/>
        <v>6.7593806291609188E-2</v>
      </c>
      <c r="T16" s="85">
        <f>分析係数表!F19</f>
        <v>0.24008915593875232</v>
      </c>
      <c r="U16" s="86">
        <f t="shared" si="7"/>
        <v>1.6228539899239978E-2</v>
      </c>
      <c r="V16" s="87">
        <f>分析係数表!D19</f>
        <v>8.3893032671263044E-3</v>
      </c>
      <c r="W16" s="167">
        <f t="shared" si="8"/>
        <v>0</v>
      </c>
      <c r="X16" s="76">
        <f>分析係数表!E19</f>
        <v>9.7042048804792374E-3</v>
      </c>
      <c r="Y16" s="166">
        <f t="shared" si="9"/>
        <v>0</v>
      </c>
    </row>
    <row r="17" spans="1:25" x14ac:dyDescent="0.2">
      <c r="A17" s="6" t="s">
        <v>5</v>
      </c>
      <c r="B17" s="5" t="s">
        <v>33</v>
      </c>
      <c r="C17" s="90"/>
      <c r="D17" s="76">
        <f>投入係数表!AA17</f>
        <v>3.2242463324197966E-4</v>
      </c>
      <c r="E17" s="77">
        <f t="shared" si="0"/>
        <v>3.2242463324197966E-2</v>
      </c>
      <c r="F17" s="76">
        <f>分析係数表!C20</f>
        <v>8.6705813891974848E-2</v>
      </c>
      <c r="G17" s="77">
        <f t="shared" si="1"/>
        <v>2.7956090244067337E-3</v>
      </c>
      <c r="H17" s="77">
        <v>8.3100272805174749E-3</v>
      </c>
      <c r="I17" s="77">
        <f t="shared" si="2"/>
        <v>8.3100272805174749E-3</v>
      </c>
      <c r="J17" s="76">
        <f>分析係数表!G20</f>
        <v>0.10015098137896326</v>
      </c>
      <c r="K17" s="78">
        <f t="shared" si="3"/>
        <v>8.3225738742978236E-4</v>
      </c>
      <c r="L17" s="79"/>
      <c r="M17" s="80"/>
      <c r="N17" s="81">
        <f>分析係数表!H20</f>
        <v>5.4858017333236366E-4</v>
      </c>
      <c r="O17" s="82">
        <f t="shared" si="4"/>
        <v>7.954209491933829E-3</v>
      </c>
      <c r="P17" s="76">
        <f>分析係数表!C20</f>
        <v>8.6705813891974848E-2</v>
      </c>
      <c r="Q17" s="82">
        <f t="shared" si="5"/>
        <v>6.8967620786539435E-4</v>
      </c>
      <c r="R17" s="83">
        <v>1.6785263839023251E-3</v>
      </c>
      <c r="S17" s="84">
        <f t="shared" si="6"/>
        <v>9.9885536644197994E-3</v>
      </c>
      <c r="T17" s="85">
        <f>分析係数表!F20</f>
        <v>0.22320080523402114</v>
      </c>
      <c r="U17" s="86">
        <f t="shared" si="7"/>
        <v>2.2294532210217319E-3</v>
      </c>
      <c r="V17" s="87">
        <f>分析係数表!D20</f>
        <v>3.6738802214393559E-2</v>
      </c>
      <c r="W17" s="167">
        <f t="shared" si="8"/>
        <v>0</v>
      </c>
      <c r="X17" s="76">
        <f>分析係数表!E20</f>
        <v>3.8877705083039761E-2</v>
      </c>
      <c r="Y17" s="166">
        <f t="shared" si="9"/>
        <v>0</v>
      </c>
    </row>
    <row r="18" spans="1:25" x14ac:dyDescent="0.2">
      <c r="A18" s="6" t="s">
        <v>6</v>
      </c>
      <c r="B18" s="5" t="s">
        <v>34</v>
      </c>
      <c r="C18" s="90"/>
      <c r="D18" s="76">
        <f>投入係数表!AA18</f>
        <v>8.0606158310494926E-4</v>
      </c>
      <c r="E18" s="77">
        <f t="shared" si="0"/>
        <v>8.0606158310494933E-2</v>
      </c>
      <c r="F18" s="76">
        <f>分析係数表!C21</f>
        <v>0.12574712643678165</v>
      </c>
      <c r="G18" s="77">
        <f t="shared" si="1"/>
        <v>1.0135992780653044E-2</v>
      </c>
      <c r="H18" s="77">
        <v>5.8410092424101792E-2</v>
      </c>
      <c r="I18" s="77">
        <f t="shared" si="2"/>
        <v>5.8410092424101792E-2</v>
      </c>
      <c r="J18" s="76">
        <f>分析係数表!G21</f>
        <v>0.2851216642932326</v>
      </c>
      <c r="K18" s="78">
        <f t="shared" si="3"/>
        <v>1.6653982763481439E-2</v>
      </c>
      <c r="L18" s="79"/>
      <c r="M18" s="80"/>
      <c r="N18" s="81">
        <f>分析係数表!H21</f>
        <v>9.2325885079567842E-4</v>
      </c>
      <c r="O18" s="82">
        <f t="shared" si="4"/>
        <v>1.338691165213071E-2</v>
      </c>
      <c r="P18" s="76">
        <f>分析係数表!C21</f>
        <v>0.12574712643678165</v>
      </c>
      <c r="Q18" s="82">
        <f t="shared" si="5"/>
        <v>1.6833656721185061E-3</v>
      </c>
      <c r="R18" s="83">
        <v>3.9112589110869315E-3</v>
      </c>
      <c r="S18" s="84">
        <f t="shared" si="6"/>
        <v>6.2321351335188721E-2</v>
      </c>
      <c r="T18" s="85">
        <f>分析係数表!F21</f>
        <v>0.42585598414958825</v>
      </c>
      <c r="U18" s="86">
        <f t="shared" si="7"/>
        <v>2.653992040637905E-2</v>
      </c>
      <c r="V18" s="87">
        <f>分析係数表!D21</f>
        <v>8.1109528821744784E-2</v>
      </c>
      <c r="W18" s="167">
        <f t="shared" si="8"/>
        <v>0</v>
      </c>
      <c r="X18" s="76">
        <f>分析係数表!E21</f>
        <v>6.7549996904216453E-2</v>
      </c>
      <c r="Y18" s="166">
        <f t="shared" si="9"/>
        <v>0</v>
      </c>
    </row>
    <row r="19" spans="1:25" x14ac:dyDescent="0.2">
      <c r="A19" s="6" t="s">
        <v>7</v>
      </c>
      <c r="B19" s="5" t="s">
        <v>269</v>
      </c>
      <c r="C19" s="90"/>
      <c r="D19" s="76">
        <f>投入係数表!AA19</f>
        <v>1.0640012896985331E-2</v>
      </c>
      <c r="E19" s="77">
        <f t="shared" si="0"/>
        <v>1.0640012896985331</v>
      </c>
      <c r="F19" s="76">
        <f>分析係数表!C22</f>
        <v>0.11411587407903545</v>
      </c>
      <c r="G19" s="77">
        <f t="shared" si="1"/>
        <v>0.12141943719516912</v>
      </c>
      <c r="H19" s="77">
        <v>0.14696424144903927</v>
      </c>
      <c r="I19" s="77">
        <f t="shared" si="2"/>
        <v>0.14696424144903927</v>
      </c>
      <c r="J19" s="76">
        <f>分析係数表!G22</f>
        <v>0.19462933210924949</v>
      </c>
      <c r="K19" s="78">
        <f t="shared" si="3"/>
        <v>2.8603552157168994E-2</v>
      </c>
      <c r="L19" s="79"/>
      <c r="M19" s="80"/>
      <c r="N19" s="81">
        <f>分析係数表!H22</f>
        <v>4.2684912622402942E-5</v>
      </c>
      <c r="O19" s="82">
        <f t="shared" si="4"/>
        <v>6.1891543597179658E-4</v>
      </c>
      <c r="P19" s="76">
        <f>分析係数表!C22</f>
        <v>0.11411587407903545</v>
      </c>
      <c r="Q19" s="82">
        <f t="shared" si="5"/>
        <v>7.0628075956928873E-5</v>
      </c>
      <c r="R19" s="83">
        <v>1.0219790810334511E-3</v>
      </c>
      <c r="S19" s="84">
        <f t="shared" si="6"/>
        <v>0.14798622053007274</v>
      </c>
      <c r="T19" s="85">
        <f>分析係数表!F22</f>
        <v>0.41301354142758778</v>
      </c>
      <c r="U19" s="86">
        <f t="shared" si="7"/>
        <v>6.1120313023609339E-2</v>
      </c>
      <c r="V19" s="87">
        <f>分析係数表!D22</f>
        <v>3.7726646775304108E-2</v>
      </c>
      <c r="W19" s="167">
        <f t="shared" si="8"/>
        <v>0</v>
      </c>
      <c r="X19" s="76">
        <f>分析係数表!E22</f>
        <v>3.6923341748909801E-2</v>
      </c>
      <c r="Y19" s="166">
        <f t="shared" si="9"/>
        <v>0</v>
      </c>
    </row>
    <row r="20" spans="1:25" x14ac:dyDescent="0.2">
      <c r="A20" s="6" t="s">
        <v>8</v>
      </c>
      <c r="B20" s="5" t="s">
        <v>270</v>
      </c>
      <c r="C20" s="90"/>
      <c r="D20" s="76">
        <f>投入係数表!AA20</f>
        <v>3.2242463324197966E-4</v>
      </c>
      <c r="E20" s="77">
        <f t="shared" si="0"/>
        <v>3.2242463324197966E-2</v>
      </c>
      <c r="F20" s="76">
        <f>分析係数表!C23</f>
        <v>0</v>
      </c>
      <c r="G20" s="77">
        <f t="shared" si="1"/>
        <v>0</v>
      </c>
      <c r="H20" s="77">
        <v>0</v>
      </c>
      <c r="I20" s="77">
        <f t="shared" si="2"/>
        <v>0</v>
      </c>
      <c r="J20" s="76">
        <f>分析係数表!G23</f>
        <v>0.21587101160701277</v>
      </c>
      <c r="K20" s="78">
        <f t="shared" si="3"/>
        <v>0</v>
      </c>
      <c r="L20" s="79"/>
      <c r="M20" s="80"/>
      <c r="N20" s="81">
        <f>分析係数表!H23</f>
        <v>2.5294763035498039E-5</v>
      </c>
      <c r="O20" s="82">
        <f t="shared" si="4"/>
        <v>3.6676470279810167E-4</v>
      </c>
      <c r="P20" s="76">
        <f>分析係数表!C23</f>
        <v>0</v>
      </c>
      <c r="Q20" s="82">
        <f t="shared" si="5"/>
        <v>0</v>
      </c>
      <c r="R20" s="83">
        <v>0</v>
      </c>
      <c r="S20" s="84">
        <f t="shared" si="6"/>
        <v>0</v>
      </c>
      <c r="T20" s="85">
        <f>分析係数表!F23</f>
        <v>0.44111505026467873</v>
      </c>
      <c r="U20" s="86">
        <f t="shared" si="7"/>
        <v>0</v>
      </c>
      <c r="V20" s="87">
        <f>分析係数表!D23</f>
        <v>7.4984216405225582E-2</v>
      </c>
      <c r="W20" s="167">
        <f t="shared" si="8"/>
        <v>0</v>
      </c>
      <c r="X20" s="76">
        <f>分析係数表!E23</f>
        <v>7.4984216405225582E-2</v>
      </c>
      <c r="Y20" s="166">
        <f t="shared" si="9"/>
        <v>0</v>
      </c>
    </row>
    <row r="21" spans="1:25" x14ac:dyDescent="0.2">
      <c r="A21" s="6" t="s">
        <v>9</v>
      </c>
      <c r="B21" s="5" t="s">
        <v>271</v>
      </c>
      <c r="C21" s="90"/>
      <c r="D21" s="76">
        <f>投入係数表!AA21</f>
        <v>1.6121231662098983E-4</v>
      </c>
      <c r="E21" s="77">
        <f t="shared" si="0"/>
        <v>1.6121231662098983E-2</v>
      </c>
      <c r="F21" s="76">
        <f>分析係数表!C24</f>
        <v>0.22802579992411787</v>
      </c>
      <c r="G21" s="77">
        <f t="shared" si="1"/>
        <v>3.6760567455121369E-3</v>
      </c>
      <c r="H21" s="77">
        <v>1.6991834568027539E-2</v>
      </c>
      <c r="I21" s="77">
        <f t="shared" si="2"/>
        <v>1.6991834568027539E-2</v>
      </c>
      <c r="J21" s="76">
        <f>分析係数表!G24</f>
        <v>0.20837520938023452</v>
      </c>
      <c r="K21" s="78">
        <f t="shared" si="3"/>
        <v>3.5406770858670451E-3</v>
      </c>
      <c r="L21" s="79"/>
      <c r="M21" s="80"/>
      <c r="N21" s="81">
        <f>分析係数表!H24</f>
        <v>3.2883191946147448E-4</v>
      </c>
      <c r="O21" s="82">
        <f t="shared" si="4"/>
        <v>4.7679411363753211E-3</v>
      </c>
      <c r="P21" s="76">
        <f>分析係数表!C24</f>
        <v>0.22802579992411787</v>
      </c>
      <c r="Q21" s="82">
        <f t="shared" si="5"/>
        <v>1.0872135916130902E-3</v>
      </c>
      <c r="R21" s="83">
        <v>4.4143393157654457E-3</v>
      </c>
      <c r="S21" s="84">
        <f t="shared" si="6"/>
        <v>2.1406173883792984E-2</v>
      </c>
      <c r="T21" s="85">
        <f>分析係数表!F24</f>
        <v>0.39262981574539363</v>
      </c>
      <c r="U21" s="86">
        <f t="shared" si="7"/>
        <v>8.4047021078074956E-3</v>
      </c>
      <c r="V21" s="87">
        <f>分析係数表!D24</f>
        <v>9.313232830820771E-2</v>
      </c>
      <c r="W21" s="167">
        <f t="shared" si="8"/>
        <v>0</v>
      </c>
      <c r="X21" s="76">
        <f>分析係数表!E24</f>
        <v>9.0452261306532666E-2</v>
      </c>
      <c r="Y21" s="166">
        <f t="shared" si="9"/>
        <v>0</v>
      </c>
    </row>
    <row r="22" spans="1:25" x14ac:dyDescent="0.2">
      <c r="A22" s="6" t="s">
        <v>10</v>
      </c>
      <c r="B22" s="5" t="s">
        <v>272</v>
      </c>
      <c r="C22" s="90"/>
      <c r="D22" s="76">
        <f>投入係数表!AA22</f>
        <v>0</v>
      </c>
      <c r="E22" s="77">
        <f t="shared" si="0"/>
        <v>0</v>
      </c>
      <c r="F22" s="76">
        <f>分析係数表!C25</f>
        <v>9.9149235591377005E-3</v>
      </c>
      <c r="G22" s="77">
        <f t="shared" si="1"/>
        <v>0</v>
      </c>
      <c r="H22" s="77">
        <v>1.6140851090578193E-3</v>
      </c>
      <c r="I22" s="77">
        <f t="shared" si="2"/>
        <v>1.6140851090578193E-3</v>
      </c>
      <c r="J22" s="76">
        <f>分析係数表!G25</f>
        <v>0.19677906391545041</v>
      </c>
      <c r="K22" s="78">
        <f t="shared" si="3"/>
        <v>3.1761815684026536E-4</v>
      </c>
      <c r="L22" s="79"/>
      <c r="M22" s="80"/>
      <c r="N22" s="81">
        <f>分析係数表!H25</f>
        <v>5.0905710608939805E-4</v>
      </c>
      <c r="O22" s="82">
        <f t="shared" si="4"/>
        <v>7.3811396438117965E-3</v>
      </c>
      <c r="P22" s="76">
        <f>分析係数表!C25</f>
        <v>9.9149235591377005E-3</v>
      </c>
      <c r="Q22" s="82">
        <f t="shared" si="5"/>
        <v>7.3183435347714835E-5</v>
      </c>
      <c r="R22" s="83">
        <v>3.4469045744728842E-4</v>
      </c>
      <c r="S22" s="84">
        <f t="shared" si="6"/>
        <v>1.9587755665051079E-3</v>
      </c>
      <c r="T22" s="85">
        <f>分析係数表!F25</f>
        <v>0.35078007045797682</v>
      </c>
      <c r="U22" s="86">
        <f t="shared" si="7"/>
        <v>6.8709943123002515E-4</v>
      </c>
      <c r="V22" s="87">
        <f>分析係数表!D25</f>
        <v>8.1529944640161042E-2</v>
      </c>
      <c r="W22" s="167">
        <f t="shared" si="8"/>
        <v>0</v>
      </c>
      <c r="X22" s="76">
        <f>分析係数表!E25</f>
        <v>6.8948163059889281E-2</v>
      </c>
      <c r="Y22" s="166">
        <f t="shared" si="9"/>
        <v>0</v>
      </c>
    </row>
    <row r="23" spans="1:25" x14ac:dyDescent="0.2">
      <c r="A23" s="6" t="s">
        <v>11</v>
      </c>
      <c r="B23" s="5" t="s">
        <v>35</v>
      </c>
      <c r="C23" s="90"/>
      <c r="D23" s="76">
        <f>投入係数表!AA23</f>
        <v>1.6121231662098983E-4</v>
      </c>
      <c r="E23" s="77">
        <f t="shared" si="0"/>
        <v>1.6121231662098983E-2</v>
      </c>
      <c r="F23" s="76">
        <f>分析係数表!C26</f>
        <v>0.61283557046979864</v>
      </c>
      <c r="G23" s="77">
        <f t="shared" si="1"/>
        <v>9.8796642023182106E-3</v>
      </c>
      <c r="H23" s="77">
        <v>8.6031525208940487E-2</v>
      </c>
      <c r="I23" s="77">
        <f t="shared" si="2"/>
        <v>8.6031525208940487E-2</v>
      </c>
      <c r="J23" s="76">
        <f>分析係数表!G26</f>
        <v>0.19644335167242807</v>
      </c>
      <c r="K23" s="78">
        <f t="shared" si="3"/>
        <v>1.6900321161535257E-2</v>
      </c>
      <c r="L23" s="79"/>
      <c r="M23" s="80"/>
      <c r="N23" s="81">
        <f>分析係数表!H26</f>
        <v>1.0374014689933634E-2</v>
      </c>
      <c r="O23" s="82">
        <f t="shared" si="4"/>
        <v>0.15041937373507144</v>
      </c>
      <c r="P23" s="76">
        <f>分析係数表!C26</f>
        <v>0.61283557046979864</v>
      </c>
      <c r="Q23" s="82">
        <f t="shared" si="5"/>
        <v>9.2182342712642348E-2</v>
      </c>
      <c r="R23" s="83">
        <v>0.1036977726077926</v>
      </c>
      <c r="S23" s="84">
        <f t="shared" si="6"/>
        <v>0.18972929781673309</v>
      </c>
      <c r="T23" s="85">
        <f>分析係数表!F26</f>
        <v>0.33496031939237547</v>
      </c>
      <c r="U23" s="86">
        <f t="shared" si="7"/>
        <v>6.3551786194784035E-2</v>
      </c>
      <c r="V23" s="87">
        <f>分析係数表!D26</f>
        <v>1.4022104289400653E-2</v>
      </c>
      <c r="W23" s="167">
        <f t="shared" si="8"/>
        <v>0</v>
      </c>
      <c r="X23" s="76">
        <f>分析係数表!E26</f>
        <v>1.5044549393836117E-2</v>
      </c>
      <c r="Y23" s="166">
        <f t="shared" si="9"/>
        <v>0</v>
      </c>
    </row>
    <row r="24" spans="1:25" x14ac:dyDescent="0.2">
      <c r="A24" s="6" t="s">
        <v>12</v>
      </c>
      <c r="B24" s="5" t="s">
        <v>366</v>
      </c>
      <c r="C24" s="90"/>
      <c r="D24" s="76">
        <f>投入係数表!AA24</f>
        <v>0</v>
      </c>
      <c r="E24" s="77">
        <f t="shared" si="0"/>
        <v>0</v>
      </c>
      <c r="F24" s="76">
        <f>分析係数表!C27</f>
        <v>1.5080990504561576E-2</v>
      </c>
      <c r="G24" s="77">
        <f t="shared" si="1"/>
        <v>0</v>
      </c>
      <c r="H24" s="77">
        <v>3.3119170758254697E-4</v>
      </c>
      <c r="I24" s="77">
        <f t="shared" si="2"/>
        <v>3.3119170758254697E-4</v>
      </c>
      <c r="J24" s="76">
        <f>分析係数表!G27</f>
        <v>0.17011128775834658</v>
      </c>
      <c r="K24" s="78">
        <f t="shared" si="3"/>
        <v>5.6339447871752824E-5</v>
      </c>
      <c r="L24" s="79"/>
      <c r="M24" s="80"/>
      <c r="N24" s="81">
        <f>分析係数表!H27</f>
        <v>1.1055392369202362E-2</v>
      </c>
      <c r="O24" s="82">
        <f t="shared" si="4"/>
        <v>0.1602990979166953</v>
      </c>
      <c r="P24" s="76">
        <f>分析係数表!C27</f>
        <v>1.5080990504561576E-2</v>
      </c>
      <c r="Q24" s="82">
        <f t="shared" si="5"/>
        <v>2.4174691735714682E-3</v>
      </c>
      <c r="R24" s="83">
        <v>2.4470810606223715E-3</v>
      </c>
      <c r="S24" s="84">
        <f t="shared" si="6"/>
        <v>2.7782727682049185E-3</v>
      </c>
      <c r="T24" s="85">
        <f>分析係数表!F27</f>
        <v>0.32114467408585057</v>
      </c>
      <c r="U24" s="86">
        <f t="shared" si="7"/>
        <v>8.9222750266676237E-4</v>
      </c>
      <c r="V24" s="87">
        <f>分析係数表!D27</f>
        <v>6.518282988871224E-2</v>
      </c>
      <c r="W24" s="167">
        <f t="shared" si="8"/>
        <v>0</v>
      </c>
      <c r="X24" s="76">
        <f>分析係数表!E27</f>
        <v>7.7901430842607311E-2</v>
      </c>
      <c r="Y24" s="166">
        <f t="shared" si="9"/>
        <v>0</v>
      </c>
    </row>
    <row r="25" spans="1:25" x14ac:dyDescent="0.2">
      <c r="A25" s="6" t="s">
        <v>13</v>
      </c>
      <c r="B25" s="5" t="s">
        <v>192</v>
      </c>
      <c r="C25" s="90"/>
      <c r="D25" s="76">
        <f>投入係数表!AA25</f>
        <v>0</v>
      </c>
      <c r="E25" s="77">
        <f t="shared" si="0"/>
        <v>0</v>
      </c>
      <c r="F25" s="76">
        <f>分析係数表!C28</f>
        <v>4.0038232795242101E-2</v>
      </c>
      <c r="G25" s="77">
        <f t="shared" si="1"/>
        <v>0</v>
      </c>
      <c r="H25" s="77">
        <v>1.3919062127995934E-2</v>
      </c>
      <c r="I25" s="77">
        <f t="shared" si="2"/>
        <v>1.3919062127995934E-2</v>
      </c>
      <c r="J25" s="76">
        <f>分析係数表!G28</f>
        <v>0.12474279835390946</v>
      </c>
      <c r="K25" s="78">
        <f t="shared" si="3"/>
        <v>1.7363027603081347E-3</v>
      </c>
      <c r="L25" s="79"/>
      <c r="M25" s="80"/>
      <c r="N25" s="81">
        <f>分析係数表!H28</f>
        <v>2.0869760426975598E-2</v>
      </c>
      <c r="O25" s="82">
        <f t="shared" si="4"/>
        <v>0.3026038026023587</v>
      </c>
      <c r="P25" s="76">
        <f>分析係数表!C28</f>
        <v>4.0038232795242101E-2</v>
      </c>
      <c r="Q25" s="82">
        <f t="shared" si="5"/>
        <v>1.2115721493318726E-2</v>
      </c>
      <c r="R25" s="83">
        <v>1.32633923216925E-2</v>
      </c>
      <c r="S25" s="84">
        <f t="shared" si="6"/>
        <v>2.7182454449688434E-2</v>
      </c>
      <c r="T25" s="85">
        <f>分析係数表!F28</f>
        <v>0.21334876543209877</v>
      </c>
      <c r="U25" s="86">
        <f t="shared" si="7"/>
        <v>5.7993430982552869E-3</v>
      </c>
      <c r="V25" s="87">
        <f>分析係数表!D28</f>
        <v>5.5555555555555552E-2</v>
      </c>
      <c r="W25" s="167">
        <f t="shared" si="8"/>
        <v>0</v>
      </c>
      <c r="X25" s="76">
        <f>分析係数表!E28</f>
        <v>5.3497942386831275E-2</v>
      </c>
      <c r="Y25" s="166">
        <f t="shared" si="9"/>
        <v>0</v>
      </c>
    </row>
    <row r="26" spans="1:25" x14ac:dyDescent="0.2">
      <c r="A26" s="6" t="s">
        <v>14</v>
      </c>
      <c r="B26" s="5" t="s">
        <v>50</v>
      </c>
      <c r="C26" s="90"/>
      <c r="D26" s="76">
        <f>投入係数表!AA26</f>
        <v>3.5466709656617767E-3</v>
      </c>
      <c r="E26" s="77">
        <f t="shared" si="0"/>
        <v>0.35466709656617768</v>
      </c>
      <c r="F26" s="76">
        <f>分析係数表!C29</f>
        <v>5.2257811734743864E-2</v>
      </c>
      <c r="G26" s="77">
        <f t="shared" si="1"/>
        <v>1.8534126360863535E-2</v>
      </c>
      <c r="H26" s="77">
        <v>2.9705963187659754E-2</v>
      </c>
      <c r="I26" s="77">
        <f t="shared" si="2"/>
        <v>2.9705963187659754E-2</v>
      </c>
      <c r="J26" s="76">
        <f>分析係数表!G29</f>
        <v>0.26071608673726676</v>
      </c>
      <c r="K26" s="78">
        <f t="shared" si="3"/>
        <v>7.7448224750479543E-3</v>
      </c>
      <c r="L26" s="79"/>
      <c r="M26" s="80"/>
      <c r="N26" s="81">
        <f>分析係数表!H29</f>
        <v>1.0140038131855275E-2</v>
      </c>
      <c r="O26" s="82">
        <f t="shared" si="4"/>
        <v>0.14702680023418899</v>
      </c>
      <c r="P26" s="76">
        <f>分析係数表!C29</f>
        <v>5.2257811734743864E-2</v>
      </c>
      <c r="Q26" s="82">
        <f t="shared" si="5"/>
        <v>7.6832988466000434E-3</v>
      </c>
      <c r="R26" s="83">
        <v>1.0283572526601385E-2</v>
      </c>
      <c r="S26" s="84">
        <f t="shared" si="6"/>
        <v>3.9989535714261143E-2</v>
      </c>
      <c r="T26" s="85">
        <f>分析係数表!F29</f>
        <v>0.44730206757438223</v>
      </c>
      <c r="U26" s="86">
        <f t="shared" si="7"/>
        <v>1.7887402006328608E-2</v>
      </c>
      <c r="V26" s="87">
        <f>分析係数表!D29</f>
        <v>0.13842662632375188</v>
      </c>
      <c r="W26" s="167">
        <f t="shared" si="8"/>
        <v>0</v>
      </c>
      <c r="X26" s="76">
        <f>分析係数表!E29</f>
        <v>9.5057992939989913E-2</v>
      </c>
      <c r="Y26" s="166">
        <f t="shared" si="9"/>
        <v>0</v>
      </c>
    </row>
    <row r="27" spans="1:25" x14ac:dyDescent="0.2">
      <c r="A27" s="6" t="s">
        <v>15</v>
      </c>
      <c r="B27" s="5" t="s">
        <v>36</v>
      </c>
      <c r="C27" s="90"/>
      <c r="D27" s="76">
        <f>投入係数表!AA27</f>
        <v>2.998549089150411E-2</v>
      </c>
      <c r="E27" s="77">
        <f t="shared" si="0"/>
        <v>2.9985490891504112</v>
      </c>
      <c r="F27" s="76">
        <f>分析係数表!C30</f>
        <v>1</v>
      </c>
      <c r="G27" s="77">
        <f t="shared" si="1"/>
        <v>2.9985490891504112</v>
      </c>
      <c r="H27" s="77">
        <v>3.2811367537127283</v>
      </c>
      <c r="I27" s="77">
        <f t="shared" si="2"/>
        <v>3.2811367537127283</v>
      </c>
      <c r="J27" s="76">
        <f>分析係数表!G30</f>
        <v>0.34449214239092235</v>
      </c>
      <c r="K27" s="78">
        <f t="shared" si="3"/>
        <v>1.1303258297640939</v>
      </c>
      <c r="L27" s="79"/>
      <c r="M27" s="80"/>
      <c r="N27" s="81">
        <f>分析係数表!H30</f>
        <v>0</v>
      </c>
      <c r="O27" s="82">
        <f t="shared" si="4"/>
        <v>0</v>
      </c>
      <c r="P27" s="76">
        <f>分析係数表!C30</f>
        <v>1</v>
      </c>
      <c r="Q27" s="82">
        <f t="shared" si="5"/>
        <v>0</v>
      </c>
      <c r="R27" s="83">
        <v>4.1258256467918947E-2</v>
      </c>
      <c r="S27" s="84">
        <f t="shared" si="6"/>
        <v>3.3223950101806472</v>
      </c>
      <c r="T27" s="85">
        <f>分析係数表!F30</f>
        <v>0.44050308781442987</v>
      </c>
      <c r="U27" s="86">
        <f t="shared" si="7"/>
        <v>1.4635252609238292</v>
      </c>
      <c r="V27" s="87">
        <f>分析係数表!D30</f>
        <v>0.11032032936687253</v>
      </c>
      <c r="W27" s="167">
        <f t="shared" si="8"/>
        <v>0</v>
      </c>
      <c r="X27" s="76">
        <f>分析係数表!E30</f>
        <v>8.4249635989355823E-2</v>
      </c>
      <c r="Y27" s="166">
        <f t="shared" si="9"/>
        <v>0</v>
      </c>
    </row>
    <row r="28" spans="1:25" x14ac:dyDescent="0.2">
      <c r="A28" s="6" t="s">
        <v>16</v>
      </c>
      <c r="B28" s="5" t="s">
        <v>193</v>
      </c>
      <c r="C28" s="90"/>
      <c r="D28" s="76">
        <f>投入係数表!AA28</f>
        <v>4.3366113171046265E-2</v>
      </c>
      <c r="E28" s="77">
        <f t="shared" si="0"/>
        <v>4.3366113171046266</v>
      </c>
      <c r="F28" s="76">
        <f>分析係数表!C31</f>
        <v>0.13612385518153858</v>
      </c>
      <c r="G28" s="77">
        <f t="shared" si="1"/>
        <v>0.59031625090817141</v>
      </c>
      <c r="H28" s="77">
        <v>0.66971452086797367</v>
      </c>
      <c r="I28" s="77">
        <f t="shared" si="2"/>
        <v>0.66971452086797367</v>
      </c>
      <c r="J28" s="76">
        <f>分析係数表!G31</f>
        <v>7.0908634538152604E-2</v>
      </c>
      <c r="K28" s="78">
        <f t="shared" si="3"/>
        <v>4.7488542205121123E-2</v>
      </c>
      <c r="L28" s="79"/>
      <c r="M28" s="80"/>
      <c r="N28" s="81">
        <f>分析係数表!H31</f>
        <v>2.211552750647388E-2</v>
      </c>
      <c r="O28" s="82">
        <f t="shared" si="4"/>
        <v>0.32066696421516527</v>
      </c>
      <c r="P28" s="76">
        <f>分析係数表!C31</f>
        <v>0.13612385518153858</v>
      </c>
      <c r="Q28" s="82">
        <f t="shared" si="5"/>
        <v>4.3650423398328773E-2</v>
      </c>
      <c r="R28" s="83">
        <v>5.7714003394171605E-2</v>
      </c>
      <c r="S28" s="84">
        <f t="shared" si="6"/>
        <v>0.72742852426214533</v>
      </c>
      <c r="T28" s="85">
        <f>分析係数表!F31</f>
        <v>0.34563253012048195</v>
      </c>
      <c r="U28" s="86">
        <f t="shared" si="7"/>
        <v>0.25142296132253367</v>
      </c>
      <c r="V28" s="87">
        <f>分析係数表!D31</f>
        <v>2.3594377510040159E-2</v>
      </c>
      <c r="W28" s="167">
        <f t="shared" si="8"/>
        <v>0</v>
      </c>
      <c r="X28" s="76">
        <f>分析係数表!E31</f>
        <v>2.0582329317269075E-2</v>
      </c>
      <c r="Y28" s="166">
        <f t="shared" si="9"/>
        <v>0</v>
      </c>
    </row>
    <row r="29" spans="1:25" x14ac:dyDescent="0.2">
      <c r="A29" s="6" t="s">
        <v>17</v>
      </c>
      <c r="B29" s="5" t="s">
        <v>273</v>
      </c>
      <c r="C29" s="75">
        <f>最終需要_まとめ!C30</f>
        <v>100</v>
      </c>
      <c r="D29" s="76">
        <f>投入係数表!AA29</f>
        <v>9.2374657423827181E-2</v>
      </c>
      <c r="E29" s="77">
        <f t="shared" si="0"/>
        <v>9.2374657423827173</v>
      </c>
      <c r="F29" s="76">
        <f>分析係数表!C32</f>
        <v>0.77653138391731791</v>
      </c>
      <c r="G29" s="77">
        <f t="shared" si="1"/>
        <v>7.1731820568212656</v>
      </c>
      <c r="H29" s="77">
        <v>7.7479093023333858</v>
      </c>
      <c r="I29" s="77">
        <f t="shared" si="2"/>
        <v>107.74790930233338</v>
      </c>
      <c r="J29" s="76">
        <f>分析係数表!G32</f>
        <v>0.14009350314364016</v>
      </c>
      <c r="K29" s="78">
        <f t="shared" si="3"/>
        <v>15.094782070567097</v>
      </c>
      <c r="L29" s="79"/>
      <c r="M29" s="80"/>
      <c r="N29" s="81">
        <f>分析係数表!H32</f>
        <v>6.3300144496333836E-3</v>
      </c>
      <c r="O29" s="82">
        <f t="shared" si="4"/>
        <v>9.1782866875224939E-2</v>
      </c>
      <c r="P29" s="76">
        <f>分析係数表!C32</f>
        <v>0.77653138391731791</v>
      </c>
      <c r="Q29" s="82">
        <f t="shared" si="5"/>
        <v>7.1272276634517379E-2</v>
      </c>
      <c r="R29" s="83">
        <v>9.2947888438553838E-2</v>
      </c>
      <c r="S29" s="84">
        <f t="shared" si="6"/>
        <v>107.84085719077194</v>
      </c>
      <c r="T29" s="85">
        <f>分析係数表!F32</f>
        <v>0.48218603901338064</v>
      </c>
      <c r="U29" s="86">
        <f t="shared" si="7"/>
        <v>51.999355772625968</v>
      </c>
      <c r="V29" s="87">
        <f>分析係数表!D32</f>
        <v>2.111881347734967E-2</v>
      </c>
      <c r="W29" s="167">
        <f t="shared" si="8"/>
        <v>2</v>
      </c>
      <c r="X29" s="76">
        <f>分析係数表!E32</f>
        <v>3.1758826374334997E-2</v>
      </c>
      <c r="Y29" s="166">
        <f t="shared" si="9"/>
        <v>3</v>
      </c>
    </row>
    <row r="30" spans="1:25" x14ac:dyDescent="0.2">
      <c r="A30" s="6" t="s">
        <v>18</v>
      </c>
      <c r="B30" s="5" t="s">
        <v>274</v>
      </c>
      <c r="C30" s="90"/>
      <c r="D30" s="76">
        <f>投入係数表!AA30</f>
        <v>1.9345477994518782E-3</v>
      </c>
      <c r="E30" s="77">
        <f t="shared" si="0"/>
        <v>0.19345477994518781</v>
      </c>
      <c r="F30" s="76">
        <f>分析係数表!C33</f>
        <v>0.72092624356775303</v>
      </c>
      <c r="G30" s="77">
        <f t="shared" si="1"/>
        <v>0.13946662780611052</v>
      </c>
      <c r="H30" s="77">
        <v>0.17919819390138897</v>
      </c>
      <c r="I30" s="77">
        <f t="shared" si="2"/>
        <v>0.17919819390138897</v>
      </c>
      <c r="J30" s="76">
        <f>分析係数表!G33</f>
        <v>0.50771788173830446</v>
      </c>
      <c r="K30" s="78">
        <f t="shared" si="3"/>
        <v>9.0982127418943154E-2</v>
      </c>
      <c r="L30" s="79"/>
      <c r="M30" s="80"/>
      <c r="N30" s="81">
        <f>分析係数表!H33</f>
        <v>9.5171545921061366E-4</v>
      </c>
      <c r="O30" s="82">
        <f t="shared" si="4"/>
        <v>1.3799521942778574E-2</v>
      </c>
      <c r="P30" s="76">
        <f>分析係数表!C33</f>
        <v>0.72092624356775303</v>
      </c>
      <c r="Q30" s="82">
        <f t="shared" si="5"/>
        <v>9.9484375172381387E-3</v>
      </c>
      <c r="R30" s="83">
        <v>2.8866972439645196E-2</v>
      </c>
      <c r="S30" s="84">
        <f t="shared" si="6"/>
        <v>0.20806516634103417</v>
      </c>
      <c r="T30" s="85">
        <f>分析係数表!F33</f>
        <v>0.64568985989076233</v>
      </c>
      <c r="U30" s="86">
        <f t="shared" si="7"/>
        <v>0.1343455681028905</v>
      </c>
      <c r="V30" s="87">
        <f>分析係数表!D33</f>
        <v>8.5965328900498697E-2</v>
      </c>
      <c r="W30" s="167">
        <f t="shared" si="8"/>
        <v>0</v>
      </c>
      <c r="X30" s="76">
        <f>分析係数表!E33</f>
        <v>8.1928283068154834E-2</v>
      </c>
      <c r="Y30" s="166">
        <f t="shared" si="9"/>
        <v>0</v>
      </c>
    </row>
    <row r="31" spans="1:25" x14ac:dyDescent="0.2">
      <c r="A31" s="6" t="s">
        <v>19</v>
      </c>
      <c r="B31" s="5" t="s">
        <v>275</v>
      </c>
      <c r="C31" s="90"/>
      <c r="D31" s="76">
        <f>投入係数表!AA31</f>
        <v>1.8378204094792842E-2</v>
      </c>
      <c r="E31" s="77">
        <f t="shared" si="0"/>
        <v>1.8378204094792843</v>
      </c>
      <c r="F31" s="76">
        <f>分析係数表!C34</f>
        <v>0.35819769846483229</v>
      </c>
      <c r="G31" s="77">
        <f t="shared" si="1"/>
        <v>0.65830304086717528</v>
      </c>
      <c r="H31" s="77">
        <v>0.93738584699551553</v>
      </c>
      <c r="I31" s="77">
        <f t="shared" si="2"/>
        <v>0.93738584699551553</v>
      </c>
      <c r="J31" s="76">
        <f>分析係数表!G34</f>
        <v>0.42481599404565001</v>
      </c>
      <c r="K31" s="78">
        <f t="shared" si="3"/>
        <v>0.39821650039572354</v>
      </c>
      <c r="L31" s="79"/>
      <c r="M31" s="80"/>
      <c r="N31" s="81">
        <f>分析係数表!H34</f>
        <v>0.15806065051806836</v>
      </c>
      <c r="O31" s="82">
        <f t="shared" si="4"/>
        <v>2.2918209366096378</v>
      </c>
      <c r="P31" s="76">
        <f>分析係数表!C34</f>
        <v>0.35819769846483229</v>
      </c>
      <c r="Q31" s="82">
        <f t="shared" si="5"/>
        <v>0.82092498478708853</v>
      </c>
      <c r="R31" s="83">
        <v>0.88755946310493861</v>
      </c>
      <c r="S31" s="84">
        <f t="shared" si="6"/>
        <v>1.8249453101004542</v>
      </c>
      <c r="T31" s="85">
        <f>分析係数表!F34</f>
        <v>0.69970848494872639</v>
      </c>
      <c r="U31" s="86">
        <f t="shared" si="7"/>
        <v>1.2769297180446726</v>
      </c>
      <c r="V31" s="87">
        <f>分析係数表!D34</f>
        <v>0.20760626860734369</v>
      </c>
      <c r="W31" s="167">
        <f t="shared" si="8"/>
        <v>0</v>
      </c>
      <c r="X31" s="76">
        <f>分析係数表!E34</f>
        <v>0.15619831293417136</v>
      </c>
      <c r="Y31" s="166">
        <f t="shared" si="9"/>
        <v>0</v>
      </c>
    </row>
    <row r="32" spans="1:25" x14ac:dyDescent="0.2">
      <c r="A32" s="6" t="s">
        <v>20</v>
      </c>
      <c r="B32" s="5" t="s">
        <v>37</v>
      </c>
      <c r="C32" s="90"/>
      <c r="D32" s="76">
        <f>投入係数表!AA32</f>
        <v>2.3698210543285508E-2</v>
      </c>
      <c r="E32" s="77">
        <f t="shared" si="0"/>
        <v>2.3698210543285509</v>
      </c>
      <c r="F32" s="76">
        <f>分析係数表!C35</f>
        <v>0.47446234387370934</v>
      </c>
      <c r="G32" s="77">
        <f t="shared" si="1"/>
        <v>1.1243908519979893</v>
      </c>
      <c r="H32" s="77">
        <v>1.3423574768830142</v>
      </c>
      <c r="I32" s="77">
        <f t="shared" si="2"/>
        <v>1.3423574768830142</v>
      </c>
      <c r="J32" s="76">
        <f>分析係数表!G35</f>
        <v>0.31377306685396844</v>
      </c>
      <c r="K32" s="78">
        <f t="shared" si="3"/>
        <v>0.42119562233593844</v>
      </c>
      <c r="L32" s="79"/>
      <c r="M32" s="80"/>
      <c r="N32" s="81">
        <f>分析係数表!H35</f>
        <v>5.9483797123353076E-2</v>
      </c>
      <c r="O32" s="82">
        <f t="shared" si="4"/>
        <v>0.86249304421758588</v>
      </c>
      <c r="P32" s="76">
        <f>分析係数表!C35</f>
        <v>0.47446234387370934</v>
      </c>
      <c r="Q32" s="82">
        <f t="shared" si="5"/>
        <v>0.4092204713342466</v>
      </c>
      <c r="R32" s="83">
        <v>0.54323568912956754</v>
      </c>
      <c r="S32" s="84">
        <f t="shared" si="6"/>
        <v>1.8855931660125818</v>
      </c>
      <c r="T32" s="85">
        <f>分析係数表!F35</f>
        <v>0.64389247174509934</v>
      </c>
      <c r="U32" s="86">
        <f t="shared" si="7"/>
        <v>1.2141192443695088</v>
      </c>
      <c r="V32" s="87">
        <f>分析係数表!D35</f>
        <v>6.6375071834493329E-2</v>
      </c>
      <c r="W32" s="167">
        <f t="shared" si="8"/>
        <v>0</v>
      </c>
      <c r="X32" s="76">
        <f>分析係数表!E35</f>
        <v>5.9702445565417275E-2</v>
      </c>
      <c r="Y32" s="166">
        <f t="shared" si="9"/>
        <v>0</v>
      </c>
    </row>
    <row r="33" spans="1:25" x14ac:dyDescent="0.2">
      <c r="A33" s="6" t="s">
        <v>21</v>
      </c>
      <c r="B33" s="5" t="s">
        <v>38</v>
      </c>
      <c r="C33" s="90"/>
      <c r="D33" s="76">
        <f>投入係数表!AA33</f>
        <v>3.2242463324197966E-4</v>
      </c>
      <c r="E33" s="77">
        <f t="shared" si="0"/>
        <v>3.2242463324197966E-2</v>
      </c>
      <c r="F33" s="76">
        <f>分析係数表!C36</f>
        <v>0.91090674483303868</v>
      </c>
      <c r="G33" s="77">
        <f t="shared" si="1"/>
        <v>2.9369877312043807E-2</v>
      </c>
      <c r="H33" s="77">
        <v>0.19800985641905106</v>
      </c>
      <c r="I33" s="77">
        <f t="shared" si="2"/>
        <v>0.19800985641905106</v>
      </c>
      <c r="J33" s="76">
        <f>分析係数表!G36</f>
        <v>5.1762655005969514E-2</v>
      </c>
      <c r="K33" s="78">
        <f t="shared" si="3"/>
        <v>1.0249515885600897E-2</v>
      </c>
      <c r="L33" s="79"/>
      <c r="M33" s="80"/>
      <c r="N33" s="81">
        <f>分析係数表!H36</f>
        <v>0.19022926540846299</v>
      </c>
      <c r="O33" s="82">
        <f t="shared" si="4"/>
        <v>2.7582539473931234</v>
      </c>
      <c r="P33" s="76">
        <f>分析係数表!C36</f>
        <v>0.91090674483303868</v>
      </c>
      <c r="Q33" s="82">
        <f t="shared" si="5"/>
        <v>2.5125121246427495</v>
      </c>
      <c r="R33" s="83">
        <v>2.6378257883273011</v>
      </c>
      <c r="S33" s="84">
        <f t="shared" si="6"/>
        <v>2.8358356447463522</v>
      </c>
      <c r="T33" s="85">
        <f>分析係数表!F36</f>
        <v>0.84633076241329552</v>
      </c>
      <c r="U33" s="86">
        <f t="shared" si="7"/>
        <v>2.4000549432969795</v>
      </c>
      <c r="V33" s="87">
        <f>分析係数表!D36</f>
        <v>1.3696924417880712E-2</v>
      </c>
      <c r="W33" s="167">
        <f t="shared" si="8"/>
        <v>0</v>
      </c>
      <c r="X33" s="76">
        <f>分析係数表!E36</f>
        <v>6.1086817992045527E-3</v>
      </c>
      <c r="Y33" s="166">
        <f t="shared" si="9"/>
        <v>0</v>
      </c>
    </row>
    <row r="34" spans="1:25" x14ac:dyDescent="0.2">
      <c r="A34" s="6" t="s">
        <v>22</v>
      </c>
      <c r="B34" s="5" t="s">
        <v>378</v>
      </c>
      <c r="C34" s="90"/>
      <c r="D34" s="76">
        <f>投入係数表!AA34</f>
        <v>1.2896985329679188E-2</v>
      </c>
      <c r="E34" s="77">
        <f t="shared" si="0"/>
        <v>1.2896985329679189</v>
      </c>
      <c r="F34" s="76">
        <f>分析係数表!C37</f>
        <v>0.57543127748336897</v>
      </c>
      <c r="G34" s="77">
        <f t="shared" si="1"/>
        <v>0.74213287439415643</v>
      </c>
      <c r="H34" s="77">
        <v>1.0988299010545539</v>
      </c>
      <c r="I34" s="77">
        <f t="shared" si="2"/>
        <v>1.0988299010545539</v>
      </c>
      <c r="J34" s="76">
        <f>分析係数表!G37</f>
        <v>0.39253606653449546</v>
      </c>
      <c r="K34" s="78">
        <f t="shared" si="3"/>
        <v>0.43133036715044343</v>
      </c>
      <c r="L34" s="79"/>
      <c r="M34" s="80"/>
      <c r="N34" s="81">
        <f>分析係数表!H37</f>
        <v>4.7922509493440749E-2</v>
      </c>
      <c r="O34" s="82">
        <f t="shared" si="4"/>
        <v>0.69485865224492838</v>
      </c>
      <c r="P34" s="76">
        <f>分析係数表!C37</f>
        <v>0.57543127748336897</v>
      </c>
      <c r="Q34" s="82">
        <f t="shared" si="5"/>
        <v>0.39984340193167117</v>
      </c>
      <c r="R34" s="83">
        <v>0.49224328392126998</v>
      </c>
      <c r="S34" s="84">
        <f t="shared" si="6"/>
        <v>1.591073184975824</v>
      </c>
      <c r="T34" s="85">
        <f>分析係数表!F37</f>
        <v>0.63717752091671964</v>
      </c>
      <c r="U34" s="86">
        <f t="shared" si="7"/>
        <v>1.0137960675999649</v>
      </c>
      <c r="V34" s="87">
        <f>分析係数表!D37</f>
        <v>6.7955959550617839E-2</v>
      </c>
      <c r="W34" s="167">
        <f t="shared" si="8"/>
        <v>0</v>
      </c>
      <c r="X34" s="76">
        <f>分析係数表!E37</f>
        <v>6.4489582164366135E-2</v>
      </c>
      <c r="Y34" s="166">
        <f t="shared" si="9"/>
        <v>0</v>
      </c>
    </row>
    <row r="35" spans="1:25" x14ac:dyDescent="0.2">
      <c r="A35" s="6" t="s">
        <v>23</v>
      </c>
      <c r="B35" s="5" t="s">
        <v>194</v>
      </c>
      <c r="C35" s="90"/>
      <c r="D35" s="76">
        <f>投入係数表!AA35</f>
        <v>4.0303079155247459E-2</v>
      </c>
      <c r="E35" s="77">
        <f t="shared" si="0"/>
        <v>4.0303079155247463</v>
      </c>
      <c r="F35" s="76">
        <f>分析係数表!C38</f>
        <v>0.12310923685624497</v>
      </c>
      <c r="G35" s="77">
        <f t="shared" si="1"/>
        <v>0.49616813177593494</v>
      </c>
      <c r="H35" s="77">
        <v>0.63404908142889227</v>
      </c>
      <c r="I35" s="77">
        <f t="shared" si="2"/>
        <v>0.63404908142889227</v>
      </c>
      <c r="J35" s="76">
        <f>分析係数表!G38</f>
        <v>0.19170637906529556</v>
      </c>
      <c r="K35" s="78">
        <f t="shared" si="3"/>
        <v>0.12155125355040967</v>
      </c>
      <c r="L35" s="79"/>
      <c r="M35" s="80"/>
      <c r="N35" s="81">
        <f>分析係数表!H38</f>
        <v>4.3167094042767119E-2</v>
      </c>
      <c r="O35" s="82">
        <f t="shared" si="4"/>
        <v>0.62590688811888529</v>
      </c>
      <c r="P35" s="76">
        <f>分析係数表!C38</f>
        <v>0.12310923685624497</v>
      </c>
      <c r="Q35" s="82">
        <f t="shared" si="5"/>
        <v>7.7054919339383077E-2</v>
      </c>
      <c r="R35" s="83">
        <v>9.962337453456506E-2</v>
      </c>
      <c r="S35" s="84">
        <f t="shared" si="6"/>
        <v>0.73367245596345732</v>
      </c>
      <c r="T35" s="85">
        <f>分析係数表!F38</f>
        <v>0.42705459409748348</v>
      </c>
      <c r="U35" s="86">
        <f t="shared" si="7"/>
        <v>0.3133181928819781</v>
      </c>
      <c r="V35" s="87">
        <f>分析係数表!D38</f>
        <v>7.0562661984783878E-2</v>
      </c>
      <c r="W35" s="167">
        <f t="shared" si="8"/>
        <v>0</v>
      </c>
      <c r="X35" s="76">
        <f>分析係数表!E38</f>
        <v>7.7418276063874261E-2</v>
      </c>
      <c r="Y35" s="166">
        <f t="shared" si="9"/>
        <v>0</v>
      </c>
    </row>
    <row r="36" spans="1:25" x14ac:dyDescent="0.2">
      <c r="A36" s="6" t="s">
        <v>24</v>
      </c>
      <c r="B36" s="5" t="s">
        <v>39</v>
      </c>
      <c r="C36" s="90"/>
      <c r="D36" s="76">
        <f>投入係数表!AA36</f>
        <v>0</v>
      </c>
      <c r="E36" s="77">
        <f t="shared" si="0"/>
        <v>0</v>
      </c>
      <c r="F36" s="76">
        <f>分析係数表!C39</f>
        <v>1</v>
      </c>
      <c r="G36" s="77">
        <f t="shared" si="1"/>
        <v>0</v>
      </c>
      <c r="H36" s="77">
        <v>8.161318955252711E-2</v>
      </c>
      <c r="I36" s="77">
        <f t="shared" si="2"/>
        <v>8.161318955252711E-2</v>
      </c>
      <c r="J36" s="76">
        <f>分析係数表!G39</f>
        <v>0.35304153549304357</v>
      </c>
      <c r="K36" s="78">
        <f t="shared" si="3"/>
        <v>2.8812845756108992E-2</v>
      </c>
      <c r="L36" s="79"/>
      <c r="M36" s="80"/>
      <c r="N36" s="81">
        <f>分析係数表!H39</f>
        <v>3.7957953780144243E-3</v>
      </c>
      <c r="O36" s="82">
        <f t="shared" si="4"/>
        <v>5.5037628213640132E-2</v>
      </c>
      <c r="P36" s="76">
        <f>分析係数表!C39</f>
        <v>1</v>
      </c>
      <c r="Q36" s="82">
        <f t="shared" si="5"/>
        <v>5.5037628213640132E-2</v>
      </c>
      <c r="R36" s="83">
        <v>7.8638963117253255E-2</v>
      </c>
      <c r="S36" s="84">
        <f t="shared" si="6"/>
        <v>0.16025215266978038</v>
      </c>
      <c r="T36" s="85">
        <f>分析係数表!F39</f>
        <v>0.70376764496801059</v>
      </c>
      <c r="U36" s="86">
        <f t="shared" si="7"/>
        <v>0.11278028008546542</v>
      </c>
      <c r="V36" s="87">
        <f>分析係数表!D39</f>
        <v>5.7580989133746319E-2</v>
      </c>
      <c r="W36" s="167">
        <f t="shared" si="8"/>
        <v>0</v>
      </c>
      <c r="X36" s="76">
        <f>分析係数表!E39</f>
        <v>7.2915608814867472E-2</v>
      </c>
      <c r="Y36" s="166">
        <f t="shared" si="9"/>
        <v>0</v>
      </c>
    </row>
    <row r="37" spans="1:25" x14ac:dyDescent="0.2">
      <c r="A37" s="6" t="s">
        <v>25</v>
      </c>
      <c r="B37" s="5" t="s">
        <v>40</v>
      </c>
      <c r="C37" s="90"/>
      <c r="D37" s="76">
        <f>投入係数表!AA37</f>
        <v>1.6121231662098983E-4</v>
      </c>
      <c r="E37" s="77">
        <f t="shared" si="0"/>
        <v>1.6121231662098983E-2</v>
      </c>
      <c r="F37" s="76">
        <f>分析係数表!C40</f>
        <v>0.78099387587215507</v>
      </c>
      <c r="G37" s="77">
        <f t="shared" si="1"/>
        <v>1.2590583199615589E-2</v>
      </c>
      <c r="H37" s="77">
        <v>1.8000116759709698E-2</v>
      </c>
      <c r="I37" s="77">
        <f t="shared" si="2"/>
        <v>1.8000116759709698E-2</v>
      </c>
      <c r="J37" s="76">
        <f>分析係数表!G40</f>
        <v>0.50417365280256732</v>
      </c>
      <c r="K37" s="78">
        <f t="shared" si="3"/>
        <v>9.0751846176155507E-3</v>
      </c>
      <c r="L37" s="79"/>
      <c r="M37" s="80"/>
      <c r="N37" s="81">
        <f>分析係数表!H40</f>
        <v>3.2832602420076455E-2</v>
      </c>
      <c r="O37" s="82">
        <f t="shared" si="4"/>
        <v>0.47606058423193598</v>
      </c>
      <c r="P37" s="76">
        <f>分析係数表!C40</f>
        <v>0.78099387587215507</v>
      </c>
      <c r="Q37" s="82">
        <f t="shared" si="5"/>
        <v>0.37180040082926225</v>
      </c>
      <c r="R37" s="83">
        <v>0.37268963877451394</v>
      </c>
      <c r="S37" s="84">
        <f t="shared" si="6"/>
        <v>0.39068975553422364</v>
      </c>
      <c r="T37" s="85">
        <f>分析係数表!F40</f>
        <v>0.70079506733733576</v>
      </c>
      <c r="U37" s="86">
        <f t="shared" si="7"/>
        <v>0.27379345353761353</v>
      </c>
      <c r="V37" s="87">
        <f>分析係数表!D40</f>
        <v>8.9079993509654384E-2</v>
      </c>
      <c r="W37" s="167">
        <f t="shared" si="8"/>
        <v>0</v>
      </c>
      <c r="X37" s="76">
        <f>分析係数表!E40</f>
        <v>5.5816972253772516E-2</v>
      </c>
      <c r="Y37" s="166">
        <f t="shared" si="9"/>
        <v>0</v>
      </c>
    </row>
    <row r="38" spans="1:25" x14ac:dyDescent="0.2">
      <c r="A38" s="6" t="s">
        <v>26</v>
      </c>
      <c r="B38" s="5" t="s">
        <v>277</v>
      </c>
      <c r="C38" s="90"/>
      <c r="D38" s="76">
        <f>投入係数表!AA38</f>
        <v>3.2242463324197966E-4</v>
      </c>
      <c r="E38" s="77">
        <f t="shared" si="0"/>
        <v>3.2242463324197966E-2</v>
      </c>
      <c r="F38" s="76">
        <f>分析係数表!C41</f>
        <v>0.76071116627591595</v>
      </c>
      <c r="G38" s="77">
        <f t="shared" si="1"/>
        <v>2.4527201878959081E-2</v>
      </c>
      <c r="H38" s="77">
        <v>2.8728792497995637E-2</v>
      </c>
      <c r="I38" s="77">
        <f t="shared" si="2"/>
        <v>2.8728792497995637E-2</v>
      </c>
      <c r="J38" s="76">
        <f>分析係数表!G41</f>
        <v>0.44503393665158369</v>
      </c>
      <c r="K38" s="78">
        <f t="shared" si="3"/>
        <v>1.2785287620629483E-2</v>
      </c>
      <c r="L38" s="79"/>
      <c r="M38" s="80"/>
      <c r="N38" s="81">
        <f>分析係数表!H41</f>
        <v>5.40375184572724E-2</v>
      </c>
      <c r="O38" s="82">
        <f t="shared" si="4"/>
        <v>0.78352401914636949</v>
      </c>
      <c r="P38" s="76">
        <f>分析係数表!C41</f>
        <v>0.76071116627591595</v>
      </c>
      <c r="Q38" s="82">
        <f t="shared" si="5"/>
        <v>0.5960354704100278</v>
      </c>
      <c r="R38" s="83">
        <v>0.60634018171593718</v>
      </c>
      <c r="S38" s="84">
        <f t="shared" si="6"/>
        <v>0.63506897421393282</v>
      </c>
      <c r="T38" s="85">
        <f>分析係数表!F41</f>
        <v>0.54961538461538462</v>
      </c>
      <c r="U38" s="86">
        <f t="shared" si="7"/>
        <v>0.34904367851988849</v>
      </c>
      <c r="V38" s="87">
        <f>分析係数表!D41</f>
        <v>0.14765837104072399</v>
      </c>
      <c r="W38" s="167">
        <f t="shared" si="8"/>
        <v>0</v>
      </c>
      <c r="X38" s="76">
        <f>分析係数表!E41</f>
        <v>0.13881221719457013</v>
      </c>
      <c r="Y38" s="166">
        <f t="shared" si="9"/>
        <v>0</v>
      </c>
    </row>
    <row r="39" spans="1:25" x14ac:dyDescent="0.2">
      <c r="A39" s="6" t="s">
        <v>51</v>
      </c>
      <c r="B39" s="5" t="s">
        <v>368</v>
      </c>
      <c r="C39" s="90"/>
      <c r="D39" s="76">
        <f>投入係数表!AA39</f>
        <v>9.3503143640174102E-3</v>
      </c>
      <c r="E39" s="77">
        <f>$C$29*D39</f>
        <v>0.93503143640174102</v>
      </c>
      <c r="F39" s="76">
        <f>分析係数表!C42</f>
        <v>0.30107643796890293</v>
      </c>
      <c r="G39" s="77">
        <f>E39*F39</f>
        <v>0.28151593426078297</v>
      </c>
      <c r="H39" s="77">
        <v>0.31376122402068485</v>
      </c>
      <c r="I39" s="77">
        <f>C39+H39</f>
        <v>0.31376122402068485</v>
      </c>
      <c r="J39" s="76">
        <f>分析係数表!G42</f>
        <v>0.48530465949820789</v>
      </c>
      <c r="K39" s="78">
        <f>I39*J39</f>
        <v>0.15226978398709939</v>
      </c>
      <c r="L39" s="79"/>
      <c r="M39" s="80"/>
      <c r="N39" s="81">
        <f>分析係数表!H42</f>
        <v>1.1991298601515789E-2</v>
      </c>
      <c r="O39" s="82">
        <f t="shared" si="4"/>
        <v>0.17386939192022507</v>
      </c>
      <c r="P39" s="76">
        <f>分析係数表!C42</f>
        <v>0.30107643796890293</v>
      </c>
      <c r="Q39" s="82">
        <f>O39*P39</f>
        <v>5.2347977191160515E-2</v>
      </c>
      <c r="R39" s="83">
        <v>5.5309173923760648E-2</v>
      </c>
      <c r="S39" s="84">
        <f>I39+R39</f>
        <v>0.36907039794444552</v>
      </c>
      <c r="T39" s="85">
        <f>分析係数表!F42</f>
        <v>0.55698924731182797</v>
      </c>
      <c r="U39" s="86">
        <f>S39*T39</f>
        <v>0.20556824315615352</v>
      </c>
      <c r="V39" s="87">
        <f>分析係数表!D42</f>
        <v>0.33118279569892473</v>
      </c>
      <c r="W39" s="167">
        <f>ROUND(S39*V39,0)</f>
        <v>0</v>
      </c>
      <c r="X39" s="76">
        <f>分析係数表!E42</f>
        <v>0.28387096774193549</v>
      </c>
      <c r="Y39" s="166">
        <f>ROUND(S39*X39,0)</f>
        <v>0</v>
      </c>
    </row>
    <row r="40" spans="1:25" x14ac:dyDescent="0.2">
      <c r="A40" s="6" t="s">
        <v>195</v>
      </c>
      <c r="B40" s="5" t="s">
        <v>41</v>
      </c>
      <c r="C40" s="90"/>
      <c r="D40" s="76">
        <f>投入係数表!AA40</f>
        <v>0.13493470901176849</v>
      </c>
      <c r="E40" s="77">
        <f>$C$29*D40</f>
        <v>13.493470901176849</v>
      </c>
      <c r="F40" s="76">
        <f>分析係数表!C43</f>
        <v>0.72981232219865499</v>
      </c>
      <c r="G40" s="77">
        <f>E40*F40</f>
        <v>9.8477013329078549</v>
      </c>
      <c r="H40" s="77">
        <v>12.585970256699214</v>
      </c>
      <c r="I40" s="77">
        <f>C40+H40</f>
        <v>12.585970256699214</v>
      </c>
      <c r="J40" s="76">
        <f>分析係数表!G43</f>
        <v>0.39095764137830125</v>
      </c>
      <c r="K40" s="78">
        <f>I40*J40</f>
        <v>4.9205812460165772</v>
      </c>
      <c r="L40" s="79"/>
      <c r="M40" s="80"/>
      <c r="N40" s="81">
        <f>分析係数表!H43</f>
        <v>3.3430191196790096E-2</v>
      </c>
      <c r="O40" s="82">
        <f t="shared" si="4"/>
        <v>0.48472540033554112</v>
      </c>
      <c r="P40" s="76">
        <f>分析係数表!C43</f>
        <v>0.72981232219865499</v>
      </c>
      <c r="Q40" s="82">
        <f>O40*P40</f>
        <v>0.35375857004755396</v>
      </c>
      <c r="R40" s="83">
        <v>0.70755428071413573</v>
      </c>
      <c r="S40" s="84">
        <f>I40+R40</f>
        <v>13.293524537413351</v>
      </c>
      <c r="T40" s="85">
        <f>分析係数表!F43</f>
        <v>0.64680420416026529</v>
      </c>
      <c r="U40" s="86">
        <f>S40*T40</f>
        <v>8.5983075589066011</v>
      </c>
      <c r="V40" s="87">
        <f>分析係数表!D43</f>
        <v>0.10445777550174361</v>
      </c>
      <c r="W40" s="167">
        <f>ROUND(S40*V40,0)</f>
        <v>1</v>
      </c>
      <c r="X40" s="76">
        <f>分析係数表!E43</f>
        <v>8.2644426561318804E-2</v>
      </c>
      <c r="Y40" s="166">
        <f>ROUND(S40*X40,0)</f>
        <v>1</v>
      </c>
    </row>
    <row r="41" spans="1:25" x14ac:dyDescent="0.2">
      <c r="A41" s="6" t="s">
        <v>341</v>
      </c>
      <c r="B41" s="5" t="s">
        <v>42</v>
      </c>
      <c r="C41" s="90"/>
      <c r="D41" s="76">
        <f>投入係数表!AA41</f>
        <v>3.2242463324197966E-4</v>
      </c>
      <c r="E41" s="77">
        <f>$C$29*D41</f>
        <v>3.2242463324197966E-2</v>
      </c>
      <c r="F41" s="76">
        <f>分析係数表!C44</f>
        <v>0.45252453325619169</v>
      </c>
      <c r="G41" s="77">
        <f>E41*F41</f>
        <v>1.4590505666812564E-2</v>
      </c>
      <c r="H41" s="77">
        <v>3.3346078362173293E-2</v>
      </c>
      <c r="I41" s="77">
        <f>C41+H41</f>
        <v>3.3346078362173293E-2</v>
      </c>
      <c r="J41" s="76">
        <f>分析係数表!G44</f>
        <v>0.2679406279539126</v>
      </c>
      <c r="K41" s="78">
        <f>I41*J41</f>
        <v>8.9347691761610896E-3</v>
      </c>
      <c r="L41" s="79"/>
      <c r="M41" s="80"/>
      <c r="N41" s="81">
        <f>分析係数表!H44</f>
        <v>0.11253165797686161</v>
      </c>
      <c r="O41" s="82">
        <f t="shared" si="4"/>
        <v>1.6316673943669795</v>
      </c>
      <c r="P41" s="76">
        <f>分析係数表!C44</f>
        <v>0.45252453325619169</v>
      </c>
      <c r="Q41" s="82">
        <f>O41*P41</f>
        <v>0.73836952606526385</v>
      </c>
      <c r="R41" s="83">
        <v>0.75082045595114577</v>
      </c>
      <c r="S41" s="84">
        <f>I41+R41</f>
        <v>0.78416653431331906</v>
      </c>
      <c r="T41" s="85">
        <f>分析係数表!F44</f>
        <v>0.51592877398257675</v>
      </c>
      <c r="U41" s="86">
        <f>S41*T41</f>
        <v>0.40457407864643691</v>
      </c>
      <c r="V41" s="87">
        <f>分析係数表!D44</f>
        <v>0.17695373374549728</v>
      </c>
      <c r="W41" s="167">
        <f>ROUND(S41*V41,0)</f>
        <v>0</v>
      </c>
      <c r="X41" s="76">
        <f>分析係数表!E44</f>
        <v>0.1325013412359809</v>
      </c>
      <c r="Y41" s="166">
        <f>ROUND(S41*X41,0)</f>
        <v>0</v>
      </c>
    </row>
    <row r="42" spans="1:25" x14ac:dyDescent="0.2">
      <c r="A42" s="6" t="s">
        <v>342</v>
      </c>
      <c r="B42" s="5" t="s">
        <v>279</v>
      </c>
      <c r="C42" s="90"/>
      <c r="D42" s="76">
        <f>投入係数表!AA42</f>
        <v>1.1284862163469288E-3</v>
      </c>
      <c r="E42" s="77">
        <f>$C$29*D42</f>
        <v>0.11284862163469288</v>
      </c>
      <c r="F42" s="76">
        <f>分析係数表!C45</f>
        <v>1</v>
      </c>
      <c r="G42" s="77">
        <f>E42*F42</f>
        <v>0.11284862163469288</v>
      </c>
      <c r="H42" s="77">
        <v>0.16106661020559904</v>
      </c>
      <c r="I42" s="77">
        <f>C42+H42</f>
        <v>0.16106661020559904</v>
      </c>
      <c r="J42" s="76">
        <f>分析係数表!G45</f>
        <v>0</v>
      </c>
      <c r="K42" s="78">
        <f>I42*J42</f>
        <v>0</v>
      </c>
      <c r="L42" s="79"/>
      <c r="M42" s="80"/>
      <c r="N42" s="81">
        <f>分析係数表!H45</f>
        <v>0</v>
      </c>
      <c r="O42" s="82">
        <f t="shared" si="4"/>
        <v>0</v>
      </c>
      <c r="P42" s="76">
        <f>分析係数表!C45</f>
        <v>1</v>
      </c>
      <c r="Q42" s="82">
        <f>O42*P42</f>
        <v>0</v>
      </c>
      <c r="R42" s="83">
        <v>1.245175372158676E-2</v>
      </c>
      <c r="S42" s="84">
        <f>I42+R42</f>
        <v>0.17351836392718581</v>
      </c>
      <c r="T42" s="85">
        <f>分析係数表!F45</f>
        <v>0</v>
      </c>
      <c r="U42" s="86">
        <f>S42*T42</f>
        <v>0</v>
      </c>
      <c r="V42" s="87">
        <f>分析係数表!D45</f>
        <v>0</v>
      </c>
      <c r="W42" s="167">
        <f>ROUND(S42*V42,0)</f>
        <v>0</v>
      </c>
      <c r="X42" s="76">
        <f>分析係数表!E45</f>
        <v>0</v>
      </c>
      <c r="Y42" s="166">
        <f>ROUND(S42*X42,0)</f>
        <v>0</v>
      </c>
    </row>
    <row r="43" spans="1:25" x14ac:dyDescent="0.2">
      <c r="A43" s="6" t="s">
        <v>343</v>
      </c>
      <c r="B43" s="5" t="s">
        <v>280</v>
      </c>
      <c r="C43" s="90"/>
      <c r="D43" s="76">
        <f>投入係数表!AA43</f>
        <v>1.015637594712236E-2</v>
      </c>
      <c r="E43" s="77">
        <f>$C$29*D43</f>
        <v>1.015637594712236</v>
      </c>
      <c r="F43" s="76">
        <f>分析係数表!C46</f>
        <v>0.34080923888028791</v>
      </c>
      <c r="G43" s="77">
        <f>E43*F43</f>
        <v>0.3461386756320835</v>
      </c>
      <c r="H43" s="77">
        <v>0.43036722630315172</v>
      </c>
      <c r="I43" s="77">
        <f>C43+H43</f>
        <v>0.43036722630315172</v>
      </c>
      <c r="J43" s="76">
        <f>分析係数表!G46</f>
        <v>9.3103025848340071E-3</v>
      </c>
      <c r="K43" s="78">
        <f>I43*J43</f>
        <v>4.0068490994780758E-3</v>
      </c>
      <c r="L43" s="79"/>
      <c r="M43" s="80"/>
      <c r="N43" s="81">
        <f>分析係数表!H46</f>
        <v>2.2019091222401043E-2</v>
      </c>
      <c r="O43" s="82">
        <f t="shared" si="4"/>
        <v>0.31926867378574753</v>
      </c>
      <c r="P43" s="76">
        <f>分析係数表!C46</f>
        <v>0.34080923888028791</v>
      </c>
      <c r="Q43" s="82">
        <f>O43*P43</f>
        <v>0.10880971371123954</v>
      </c>
      <c r="R43" s="83">
        <v>0.12445587649754129</v>
      </c>
      <c r="S43" s="84">
        <f>I43+R43</f>
        <v>0.55482310280069302</v>
      </c>
      <c r="T43" s="85">
        <f>分析係数表!F46</f>
        <v>0.31361019233125076</v>
      </c>
      <c r="U43" s="86">
        <f>S43*T43</f>
        <v>0.17399817997914666</v>
      </c>
      <c r="V43" s="87">
        <f>分析係数表!D46</f>
        <v>2.8175915717260809E-3</v>
      </c>
      <c r="W43" s="167">
        <f>ROUND(S43*V43,0)</f>
        <v>0</v>
      </c>
      <c r="X43" s="76">
        <f>分析係数表!E46</f>
        <v>8.2077667524194532E-3</v>
      </c>
      <c r="Y43" s="166">
        <f>ROUND(S43*X43,0)</f>
        <v>0</v>
      </c>
    </row>
    <row r="44" spans="1:25" x14ac:dyDescent="0.2">
      <c r="A44" s="192">
        <v>40</v>
      </c>
      <c r="B44" s="14" t="s">
        <v>151</v>
      </c>
      <c r="C44" s="197">
        <f>SUM(C5:C43)</f>
        <v>100</v>
      </c>
      <c r="D44" s="92">
        <f>投入係数表!AA44</f>
        <v>0.50378848944059329</v>
      </c>
      <c r="E44" s="91">
        <f>SUM(E5:E43)</f>
        <v>50.378848944059321</v>
      </c>
      <c r="F44" s="92">
        <f>分析係数表!C47</f>
        <v>0.44730110240898746</v>
      </c>
      <c r="G44" s="91">
        <f>SUM(G5:G43)</f>
        <v>25.693189856157353</v>
      </c>
      <c r="H44" s="91">
        <f>SUM(H5:H43)</f>
        <v>31.363450105715749</v>
      </c>
      <c r="I44" s="91">
        <f>SUM(I5:I43)</f>
        <v>131.36345010571577</v>
      </c>
      <c r="J44" s="92">
        <f>分析係数表!G47</f>
        <v>0.20041488570582558</v>
      </c>
      <c r="K44" s="93">
        <f>SUM(K5:K43)</f>
        <v>23.113118886555206</v>
      </c>
      <c r="L44" s="94">
        <f>最終需要_まとめ!$L$33</f>
        <v>0.62733333333333341</v>
      </c>
      <c r="M44" s="91">
        <f>K44*L44</f>
        <v>14.499629914832301</v>
      </c>
      <c r="N44" s="95">
        <f>分析係数表!H47</f>
        <v>1</v>
      </c>
      <c r="O44" s="96">
        <f>SUM(O5:O43)</f>
        <v>14.499629914832303</v>
      </c>
      <c r="P44" s="92">
        <f>分析係数表!C47</f>
        <v>0.44730110240898746</v>
      </c>
      <c r="Q44" s="96">
        <f>SUM(Q5:Q43)</f>
        <v>6.9810935188352863</v>
      </c>
      <c r="R44" s="91">
        <f>SUM(R5:R43)</f>
        <v>8.0273610916763189</v>
      </c>
      <c r="S44" s="97">
        <f>SUM(S5:S43)</f>
        <v>139.39081119739208</v>
      </c>
      <c r="T44" s="98">
        <f>分析係数表!F47</f>
        <v>0.4447131739491107</v>
      </c>
      <c r="U44" s="99">
        <f>SUM(U5:U43)</f>
        <v>70.880637097997123</v>
      </c>
      <c r="V44" s="100">
        <f>分析係数表!D47</f>
        <v>5.9741394314336671E-2</v>
      </c>
      <c r="W44" s="164">
        <f>SUM(W5:W43)</f>
        <v>3</v>
      </c>
      <c r="X44" s="92">
        <f>分析係数表!E47</f>
        <v>5.0958836918611881E-2</v>
      </c>
      <c r="Y44" s="165">
        <f>SUM(Y5:Y43)</f>
        <v>4</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L49"/>
  <sheetViews>
    <sheetView workbookViewId="0">
      <pane xSplit="2" ySplit="5" topLeftCell="C37" activePane="bottomRight" state="frozen"/>
      <selection activeCell="D5" sqref="D5"/>
      <selection pane="topRight" activeCell="D5" sqref="D5"/>
      <selection pane="bottomLeft" activeCell="D5" sqref="D5"/>
      <selection pane="bottomRight" activeCell="J33" sqref="J33:L33"/>
    </sheetView>
  </sheetViews>
  <sheetFormatPr defaultRowHeight="13" x14ac:dyDescent="0.2"/>
  <cols>
    <col min="1" max="1" width="3.08984375" customWidth="1"/>
    <col min="2" max="2" width="23.453125" customWidth="1"/>
    <col min="3" max="3" width="10.08984375" customWidth="1"/>
    <col min="4" max="5" width="10.90625" customWidth="1"/>
    <col min="6" max="7" width="9.08984375" customWidth="1"/>
    <col min="8" max="8" width="6.90625" customWidth="1"/>
    <col min="9" max="9" width="4" customWidth="1"/>
    <col min="10" max="10" width="16.453125" customWidth="1"/>
    <col min="11" max="11" width="11.453125" customWidth="1"/>
    <col min="12" max="12" width="12.453125" customWidth="1"/>
  </cols>
  <sheetData>
    <row r="1" spans="1:12" x14ac:dyDescent="0.2">
      <c r="A1" s="15" t="s">
        <v>359</v>
      </c>
    </row>
    <row r="2" spans="1:12" x14ac:dyDescent="0.2">
      <c r="A2" s="43" t="s">
        <v>358</v>
      </c>
      <c r="B2" s="44"/>
      <c r="C2" s="44"/>
      <c r="D2" s="44"/>
      <c r="E2" s="44"/>
      <c r="F2" s="44"/>
      <c r="G2" s="45"/>
      <c r="H2" s="46"/>
      <c r="I2" s="46"/>
      <c r="J2" s="46"/>
    </row>
    <row r="3" spans="1:12" x14ac:dyDescent="0.2">
      <c r="A3" s="15" t="s">
        <v>119</v>
      </c>
      <c r="C3" s="47" t="s">
        <v>120</v>
      </c>
      <c r="I3" s="48"/>
      <c r="J3" s="15" t="s">
        <v>121</v>
      </c>
      <c r="K3" s="49"/>
      <c r="L3" s="49"/>
    </row>
    <row r="4" spans="1:12" x14ac:dyDescent="0.2">
      <c r="A4" s="50"/>
      <c r="B4" s="51"/>
      <c r="C4" s="130" t="s">
        <v>122</v>
      </c>
      <c r="D4" s="122" t="s">
        <v>123</v>
      </c>
      <c r="E4" s="122"/>
      <c r="F4" s="52" t="s">
        <v>124</v>
      </c>
      <c r="G4" s="113"/>
      <c r="H4" s="105" t="s">
        <v>125</v>
      </c>
      <c r="I4" s="48"/>
      <c r="J4" s="16"/>
      <c r="K4" s="454" t="s">
        <v>126</v>
      </c>
      <c r="L4" s="455"/>
    </row>
    <row r="5" spans="1:12" x14ac:dyDescent="0.2">
      <c r="A5" s="103"/>
      <c r="B5" s="48"/>
      <c r="C5" s="131" t="s">
        <v>127</v>
      </c>
      <c r="D5" s="125" t="s">
        <v>128</v>
      </c>
      <c r="E5" s="124" t="s">
        <v>129</v>
      </c>
      <c r="F5" s="125" t="s">
        <v>130</v>
      </c>
      <c r="G5" s="124" t="s">
        <v>131</v>
      </c>
      <c r="H5" s="158" t="s">
        <v>132</v>
      </c>
      <c r="J5" s="162"/>
      <c r="K5" s="420" t="s">
        <v>133</v>
      </c>
      <c r="L5" s="421" t="s">
        <v>134</v>
      </c>
    </row>
    <row r="6" spans="1:12" x14ac:dyDescent="0.2">
      <c r="A6" s="2" t="s">
        <v>264</v>
      </c>
      <c r="B6" s="10" t="s">
        <v>265</v>
      </c>
      <c r="C6" s="132">
        <v>100</v>
      </c>
      <c r="D6" s="127">
        <f>'1'!S44</f>
        <v>116.89133423105879</v>
      </c>
      <c r="E6" s="168">
        <f>'1'!U44</f>
        <v>55.249323094220422</v>
      </c>
      <c r="F6" s="119">
        <f>'1'!W44</f>
        <v>37</v>
      </c>
      <c r="G6" s="171">
        <f>'1'!Y44</f>
        <v>24</v>
      </c>
      <c r="H6" s="53">
        <v>1</v>
      </c>
      <c r="I6" s="56"/>
      <c r="J6" s="104" t="s">
        <v>102</v>
      </c>
      <c r="K6" s="185">
        <v>0.75600000000000001</v>
      </c>
      <c r="L6" s="186">
        <v>0.73199999999999998</v>
      </c>
    </row>
    <row r="7" spans="1:12" x14ac:dyDescent="0.2">
      <c r="A7" s="159" t="s">
        <v>220</v>
      </c>
      <c r="B7" s="3" t="s">
        <v>266</v>
      </c>
      <c r="C7" s="133">
        <v>100</v>
      </c>
      <c r="D7" s="128">
        <f>'2'!S44</f>
        <v>118.05834486869932</v>
      </c>
      <c r="E7" s="169">
        <f>'2'!U44</f>
        <v>83.021529642551968</v>
      </c>
      <c r="F7" s="120">
        <f>'2'!W44</f>
        <v>0</v>
      </c>
      <c r="G7" s="172">
        <f>'2'!Y44</f>
        <v>0</v>
      </c>
      <c r="H7" s="156">
        <v>2</v>
      </c>
      <c r="I7" s="56"/>
      <c r="J7" s="103" t="s">
        <v>135</v>
      </c>
      <c r="K7" s="187">
        <v>0.74099999999999999</v>
      </c>
      <c r="L7" s="188">
        <v>0.71099999999999997</v>
      </c>
    </row>
    <row r="8" spans="1:12" x14ac:dyDescent="0.2">
      <c r="A8" s="159" t="s">
        <v>221</v>
      </c>
      <c r="B8" s="3" t="s">
        <v>267</v>
      </c>
      <c r="C8" s="133">
        <v>100</v>
      </c>
      <c r="D8" s="128">
        <f>'3'!S44</f>
        <v>117.96819770393623</v>
      </c>
      <c r="E8" s="169">
        <f>'3'!U44</f>
        <v>62.618214368433108</v>
      </c>
      <c r="F8" s="120">
        <f>'3'!W44</f>
        <v>10</v>
      </c>
      <c r="G8" s="172">
        <f>'3'!Y44</f>
        <v>0</v>
      </c>
      <c r="H8" s="156">
        <v>3</v>
      </c>
      <c r="I8" s="56"/>
      <c r="J8" s="103" t="s">
        <v>136</v>
      </c>
      <c r="K8" s="187">
        <v>0.90500000000000003</v>
      </c>
      <c r="L8" s="188">
        <v>0.73599999999999999</v>
      </c>
    </row>
    <row r="9" spans="1:12" x14ac:dyDescent="0.2">
      <c r="A9" s="159" t="s">
        <v>222</v>
      </c>
      <c r="B9" s="3" t="s">
        <v>27</v>
      </c>
      <c r="C9" s="133">
        <v>100</v>
      </c>
      <c r="D9" s="128">
        <f>'4'!S44</f>
        <v>130.14022570449069</v>
      </c>
      <c r="E9" s="169">
        <f>'4'!U44</f>
        <v>74.402952079139212</v>
      </c>
      <c r="F9" s="120">
        <f>'4'!W44</f>
        <v>3</v>
      </c>
      <c r="G9" s="172">
        <f>'4'!Y44</f>
        <v>1</v>
      </c>
      <c r="H9" s="156">
        <v>4</v>
      </c>
      <c r="I9" s="56"/>
      <c r="J9" s="103" t="s">
        <v>137</v>
      </c>
      <c r="K9" s="187">
        <v>0.871</v>
      </c>
      <c r="L9" s="188">
        <v>0.74299999999999999</v>
      </c>
    </row>
    <row r="10" spans="1:12" x14ac:dyDescent="0.2">
      <c r="A10" s="2" t="s">
        <v>223</v>
      </c>
      <c r="B10" s="10" t="s">
        <v>191</v>
      </c>
      <c r="C10" s="132">
        <v>100</v>
      </c>
      <c r="D10" s="127">
        <f>'5'!S44</f>
        <v>119.98843832782883</v>
      </c>
      <c r="E10" s="168">
        <f>'5'!U44</f>
        <v>42.796230723662909</v>
      </c>
      <c r="F10" s="119">
        <f>'5'!W44</f>
        <v>9</v>
      </c>
      <c r="G10" s="171">
        <f>'5'!Y44</f>
        <v>9</v>
      </c>
      <c r="H10" s="53">
        <v>5</v>
      </c>
      <c r="I10" s="56"/>
      <c r="J10" s="103" t="s">
        <v>138</v>
      </c>
      <c r="K10" s="187">
        <v>0.82499999999999996</v>
      </c>
      <c r="L10" s="188">
        <v>0.73499999999999999</v>
      </c>
    </row>
    <row r="11" spans="1:12" x14ac:dyDescent="0.2">
      <c r="A11" s="159" t="s">
        <v>224</v>
      </c>
      <c r="B11" s="3" t="s">
        <v>28</v>
      </c>
      <c r="C11" s="133">
        <v>100</v>
      </c>
      <c r="D11" s="128">
        <f>'6'!S44</f>
        <v>120.07487082495999</v>
      </c>
      <c r="E11" s="169">
        <f>'6'!U44</f>
        <v>51.160621728825951</v>
      </c>
      <c r="F11" s="120">
        <f>'6'!W44</f>
        <v>15</v>
      </c>
      <c r="G11" s="172">
        <f>'6'!Y44</f>
        <v>14</v>
      </c>
      <c r="H11" s="156">
        <v>6</v>
      </c>
      <c r="I11" s="56"/>
      <c r="J11" s="103" t="s">
        <v>139</v>
      </c>
      <c r="K11" s="187">
        <v>0.86899999999999999</v>
      </c>
      <c r="L11" s="188">
        <v>0.76500000000000001</v>
      </c>
    </row>
    <row r="12" spans="1:12" x14ac:dyDescent="0.2">
      <c r="A12" s="159" t="s">
        <v>225</v>
      </c>
      <c r="B12" s="3" t="s">
        <v>268</v>
      </c>
      <c r="C12" s="133">
        <v>100</v>
      </c>
      <c r="D12" s="128">
        <f>'7'!S44</f>
        <v>122.62883374960164</v>
      </c>
      <c r="E12" s="169">
        <f>'7'!U44</f>
        <v>42.845562143768156</v>
      </c>
      <c r="F12" s="120">
        <f>'7'!W44</f>
        <v>7</v>
      </c>
      <c r="G12" s="172">
        <f>'7'!Y44</f>
        <v>6</v>
      </c>
      <c r="H12" s="156">
        <v>7</v>
      </c>
      <c r="I12" s="56"/>
      <c r="J12" s="103" t="s">
        <v>140</v>
      </c>
      <c r="K12" s="187">
        <v>0.80400000000000005</v>
      </c>
      <c r="L12" s="188">
        <v>0.749</v>
      </c>
    </row>
    <row r="13" spans="1:12" x14ac:dyDescent="0.2">
      <c r="A13" s="159" t="s">
        <v>226</v>
      </c>
      <c r="B13" s="3" t="s">
        <v>29</v>
      </c>
      <c r="C13" s="133">
        <v>100</v>
      </c>
      <c r="D13" s="128">
        <f>'8'!S44</f>
        <v>118.15383957166931</v>
      </c>
      <c r="E13" s="169">
        <f>'8'!U44</f>
        <v>40.493565044154295</v>
      </c>
      <c r="F13" s="120">
        <f>'8'!W44</f>
        <v>3</v>
      </c>
      <c r="G13" s="172">
        <f>'8'!Y44</f>
        <v>2</v>
      </c>
      <c r="H13" s="156">
        <v>8</v>
      </c>
      <c r="I13" s="56"/>
      <c r="J13" s="103" t="s">
        <v>196</v>
      </c>
      <c r="K13" s="161">
        <v>0.78600000000000003</v>
      </c>
      <c r="L13" s="189">
        <v>0.73599999999999999</v>
      </c>
    </row>
    <row r="14" spans="1:12" x14ac:dyDescent="0.2">
      <c r="A14" s="159" t="s">
        <v>227</v>
      </c>
      <c r="B14" s="3" t="s">
        <v>30</v>
      </c>
      <c r="C14" s="133">
        <v>100</v>
      </c>
      <c r="D14" s="128">
        <f>'9'!S44</f>
        <v>107.81706368405411</v>
      </c>
      <c r="E14" s="169">
        <f>'9'!U44</f>
        <v>32.904565991836819</v>
      </c>
      <c r="F14" s="120">
        <f>'9'!W44</f>
        <v>1</v>
      </c>
      <c r="G14" s="172">
        <f>'9'!Y44</f>
        <v>1</v>
      </c>
      <c r="H14" s="156">
        <v>9</v>
      </c>
      <c r="I14" s="56"/>
      <c r="J14" s="103" t="s">
        <v>197</v>
      </c>
      <c r="K14" s="161">
        <v>0.69399999999999995</v>
      </c>
      <c r="L14" s="189">
        <v>0.751</v>
      </c>
    </row>
    <row r="15" spans="1:12" x14ac:dyDescent="0.2">
      <c r="A15" s="159" t="s">
        <v>2</v>
      </c>
      <c r="B15" s="3" t="s">
        <v>365</v>
      </c>
      <c r="C15" s="133">
        <v>100</v>
      </c>
      <c r="D15" s="128">
        <f>'10'!S44</f>
        <v>119.99519682732853</v>
      </c>
      <c r="E15" s="169">
        <f>'10'!U44</f>
        <v>50.327502823781671</v>
      </c>
      <c r="F15" s="120">
        <f>'10'!W44</f>
        <v>8</v>
      </c>
      <c r="G15" s="172">
        <f>'10'!Y44</f>
        <v>8</v>
      </c>
      <c r="H15" s="156">
        <v>10</v>
      </c>
      <c r="I15" s="56"/>
      <c r="J15" s="103" t="s">
        <v>198</v>
      </c>
      <c r="K15" s="161">
        <v>0.66300000000000003</v>
      </c>
      <c r="L15" s="189">
        <v>0.73499999999999999</v>
      </c>
    </row>
    <row r="16" spans="1:12" x14ac:dyDescent="0.2">
      <c r="A16" s="159" t="s">
        <v>3</v>
      </c>
      <c r="B16" s="3" t="s">
        <v>31</v>
      </c>
      <c r="C16" s="133">
        <v>100</v>
      </c>
      <c r="D16" s="128">
        <f>'11'!S44</f>
        <v>125.21880583896436</v>
      </c>
      <c r="E16" s="169">
        <f>'11'!U44</f>
        <v>60.969496308467676</v>
      </c>
      <c r="F16" s="120">
        <f>'11'!W44</f>
        <v>4</v>
      </c>
      <c r="G16" s="172">
        <f>'11'!Y44</f>
        <v>2</v>
      </c>
      <c r="H16" s="156">
        <v>11</v>
      </c>
      <c r="I16" s="56"/>
      <c r="J16" s="103" t="s">
        <v>199</v>
      </c>
      <c r="K16" s="161">
        <v>0.66</v>
      </c>
      <c r="L16" s="189">
        <v>0.72199999999999998</v>
      </c>
    </row>
    <row r="17" spans="1:12" x14ac:dyDescent="0.2">
      <c r="A17" s="159" t="s">
        <v>4</v>
      </c>
      <c r="B17" s="3" t="s">
        <v>32</v>
      </c>
      <c r="C17" s="133">
        <v>100</v>
      </c>
      <c r="D17" s="128">
        <f>'12'!S44</f>
        <v>138.98779091781938</v>
      </c>
      <c r="E17" s="169">
        <f>'12'!U44</f>
        <v>37.035925617611362</v>
      </c>
      <c r="F17" s="120">
        <f>'12'!W44</f>
        <v>1</v>
      </c>
      <c r="G17" s="172">
        <f>'12'!Y44</f>
        <v>1</v>
      </c>
      <c r="H17" s="156">
        <v>12</v>
      </c>
      <c r="I17" s="56"/>
      <c r="J17" s="103" t="s">
        <v>200</v>
      </c>
      <c r="K17" s="161">
        <v>0.69299999999999995</v>
      </c>
      <c r="L17" s="189">
        <v>0.73899999999999999</v>
      </c>
    </row>
    <row r="18" spans="1:12" x14ac:dyDescent="0.2">
      <c r="A18" s="159" t="s">
        <v>5</v>
      </c>
      <c r="B18" s="3" t="s">
        <v>33</v>
      </c>
      <c r="C18" s="133">
        <v>100</v>
      </c>
      <c r="D18" s="128">
        <f>'13'!S44</f>
        <v>115.91493021711436</v>
      </c>
      <c r="E18" s="169">
        <f>'13'!U44</f>
        <v>30.651026145052004</v>
      </c>
      <c r="F18" s="120">
        <f>'13'!W44</f>
        <v>4</v>
      </c>
      <c r="G18" s="172">
        <f>'13'!Y44</f>
        <v>4</v>
      </c>
      <c r="H18" s="156">
        <v>13</v>
      </c>
      <c r="I18" s="56"/>
      <c r="J18" s="103" t="s">
        <v>216</v>
      </c>
      <c r="K18" s="161">
        <v>0.75800000000000001</v>
      </c>
      <c r="L18" s="189">
        <v>0.74199999999999999</v>
      </c>
    </row>
    <row r="19" spans="1:12" x14ac:dyDescent="0.2">
      <c r="A19" s="159" t="s">
        <v>6</v>
      </c>
      <c r="B19" s="3" t="s">
        <v>34</v>
      </c>
      <c r="C19" s="133">
        <v>100</v>
      </c>
      <c r="D19" s="128">
        <f>'14'!S44</f>
        <v>134.28001763682261</v>
      </c>
      <c r="E19" s="169">
        <f>'14'!U44</f>
        <v>59.119877586829226</v>
      </c>
      <c r="F19" s="120">
        <f>'14'!W44</f>
        <v>9</v>
      </c>
      <c r="G19" s="172">
        <f>'14'!Y44</f>
        <v>7</v>
      </c>
      <c r="H19" s="156">
        <v>14</v>
      </c>
      <c r="I19" s="56"/>
      <c r="J19" s="103" t="s">
        <v>217</v>
      </c>
      <c r="K19" s="161">
        <v>0.752</v>
      </c>
      <c r="L19" s="189">
        <v>0.72199999999999998</v>
      </c>
    </row>
    <row r="20" spans="1:12" x14ac:dyDescent="0.2">
      <c r="A20" s="159" t="s">
        <v>7</v>
      </c>
      <c r="B20" s="3" t="s">
        <v>269</v>
      </c>
      <c r="C20" s="133">
        <v>100</v>
      </c>
      <c r="D20" s="128">
        <f>'15'!S44</f>
        <v>128.11042907512592</v>
      </c>
      <c r="E20" s="169">
        <f>'15'!U44</f>
        <v>55.482241047531311</v>
      </c>
      <c r="F20" s="120">
        <f>'15'!W44</f>
        <v>5</v>
      </c>
      <c r="G20" s="172">
        <f>'15'!Y44</f>
        <v>4</v>
      </c>
      <c r="H20" s="156">
        <v>15</v>
      </c>
      <c r="I20" s="56"/>
      <c r="J20" s="103" t="s">
        <v>218</v>
      </c>
      <c r="K20" s="161">
        <v>0.71899999999999997</v>
      </c>
      <c r="L20" s="189">
        <v>0.74399999999999999</v>
      </c>
    </row>
    <row r="21" spans="1:12" x14ac:dyDescent="0.2">
      <c r="A21" s="159" t="s">
        <v>8</v>
      </c>
      <c r="B21" s="3" t="s">
        <v>270</v>
      </c>
      <c r="C21" s="133">
        <v>100</v>
      </c>
      <c r="D21" s="128">
        <f>'16'!S44</f>
        <v>124.52355261312999</v>
      </c>
      <c r="E21" s="169">
        <f>'16'!U44</f>
        <v>56.952184364910288</v>
      </c>
      <c r="F21" s="120">
        <f>'16'!W44</f>
        <v>8</v>
      </c>
      <c r="G21" s="172">
        <f>'16'!Y44</f>
        <v>7</v>
      </c>
      <c r="H21" s="156">
        <v>16</v>
      </c>
      <c r="I21" s="56"/>
      <c r="J21" s="103" t="s">
        <v>219</v>
      </c>
      <c r="K21" s="161">
        <v>0.82599999999999996</v>
      </c>
      <c r="L21" s="189">
        <v>0.75</v>
      </c>
    </row>
    <row r="22" spans="1:12" x14ac:dyDescent="0.2">
      <c r="A22" s="159" t="s">
        <v>9</v>
      </c>
      <c r="B22" s="3" t="s">
        <v>271</v>
      </c>
      <c r="C22" s="133">
        <v>100</v>
      </c>
      <c r="D22" s="128">
        <f>'17'!S44</f>
        <v>123.21290060964299</v>
      </c>
      <c r="E22" s="169">
        <f>'17'!U44</f>
        <v>52.261343285861869</v>
      </c>
      <c r="F22" s="120">
        <f>'17'!W44</f>
        <v>11</v>
      </c>
      <c r="G22" s="172">
        <f>'17'!Y44</f>
        <v>9</v>
      </c>
      <c r="H22" s="156">
        <v>17</v>
      </c>
      <c r="I22" s="56"/>
      <c r="J22" s="103" t="s">
        <v>253</v>
      </c>
      <c r="K22" s="161">
        <v>0.84399999999999997</v>
      </c>
      <c r="L22" s="189">
        <v>0.76200000000000001</v>
      </c>
    </row>
    <row r="23" spans="1:12" x14ac:dyDescent="0.2">
      <c r="A23" s="159" t="s">
        <v>10</v>
      </c>
      <c r="B23" s="3" t="s">
        <v>272</v>
      </c>
      <c r="C23" s="133">
        <v>100</v>
      </c>
      <c r="D23" s="128">
        <f>'18'!S44</f>
        <v>120.50894550827782</v>
      </c>
      <c r="E23" s="169">
        <f>'18'!U44</f>
        <v>47.117017172788607</v>
      </c>
      <c r="F23" s="120">
        <f>'18'!W44</f>
        <v>9</v>
      </c>
      <c r="G23" s="172">
        <f>'18'!Y44</f>
        <v>7</v>
      </c>
      <c r="H23" s="156">
        <v>18</v>
      </c>
      <c r="I23" s="56"/>
      <c r="J23" s="190" t="s">
        <v>263</v>
      </c>
      <c r="K23" s="394">
        <v>0.94499999999999995</v>
      </c>
      <c r="L23" s="395">
        <v>0.77200000000000002</v>
      </c>
    </row>
    <row r="24" spans="1:12" x14ac:dyDescent="0.2">
      <c r="A24" s="159" t="s">
        <v>11</v>
      </c>
      <c r="B24" s="3" t="s">
        <v>35</v>
      </c>
      <c r="C24" s="133">
        <v>100</v>
      </c>
      <c r="D24" s="128">
        <f>'19'!S44</f>
        <v>130.32494789964892</v>
      </c>
      <c r="E24" s="169">
        <f>'19'!U44</f>
        <v>48.96008259377566</v>
      </c>
      <c r="F24" s="120">
        <f>'19'!W44</f>
        <v>3</v>
      </c>
      <c r="G24" s="172">
        <f>'19'!Y44</f>
        <v>2</v>
      </c>
      <c r="H24" s="156">
        <v>19</v>
      </c>
      <c r="I24" s="56"/>
      <c r="J24" s="103" t="s">
        <v>340</v>
      </c>
      <c r="K24" s="161">
        <v>0.80800000000000005</v>
      </c>
      <c r="L24" s="189">
        <v>0.74199999999999999</v>
      </c>
    </row>
    <row r="25" spans="1:12" x14ac:dyDescent="0.2">
      <c r="A25" s="159" t="s">
        <v>12</v>
      </c>
      <c r="B25" s="3" t="s">
        <v>367</v>
      </c>
      <c r="C25" s="133">
        <v>100</v>
      </c>
      <c r="D25" s="128">
        <f>'20'!S44</f>
        <v>119.04190398853972</v>
      </c>
      <c r="E25" s="169">
        <f>'20'!U44</f>
        <v>43.340603320151907</v>
      </c>
      <c r="F25" s="120">
        <f>'20'!W44</f>
        <v>8</v>
      </c>
      <c r="G25" s="172">
        <f>'20'!Y44</f>
        <v>8</v>
      </c>
      <c r="H25" s="156">
        <v>20</v>
      </c>
      <c r="I25" s="56"/>
      <c r="J25" s="103" t="s">
        <v>369</v>
      </c>
      <c r="K25" s="161">
        <v>0.82699999999999996</v>
      </c>
      <c r="L25" s="189">
        <v>0.69599999999999995</v>
      </c>
    </row>
    <row r="26" spans="1:12" x14ac:dyDescent="0.2">
      <c r="A26" s="159" t="s">
        <v>13</v>
      </c>
      <c r="B26" s="3" t="s">
        <v>192</v>
      </c>
      <c r="C26" s="133">
        <v>100</v>
      </c>
      <c r="D26" s="128">
        <f>'21'!S44</f>
        <v>119.75549452621301</v>
      </c>
      <c r="E26" s="169">
        <f>'21'!U44</f>
        <v>31.04135245266928</v>
      </c>
      <c r="F26" s="120">
        <f>'21'!W44</f>
        <v>6</v>
      </c>
      <c r="G26" s="172">
        <f>'21'!Y44</f>
        <v>5</v>
      </c>
      <c r="H26" s="156">
        <v>21</v>
      </c>
      <c r="I26" s="56"/>
      <c r="J26" s="200" t="s">
        <v>370</v>
      </c>
      <c r="K26" s="161">
        <v>0.78</v>
      </c>
      <c r="L26" s="189">
        <v>0.71399999999999997</v>
      </c>
    </row>
    <row r="27" spans="1:12" x14ac:dyDescent="0.2">
      <c r="A27" s="11" t="s">
        <v>14</v>
      </c>
      <c r="B27" s="12" t="s">
        <v>50</v>
      </c>
      <c r="C27" s="134">
        <v>100</v>
      </c>
      <c r="D27" s="129">
        <f>'22'!S44</f>
        <v>126.74792777367264</v>
      </c>
      <c r="E27" s="170">
        <f>'22'!U44</f>
        <v>61.221081618334914</v>
      </c>
      <c r="F27" s="121">
        <f>'22'!W44</f>
        <v>15</v>
      </c>
      <c r="G27" s="173">
        <f>'22'!Y44</f>
        <v>11</v>
      </c>
      <c r="H27" s="157">
        <v>22</v>
      </c>
      <c r="I27" s="56"/>
      <c r="J27" s="199" t="s">
        <v>371</v>
      </c>
      <c r="K27" s="396">
        <v>0.82799999999999996</v>
      </c>
      <c r="L27" s="397">
        <v>0.68200000000000005</v>
      </c>
    </row>
    <row r="28" spans="1:12" x14ac:dyDescent="0.2">
      <c r="A28" s="159" t="s">
        <v>15</v>
      </c>
      <c r="B28" s="3" t="s">
        <v>36</v>
      </c>
      <c r="C28" s="133">
        <v>100</v>
      </c>
      <c r="D28" s="128">
        <f>'23'!S44</f>
        <v>134.90408654247233</v>
      </c>
      <c r="E28" s="169">
        <f>'23'!U44</f>
        <v>65.039373789362187</v>
      </c>
      <c r="F28" s="120">
        <f>'23'!W44</f>
        <v>13</v>
      </c>
      <c r="G28" s="172">
        <f>'23'!Y44</f>
        <v>10</v>
      </c>
      <c r="H28" s="156">
        <v>23</v>
      </c>
      <c r="I28" s="56"/>
      <c r="J28" s="114" t="s">
        <v>550</v>
      </c>
      <c r="K28" s="422">
        <v>0.67200000000000004</v>
      </c>
      <c r="L28" s="423">
        <v>0.67900000000000005</v>
      </c>
    </row>
    <row r="29" spans="1:12" x14ac:dyDescent="0.2">
      <c r="A29" s="159" t="s">
        <v>16</v>
      </c>
      <c r="B29" s="3" t="s">
        <v>193</v>
      </c>
      <c r="C29" s="133">
        <v>100</v>
      </c>
      <c r="D29" s="128">
        <f>'24'!S44</f>
        <v>121.96134646126087</v>
      </c>
      <c r="E29" s="169">
        <f>'24'!U44</f>
        <v>47.125337727732678</v>
      </c>
      <c r="F29" s="120">
        <f>'24'!W44</f>
        <v>3</v>
      </c>
      <c r="G29" s="172">
        <f>'24'!Y44</f>
        <v>3</v>
      </c>
      <c r="H29" s="156">
        <v>24</v>
      </c>
      <c r="I29" s="56"/>
      <c r="J29" s="200" t="s">
        <v>551</v>
      </c>
      <c r="K29" s="416">
        <v>0.59799999999999998</v>
      </c>
      <c r="L29" s="417">
        <v>0.61099999999999999</v>
      </c>
    </row>
    <row r="30" spans="1:12" x14ac:dyDescent="0.2">
      <c r="A30" s="159" t="s">
        <v>17</v>
      </c>
      <c r="B30" s="3" t="s">
        <v>273</v>
      </c>
      <c r="C30" s="133">
        <v>100</v>
      </c>
      <c r="D30" s="128">
        <f>'25'!S44</f>
        <v>139.39081119739208</v>
      </c>
      <c r="E30" s="169">
        <f>'25'!U44</f>
        <v>70.880637097997123</v>
      </c>
      <c r="F30" s="120">
        <f>'25'!W44</f>
        <v>3</v>
      </c>
      <c r="G30" s="172">
        <f>'25'!Y44</f>
        <v>4</v>
      </c>
      <c r="H30" s="156">
        <v>25</v>
      </c>
      <c r="I30" s="56"/>
      <c r="J30" s="200" t="s">
        <v>552</v>
      </c>
      <c r="K30" s="416">
        <v>0.71299999999999997</v>
      </c>
      <c r="L30" s="417">
        <v>0.622</v>
      </c>
    </row>
    <row r="31" spans="1:12" x14ac:dyDescent="0.2">
      <c r="A31" s="159" t="s">
        <v>18</v>
      </c>
      <c r="B31" s="3" t="s">
        <v>274</v>
      </c>
      <c r="C31" s="133">
        <v>100</v>
      </c>
      <c r="D31" s="128">
        <f>'26'!S44</f>
        <v>134.98898375712741</v>
      </c>
      <c r="E31" s="169">
        <f>'26'!U44</f>
        <v>86.23945232124683</v>
      </c>
      <c r="F31" s="120">
        <f>'26'!W44</f>
        <v>11</v>
      </c>
      <c r="G31" s="172">
        <f>'26'!Y44</f>
        <v>9</v>
      </c>
      <c r="H31" s="156">
        <v>26</v>
      </c>
      <c r="I31" s="56"/>
      <c r="J31" s="115" t="s">
        <v>553</v>
      </c>
      <c r="K31" s="424">
        <v>0.64</v>
      </c>
      <c r="L31" s="425">
        <v>0.64900000000000002</v>
      </c>
    </row>
    <row r="32" spans="1:12" x14ac:dyDescent="0.2">
      <c r="A32" s="159" t="s">
        <v>19</v>
      </c>
      <c r="B32" s="3" t="s">
        <v>275</v>
      </c>
      <c r="C32" s="133">
        <v>100</v>
      </c>
      <c r="D32" s="128">
        <f>'27'!S44</f>
        <v>132.28657074435637</v>
      </c>
      <c r="E32" s="169">
        <f>'27'!U44</f>
        <v>90.978543113189275</v>
      </c>
      <c r="F32" s="120">
        <f>'27'!W44</f>
        <v>22</v>
      </c>
      <c r="G32" s="172">
        <f>'27'!Y44</f>
        <v>17</v>
      </c>
      <c r="H32" s="156">
        <v>27</v>
      </c>
      <c r="I32" s="56"/>
      <c r="J32" s="191" t="s">
        <v>141</v>
      </c>
      <c r="K32" s="191"/>
      <c r="L32" s="47" t="s">
        <v>120</v>
      </c>
    </row>
    <row r="33" spans="1:12" x14ac:dyDescent="0.2">
      <c r="A33" s="159" t="s">
        <v>20</v>
      </c>
      <c r="B33" s="3" t="s">
        <v>37</v>
      </c>
      <c r="C33" s="133">
        <v>100</v>
      </c>
      <c r="D33" s="128">
        <f>'28'!S44</f>
        <v>132.33064672248639</v>
      </c>
      <c r="E33" s="169">
        <f>'28'!U44</f>
        <v>85.079193614115226</v>
      </c>
      <c r="F33" s="120">
        <f>'28'!W44</f>
        <v>8</v>
      </c>
      <c r="G33" s="172">
        <f>'28'!Y44</f>
        <v>7</v>
      </c>
      <c r="H33" s="156">
        <v>28</v>
      </c>
      <c r="I33" s="56"/>
      <c r="J33" s="57" t="s">
        <v>142</v>
      </c>
      <c r="K33" s="58">
        <f>AVERAGE(K29:K31)</f>
        <v>0.65033333333333332</v>
      </c>
      <c r="L33" s="58">
        <f>AVERAGE(L29:L31)</f>
        <v>0.62733333333333341</v>
      </c>
    </row>
    <row r="34" spans="1:12" x14ac:dyDescent="0.2">
      <c r="A34" s="159" t="s">
        <v>21</v>
      </c>
      <c r="B34" s="3" t="s">
        <v>38</v>
      </c>
      <c r="C34" s="133">
        <v>100</v>
      </c>
      <c r="D34" s="128">
        <f>'29'!S44</f>
        <v>113.31576026091319</v>
      </c>
      <c r="E34" s="169">
        <f>'29'!U44</f>
        <v>93.415963484234112</v>
      </c>
      <c r="F34" s="120">
        <f>'29'!W44</f>
        <v>1</v>
      </c>
      <c r="G34" s="172">
        <f>'29'!Y44</f>
        <v>1</v>
      </c>
      <c r="H34" s="156">
        <v>29</v>
      </c>
      <c r="I34" s="56"/>
    </row>
    <row r="35" spans="1:12" x14ac:dyDescent="0.2">
      <c r="A35" s="159" t="s">
        <v>22</v>
      </c>
      <c r="B35" s="3" t="s">
        <v>378</v>
      </c>
      <c r="C35" s="133">
        <v>100</v>
      </c>
      <c r="D35" s="128">
        <f>'30'!S44</f>
        <v>137.26969366597828</v>
      </c>
      <c r="E35" s="169">
        <f>'30'!U44</f>
        <v>87.126223706997521</v>
      </c>
      <c r="F35" s="120">
        <f>'30'!W44</f>
        <v>8</v>
      </c>
      <c r="G35" s="172">
        <f>'30'!Y44</f>
        <v>8</v>
      </c>
      <c r="H35" s="156">
        <v>30</v>
      </c>
      <c r="I35" s="56"/>
    </row>
    <row r="36" spans="1:12" x14ac:dyDescent="0.2">
      <c r="A36" s="159" t="s">
        <v>23</v>
      </c>
      <c r="B36" s="3" t="s">
        <v>194</v>
      </c>
      <c r="C36" s="133">
        <v>100</v>
      </c>
      <c r="D36" s="128">
        <f>'31'!S44</f>
        <v>133.03899970809357</v>
      </c>
      <c r="E36" s="169">
        <f>'31'!U44</f>
        <v>62.892884119809565</v>
      </c>
      <c r="F36" s="120">
        <f>'31'!W44</f>
        <v>8</v>
      </c>
      <c r="G36" s="172">
        <f>'31'!Y44</f>
        <v>9</v>
      </c>
      <c r="H36" s="156">
        <v>31</v>
      </c>
      <c r="I36" s="56"/>
    </row>
    <row r="37" spans="1:12" x14ac:dyDescent="0.2">
      <c r="A37" s="159" t="s">
        <v>24</v>
      </c>
      <c r="B37" s="3" t="s">
        <v>39</v>
      </c>
      <c r="C37" s="133">
        <v>100</v>
      </c>
      <c r="D37" s="128">
        <f>'32'!S44</f>
        <v>131.52277085920721</v>
      </c>
      <c r="E37" s="169">
        <f>'32'!U44</f>
        <v>90.114925588426246</v>
      </c>
      <c r="F37" s="120">
        <f>'32'!W44</f>
        <v>7</v>
      </c>
      <c r="G37" s="172">
        <f>'32'!Y44</f>
        <v>8</v>
      </c>
      <c r="H37" s="156">
        <v>32</v>
      </c>
      <c r="I37" s="56"/>
    </row>
    <row r="38" spans="1:12" x14ac:dyDescent="0.2">
      <c r="A38" s="159" t="s">
        <v>25</v>
      </c>
      <c r="B38" s="3" t="s">
        <v>40</v>
      </c>
      <c r="C38" s="133">
        <v>100</v>
      </c>
      <c r="D38" s="128">
        <f>'33'!S44</f>
        <v>134.045309190898</v>
      </c>
      <c r="E38" s="169">
        <f>'33'!U44</f>
        <v>91.540010692560529</v>
      </c>
      <c r="F38" s="120">
        <f>'33'!W44</f>
        <v>11</v>
      </c>
      <c r="G38" s="172">
        <f>'33'!Y44</f>
        <v>7</v>
      </c>
      <c r="H38" s="156">
        <v>33</v>
      </c>
      <c r="I38" s="56"/>
    </row>
    <row r="39" spans="1:12" x14ac:dyDescent="0.2">
      <c r="A39" s="159" t="s">
        <v>26</v>
      </c>
      <c r="B39" s="3" t="s">
        <v>277</v>
      </c>
      <c r="C39" s="133">
        <v>100</v>
      </c>
      <c r="D39" s="128">
        <f>'34'!S44</f>
        <v>131.92408992789092</v>
      </c>
      <c r="E39" s="169">
        <f>'34'!U44</f>
        <v>75.623479028552978</v>
      </c>
      <c r="F39" s="120">
        <f>'34'!W44</f>
        <v>17</v>
      </c>
      <c r="G39" s="172">
        <f>'34'!Y44</f>
        <v>15</v>
      </c>
      <c r="H39" s="156">
        <v>34</v>
      </c>
      <c r="I39" s="56"/>
    </row>
    <row r="40" spans="1:12" x14ac:dyDescent="0.2">
      <c r="A40" s="159" t="s">
        <v>51</v>
      </c>
      <c r="B40" s="3" t="s">
        <v>368</v>
      </c>
      <c r="C40" s="133">
        <v>100</v>
      </c>
      <c r="D40" s="128">
        <f>'35'!S44</f>
        <v>135.92990952533569</v>
      </c>
      <c r="E40" s="169">
        <f>'35'!U44</f>
        <v>78.634083186433031</v>
      </c>
      <c r="F40" s="120">
        <f>'35'!W44</f>
        <v>35</v>
      </c>
      <c r="G40" s="172">
        <f>'35'!Y44</f>
        <v>30</v>
      </c>
      <c r="H40" s="156">
        <v>35</v>
      </c>
      <c r="I40" s="56"/>
    </row>
    <row r="41" spans="1:12" x14ac:dyDescent="0.2">
      <c r="A41" s="159" t="s">
        <v>195</v>
      </c>
      <c r="B41" s="3" t="s">
        <v>41</v>
      </c>
      <c r="C41" s="133">
        <v>100</v>
      </c>
      <c r="D41" s="128">
        <f>'36'!S44</f>
        <v>133.2612219795559</v>
      </c>
      <c r="E41" s="169">
        <f>'36'!U44</f>
        <v>85.923717669145006</v>
      </c>
      <c r="F41" s="120">
        <f>'36'!W44</f>
        <v>13</v>
      </c>
      <c r="G41" s="172">
        <f>'36'!Y44</f>
        <v>9</v>
      </c>
      <c r="H41" s="156">
        <v>36</v>
      </c>
      <c r="I41" s="56"/>
    </row>
    <row r="42" spans="1:12" x14ac:dyDescent="0.2">
      <c r="A42" s="159" t="s">
        <v>201</v>
      </c>
      <c r="B42" s="3" t="s">
        <v>346</v>
      </c>
      <c r="C42" s="133">
        <v>100</v>
      </c>
      <c r="D42" s="128">
        <f>'37'!S44</f>
        <v>127.10402980016335</v>
      </c>
      <c r="E42" s="169">
        <f>'37'!U44</f>
        <v>68.314095184008309</v>
      </c>
      <c r="F42" s="120">
        <f>'37'!W44</f>
        <v>19</v>
      </c>
      <c r="G42" s="172">
        <f>'37'!Y44</f>
        <v>14</v>
      </c>
      <c r="H42" s="156">
        <v>37</v>
      </c>
      <c r="I42" s="56"/>
    </row>
    <row r="43" spans="1:12" x14ac:dyDescent="0.2">
      <c r="A43" s="159" t="s">
        <v>202</v>
      </c>
      <c r="B43" s="3" t="s">
        <v>279</v>
      </c>
      <c r="C43" s="133">
        <v>100</v>
      </c>
      <c r="D43" s="128">
        <f>'38'!S44</f>
        <v>128.63429994865842</v>
      </c>
      <c r="E43" s="169">
        <f>'38'!U44</f>
        <v>16.842522369040132</v>
      </c>
      <c r="F43" s="120">
        <f>'38'!W44</f>
        <v>3</v>
      </c>
      <c r="G43" s="172">
        <f>'38'!Y44</f>
        <v>2</v>
      </c>
      <c r="H43" s="156">
        <v>38</v>
      </c>
      <c r="I43" s="56"/>
    </row>
    <row r="44" spans="1:12" x14ac:dyDescent="0.2">
      <c r="A44" s="159" t="s">
        <v>203</v>
      </c>
      <c r="B44" s="3" t="s">
        <v>280</v>
      </c>
      <c r="C44" s="133">
        <v>100</v>
      </c>
      <c r="D44" s="128">
        <f>'39'!S44</f>
        <v>145.59520813616948</v>
      </c>
      <c r="E44" s="169">
        <f>'39'!U44</f>
        <v>61.146080340687611</v>
      </c>
      <c r="F44" s="120">
        <f>'39'!W44</f>
        <v>3</v>
      </c>
      <c r="G44" s="172">
        <f>'39'!Y44</f>
        <v>2</v>
      </c>
      <c r="H44" s="156">
        <v>39</v>
      </c>
      <c r="I44" s="56"/>
    </row>
    <row r="45" spans="1:12" x14ac:dyDescent="0.2">
      <c r="A45" s="106"/>
      <c r="B45" s="94" t="s">
        <v>83</v>
      </c>
      <c r="C45" s="135">
        <f>SUM(C6:C44)</f>
        <v>3900</v>
      </c>
      <c r="D45" s="202">
        <f>SUM(D6:D44)</f>
        <v>4945.8477305265578</v>
      </c>
      <c r="E45" s="203">
        <f>SUM(E6:E44)</f>
        <v>2376.8888221878969</v>
      </c>
      <c r="F45" s="204">
        <f>SUM(F6:F44)</f>
        <v>361</v>
      </c>
      <c r="G45" s="205">
        <f>SUM(G6:G44)</f>
        <v>287</v>
      </c>
      <c r="H45" s="160"/>
      <c r="I45" s="56"/>
    </row>
    <row r="46" spans="1:12" x14ac:dyDescent="0.2">
      <c r="A46" s="398" t="str">
        <f>取引基本表!$E$1</f>
        <v>2015年加古川市産業連関表</v>
      </c>
      <c r="B46" s="399"/>
      <c r="C46" s="60"/>
      <c r="D46" s="60"/>
      <c r="E46" s="60"/>
      <c r="F46" s="60"/>
      <c r="G46" s="60"/>
      <c r="H46" s="48"/>
      <c r="I46" s="48"/>
      <c r="J46" s="48"/>
    </row>
    <row r="47" spans="1:12" x14ac:dyDescent="0.2">
      <c r="A47" s="59" t="s">
        <v>556</v>
      </c>
      <c r="B47" s="60"/>
      <c r="C47" s="60"/>
      <c r="D47" s="60"/>
      <c r="E47" s="60"/>
      <c r="F47" s="60"/>
      <c r="G47" s="60"/>
      <c r="H47" s="48"/>
      <c r="I47" s="48"/>
      <c r="J47" s="48"/>
    </row>
    <row r="48" spans="1:12" x14ac:dyDescent="0.2">
      <c r="A48" s="59" t="s">
        <v>557</v>
      </c>
      <c r="B48" s="60"/>
      <c r="C48" s="60"/>
      <c r="D48" s="60"/>
      <c r="E48" s="60"/>
      <c r="F48" s="60"/>
      <c r="G48" s="60"/>
      <c r="H48" s="48"/>
      <c r="I48" s="48"/>
      <c r="J48" s="48"/>
    </row>
    <row r="49" spans="1:10" x14ac:dyDescent="0.2">
      <c r="A49" s="59" t="s">
        <v>252</v>
      </c>
      <c r="B49" s="60"/>
      <c r="C49" s="60"/>
      <c r="D49" s="60"/>
      <c r="E49" s="60"/>
      <c r="F49" s="60"/>
      <c r="G49" s="60"/>
      <c r="H49" s="48"/>
      <c r="I49" s="48"/>
      <c r="J49" s="48"/>
    </row>
  </sheetData>
  <mergeCells count="1">
    <mergeCell ref="K4:L4"/>
  </mergeCells>
  <phoneticPr fontId="5"/>
  <pageMargins left="0.75" right="0.75" top="0.62" bottom="0.62" header="0.51200000000000001" footer="0.51200000000000001"/>
  <pageSetup paperSize="9" scale="83" orientation="landscape" r:id="rId1"/>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1:Y46"/>
  <sheetViews>
    <sheetView showGridLines="0" workbookViewId="0">
      <pane xSplit="2" ySplit="4" topLeftCell="C5" activePane="bottomRight" state="frozen"/>
      <selection activeCell="B1" sqref="B1:B65536"/>
      <selection pane="topRight" activeCell="B1" sqref="B1:B65536"/>
      <selection pane="bottomLeft" activeCell="B1" sqref="B1:B65536"/>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8" t="str">
        <f>取引基本表!$E$1</f>
        <v>2015年加古川市産業連関表</v>
      </c>
      <c r="H1" s="401"/>
      <c r="I1" s="401"/>
    </row>
    <row r="2" spans="1:25" x14ac:dyDescent="0.2">
      <c r="B2" s="3" t="s">
        <v>282</v>
      </c>
      <c r="S2" s="3" t="s">
        <v>153</v>
      </c>
      <c r="U2" s="64" t="s">
        <v>210</v>
      </c>
      <c r="W2" s="3" t="s">
        <v>130</v>
      </c>
      <c r="Y2" s="3" t="s">
        <v>154</v>
      </c>
    </row>
    <row r="3" spans="1:25" ht="44" x14ac:dyDescent="0.2">
      <c r="B3" s="65"/>
      <c r="C3" s="66" t="s">
        <v>228</v>
      </c>
      <c r="D3" s="66" t="s">
        <v>317</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投入係数表!AB5</f>
        <v>0</v>
      </c>
      <c r="E5" s="77">
        <f t="shared" ref="E5:E38" si="0">$C$30*D5</f>
        <v>0</v>
      </c>
      <c r="F5" s="76">
        <f>分析係数表!C8</f>
        <v>6.8521575100212173E-2</v>
      </c>
      <c r="G5" s="77">
        <f t="shared" ref="G5:G38" si="1">E5*F5</f>
        <v>0</v>
      </c>
      <c r="H5" s="77">
        <f t="array" ref="H5:H43">MMULT(逆行列係数!C5:AO43,'26'!G5:G43)</f>
        <v>3.4815789227735463E-4</v>
      </c>
      <c r="I5" s="77">
        <f t="shared" ref="I5:I38" si="2">C5+H5</f>
        <v>3.4815789227735463E-4</v>
      </c>
      <c r="J5" s="76">
        <f>分析係数表!G8</f>
        <v>0.11996034368803701</v>
      </c>
      <c r="K5" s="78">
        <f t="shared" ref="K5:K38" si="3">I5*J5</f>
        <v>4.1765140415294027E-5</v>
      </c>
      <c r="L5" s="79" t="s">
        <v>185</v>
      </c>
      <c r="M5" s="80" t="s">
        <v>185</v>
      </c>
      <c r="N5" s="81">
        <f>分析係数表!H8</f>
        <v>1.0951051471680932E-2</v>
      </c>
      <c r="O5" s="82">
        <f t="shared" ref="O5:O43" si="4">$M$44*N5</f>
        <v>0.38062746988794294</v>
      </c>
      <c r="P5" s="76">
        <f>分析係数表!C8</f>
        <v>6.8521575100212173E-2</v>
      </c>
      <c r="Q5" s="82">
        <f t="shared" ref="Q5:Q38" si="5">O5*P5</f>
        <v>2.6081193763130429E-2</v>
      </c>
      <c r="R5" s="83">
        <f t="array" ref="R5:R43">MMULT(逆行列係数!C5:AO43,'26'!Q5:Q43)</f>
        <v>3.3548733621730234E-2</v>
      </c>
      <c r="S5" s="84">
        <f t="shared" ref="S5:S38" si="6">I5+R5</f>
        <v>3.3896891514007592E-2</v>
      </c>
      <c r="T5" s="85">
        <f>分析係数表!F8</f>
        <v>0.45208195637805682</v>
      </c>
      <c r="U5" s="86">
        <f t="shared" ref="U5:U38" si="7">S5*T5</f>
        <v>1.5324173030787305E-2</v>
      </c>
      <c r="V5" s="87">
        <f>分析係数表!D8</f>
        <v>0.36021150033046928</v>
      </c>
      <c r="W5" s="88">
        <f t="shared" ref="W5:W38" si="8">ROUND(S5*V5,0)</f>
        <v>0</v>
      </c>
      <c r="X5" s="76">
        <f>分析係数表!E8</f>
        <v>0.22769332452081956</v>
      </c>
      <c r="Y5" s="89">
        <f t="shared" ref="Y5:Y38" si="9">ROUND(S5*X5,0)</f>
        <v>0</v>
      </c>
    </row>
    <row r="6" spans="1:25" x14ac:dyDescent="0.2">
      <c r="A6" s="6" t="s">
        <v>220</v>
      </c>
      <c r="B6" s="5" t="s">
        <v>266</v>
      </c>
      <c r="C6" s="90"/>
      <c r="D6" s="76">
        <f>投入係数表!AB6</f>
        <v>0</v>
      </c>
      <c r="E6" s="77">
        <f t="shared" si="0"/>
        <v>0</v>
      </c>
      <c r="F6" s="76">
        <f>分析係数表!C9</f>
        <v>0.10166666666666668</v>
      </c>
      <c r="G6" s="77">
        <f t="shared" si="1"/>
        <v>0</v>
      </c>
      <c r="H6" s="77">
        <v>6.0993777577626477E-5</v>
      </c>
      <c r="I6" s="77">
        <f t="shared" si="2"/>
        <v>6.0993777577626477E-5</v>
      </c>
      <c r="J6" s="76">
        <f>分析係数表!G9</f>
        <v>0.25757575757575757</v>
      </c>
      <c r="K6" s="78">
        <f t="shared" si="3"/>
        <v>1.5710518466964396E-5</v>
      </c>
      <c r="L6" s="79"/>
      <c r="M6" s="80"/>
      <c r="N6" s="81">
        <f>分析係数表!H9</f>
        <v>5.8336047250617351E-4</v>
      </c>
      <c r="O6" s="82">
        <f t="shared" si="4"/>
        <v>2.0275954437512768E-2</v>
      </c>
      <c r="P6" s="76">
        <f>分析係数表!C9</f>
        <v>0.10166666666666668</v>
      </c>
      <c r="Q6" s="82">
        <f t="shared" si="5"/>
        <v>2.0613887011471316E-3</v>
      </c>
      <c r="R6" s="83">
        <v>2.3291694172611378E-3</v>
      </c>
      <c r="S6" s="84">
        <f t="shared" si="6"/>
        <v>2.3901631948387643E-3</v>
      </c>
      <c r="T6" s="85">
        <f>分析係数表!F9</f>
        <v>0.71212121212121215</v>
      </c>
      <c r="U6" s="86">
        <f t="shared" si="7"/>
        <v>1.7020859114760898E-3</v>
      </c>
      <c r="V6" s="87">
        <f>分析係数表!D9</f>
        <v>0</v>
      </c>
      <c r="W6" s="88">
        <f t="shared" si="8"/>
        <v>0</v>
      </c>
      <c r="X6" s="76">
        <f>分析係数表!E9</f>
        <v>0</v>
      </c>
      <c r="Y6" s="89">
        <f t="shared" si="9"/>
        <v>0</v>
      </c>
    </row>
    <row r="7" spans="1:25" x14ac:dyDescent="0.2">
      <c r="A7" s="6" t="s">
        <v>221</v>
      </c>
      <c r="B7" s="5" t="s">
        <v>267</v>
      </c>
      <c r="C7" s="90"/>
      <c r="D7" s="76">
        <f>投入係数表!AB7</f>
        <v>0</v>
      </c>
      <c r="E7" s="77">
        <f t="shared" si="0"/>
        <v>0</v>
      </c>
      <c r="F7" s="76">
        <f>分析係数表!C10</f>
        <v>6.675102815564693E-2</v>
      </c>
      <c r="G7" s="77">
        <f t="shared" si="1"/>
        <v>0</v>
      </c>
      <c r="H7" s="77">
        <v>1.1561145141644754E-5</v>
      </c>
      <c r="I7" s="77">
        <f t="shared" si="2"/>
        <v>1.1561145141644754E-5</v>
      </c>
      <c r="J7" s="76">
        <f>分析係数表!G10</f>
        <v>0.17692307692307693</v>
      </c>
      <c r="K7" s="78">
        <f t="shared" si="3"/>
        <v>2.0454333712140719E-6</v>
      </c>
      <c r="L7" s="79"/>
      <c r="M7" s="80"/>
      <c r="N7" s="81">
        <f>分析係数表!H10</f>
        <v>1.0987412693544459E-3</v>
      </c>
      <c r="O7" s="82">
        <f t="shared" si="4"/>
        <v>3.8189128276616184E-2</v>
      </c>
      <c r="P7" s="76">
        <f>分析係数表!C10</f>
        <v>6.675102815564693E-2</v>
      </c>
      <c r="Q7" s="82">
        <f t="shared" si="5"/>
        <v>2.5491635768320193E-3</v>
      </c>
      <c r="R7" s="83">
        <v>3.8700744736005445E-3</v>
      </c>
      <c r="S7" s="84">
        <f t="shared" si="6"/>
        <v>3.881635618742189E-3</v>
      </c>
      <c r="T7" s="85">
        <f>分析係数表!F10</f>
        <v>0.52307692307692311</v>
      </c>
      <c r="U7" s="86">
        <f t="shared" si="7"/>
        <v>2.0303940159574528E-3</v>
      </c>
      <c r="V7" s="87">
        <f>分析係数表!D10</f>
        <v>9.2307692307692313E-2</v>
      </c>
      <c r="W7" s="88">
        <f t="shared" si="8"/>
        <v>0</v>
      </c>
      <c r="X7" s="76">
        <f>分析係数表!E10</f>
        <v>0</v>
      </c>
      <c r="Y7" s="89">
        <f t="shared" si="9"/>
        <v>0</v>
      </c>
    </row>
    <row r="8" spans="1:25" x14ac:dyDescent="0.2">
      <c r="A8" s="6" t="s">
        <v>222</v>
      </c>
      <c r="B8" s="5" t="s">
        <v>27</v>
      </c>
      <c r="C8" s="90"/>
      <c r="D8" s="76">
        <f>投入係数表!AB8</f>
        <v>0</v>
      </c>
      <c r="E8" s="77">
        <f t="shared" si="0"/>
        <v>0</v>
      </c>
      <c r="F8" s="76">
        <f>分析係数表!C11</f>
        <v>1.2359489742525653E-2</v>
      </c>
      <c r="G8" s="77">
        <f t="shared" si="1"/>
        <v>0</v>
      </c>
      <c r="H8" s="77">
        <v>8.4111465282770068E-3</v>
      </c>
      <c r="I8" s="77">
        <f t="shared" si="2"/>
        <v>8.4111465282770068E-3</v>
      </c>
      <c r="J8" s="76">
        <f>分析係数表!G11</f>
        <v>0.33667334669338678</v>
      </c>
      <c r="K8" s="78">
        <f t="shared" si="3"/>
        <v>2.8318088512034813E-3</v>
      </c>
      <c r="L8" s="79"/>
      <c r="M8" s="80"/>
      <c r="N8" s="81">
        <f>分析係数表!H11</f>
        <v>-2.0551994966342155E-5</v>
      </c>
      <c r="O8" s="82">
        <f t="shared" si="4"/>
        <v>-7.1432901812375606E-4</v>
      </c>
      <c r="P8" s="76">
        <f>分析係数表!C11</f>
        <v>1.2359489742525653E-2</v>
      </c>
      <c r="Q8" s="82">
        <f t="shared" si="5"/>
        <v>-8.8287421722889839E-6</v>
      </c>
      <c r="R8" s="83">
        <v>2.6272828424923861E-3</v>
      </c>
      <c r="S8" s="84">
        <f t="shared" si="6"/>
        <v>1.1038429370769393E-2</v>
      </c>
      <c r="T8" s="85">
        <f>分析係数表!F11</f>
        <v>0.55811623246492981</v>
      </c>
      <c r="U8" s="86">
        <f t="shared" si="7"/>
        <v>6.1607266127440396E-3</v>
      </c>
      <c r="V8" s="87">
        <f>分析係数表!D11</f>
        <v>9.0180360721442889E-3</v>
      </c>
      <c r="W8" s="88">
        <f t="shared" si="8"/>
        <v>0</v>
      </c>
      <c r="X8" s="76">
        <f>分析係数表!E11</f>
        <v>0</v>
      </c>
      <c r="Y8" s="89">
        <f t="shared" si="9"/>
        <v>0</v>
      </c>
    </row>
    <row r="9" spans="1:25" x14ac:dyDescent="0.2">
      <c r="A9" s="6" t="s">
        <v>223</v>
      </c>
      <c r="B9" s="5" t="s">
        <v>191</v>
      </c>
      <c r="C9" s="90"/>
      <c r="D9" s="76">
        <f>投入係数表!AB9</f>
        <v>0</v>
      </c>
      <c r="E9" s="77">
        <f t="shared" si="0"/>
        <v>0</v>
      </c>
      <c r="F9" s="76">
        <f>分析係数表!C12</f>
        <v>9.527433500036242E-2</v>
      </c>
      <c r="G9" s="77">
        <f t="shared" si="1"/>
        <v>0</v>
      </c>
      <c r="H9" s="77">
        <v>4.2211911453853761E-4</v>
      </c>
      <c r="I9" s="77">
        <f t="shared" si="2"/>
        <v>4.2211911453853761E-4</v>
      </c>
      <c r="J9" s="76">
        <f>分析係数表!G12</f>
        <v>0.14088657924107142</v>
      </c>
      <c r="K9" s="78">
        <f t="shared" si="3"/>
        <v>5.9470918079604586E-5</v>
      </c>
      <c r="L9" s="79"/>
      <c r="M9" s="80"/>
      <c r="N9" s="81">
        <f>分析係数表!H12</f>
        <v>8.9938691818092706E-2</v>
      </c>
      <c r="O9" s="82">
        <f t="shared" si="4"/>
        <v>3.1260136800815754</v>
      </c>
      <c r="P9" s="76">
        <f>分析係数表!C12</f>
        <v>9.527433500036242E-2</v>
      </c>
      <c r="Q9" s="82">
        <f t="shared" si="5"/>
        <v>0.29782887457180779</v>
      </c>
      <c r="R9" s="83">
        <v>0.33061066551980139</v>
      </c>
      <c r="S9" s="84">
        <f t="shared" si="6"/>
        <v>0.33103278463433994</v>
      </c>
      <c r="T9" s="85">
        <f>分析係数表!F12</f>
        <v>0.31070382254464285</v>
      </c>
      <c r="U9" s="86">
        <f t="shared" si="7"/>
        <v>0.10285315157348693</v>
      </c>
      <c r="V9" s="87">
        <f>分析係数表!D12</f>
        <v>6.9248744419642863E-2</v>
      </c>
      <c r="W9" s="88">
        <f t="shared" si="8"/>
        <v>0</v>
      </c>
      <c r="X9" s="76">
        <f>分析係数表!E12</f>
        <v>7.6468331473214288E-2</v>
      </c>
      <c r="Y9" s="89">
        <f t="shared" si="9"/>
        <v>0</v>
      </c>
    </row>
    <row r="10" spans="1:25" x14ac:dyDescent="0.2">
      <c r="A10" s="6" t="s">
        <v>224</v>
      </c>
      <c r="B10" s="5" t="s">
        <v>28</v>
      </c>
      <c r="C10" s="90"/>
      <c r="D10" s="76">
        <f>投入係数表!AB10</f>
        <v>1.89978627404417E-3</v>
      </c>
      <c r="E10" s="77">
        <f t="shared" si="0"/>
        <v>0.18997862740441701</v>
      </c>
      <c r="F10" s="76">
        <f>分析係数表!C13</f>
        <v>0</v>
      </c>
      <c r="G10" s="77">
        <f t="shared" si="1"/>
        <v>0</v>
      </c>
      <c r="H10" s="77">
        <v>0</v>
      </c>
      <c r="I10" s="77">
        <f t="shared" si="2"/>
        <v>0</v>
      </c>
      <c r="J10" s="76">
        <f>分析係数表!G13</f>
        <v>0.24501568667138954</v>
      </c>
      <c r="K10" s="78">
        <f t="shared" si="3"/>
        <v>0</v>
      </c>
      <c r="L10" s="79"/>
      <c r="M10" s="80"/>
      <c r="N10" s="81">
        <f>分析係数表!H13</f>
        <v>1.4256760815882582E-2</v>
      </c>
      <c r="O10" s="82">
        <f t="shared" si="4"/>
        <v>0.49552454503384863</v>
      </c>
      <c r="P10" s="76">
        <f>分析係数表!C13</f>
        <v>0</v>
      </c>
      <c r="Q10" s="82">
        <f t="shared" si="5"/>
        <v>0</v>
      </c>
      <c r="R10" s="83">
        <v>0</v>
      </c>
      <c r="S10" s="84">
        <f t="shared" si="6"/>
        <v>0</v>
      </c>
      <c r="T10" s="85">
        <f>分析係数表!F13</f>
        <v>0.38356441655702866</v>
      </c>
      <c r="U10" s="86">
        <f t="shared" si="7"/>
        <v>0</v>
      </c>
      <c r="V10" s="87">
        <f>分析係数表!D13</f>
        <v>0.14249569881590932</v>
      </c>
      <c r="W10" s="88">
        <f t="shared" si="8"/>
        <v>0</v>
      </c>
      <c r="X10" s="76">
        <f>分析係数表!E13</f>
        <v>0.13065479202509866</v>
      </c>
      <c r="Y10" s="89">
        <f t="shared" si="9"/>
        <v>0</v>
      </c>
    </row>
    <row r="11" spans="1:25" x14ac:dyDescent="0.2">
      <c r="A11" s="6" t="s">
        <v>225</v>
      </c>
      <c r="B11" s="5" t="s">
        <v>268</v>
      </c>
      <c r="C11" s="90"/>
      <c r="D11" s="76">
        <f>投入係数表!AB11</f>
        <v>3.5620992638328189E-3</v>
      </c>
      <c r="E11" s="77">
        <f t="shared" si="0"/>
        <v>0.35620992638328186</v>
      </c>
      <c r="F11" s="76">
        <f>分析係数表!C14</f>
        <v>0.10677389421589856</v>
      </c>
      <c r="G11" s="77">
        <f t="shared" si="1"/>
        <v>3.8033920998301551E-2</v>
      </c>
      <c r="H11" s="77">
        <v>7.7208701844017E-2</v>
      </c>
      <c r="I11" s="77">
        <f t="shared" si="2"/>
        <v>7.7208701844017E-2</v>
      </c>
      <c r="J11" s="76">
        <f>分析係数表!G14</f>
        <v>0.16458723227282179</v>
      </c>
      <c r="K11" s="78">
        <f t="shared" si="3"/>
        <v>1.2707566543884271E-2</v>
      </c>
      <c r="L11" s="79"/>
      <c r="M11" s="80"/>
      <c r="N11" s="81">
        <f>分析係数表!H14</f>
        <v>1.166720945012347E-3</v>
      </c>
      <c r="O11" s="82">
        <f t="shared" si="4"/>
        <v>4.0551908875025536E-2</v>
      </c>
      <c r="P11" s="76">
        <f>分析係数表!C14</f>
        <v>0.10677389421589856</v>
      </c>
      <c r="Q11" s="82">
        <f t="shared" si="5"/>
        <v>4.3298852284747343E-3</v>
      </c>
      <c r="R11" s="83">
        <v>1.8852128962155591E-2</v>
      </c>
      <c r="S11" s="84">
        <f t="shared" si="6"/>
        <v>9.6060830806172587E-2</v>
      </c>
      <c r="T11" s="85">
        <f>分析係数表!F14</f>
        <v>0.30037429819089206</v>
      </c>
      <c r="U11" s="86">
        <f t="shared" si="7"/>
        <v>2.8854204637038115E-2</v>
      </c>
      <c r="V11" s="87">
        <f>分析係数表!D14</f>
        <v>5.9367851944271161E-2</v>
      </c>
      <c r="W11" s="88">
        <f t="shared" si="8"/>
        <v>0</v>
      </c>
      <c r="X11" s="76">
        <f>分析係数表!E14</f>
        <v>5.1881888126429611E-2</v>
      </c>
      <c r="Y11" s="89">
        <f t="shared" si="9"/>
        <v>0</v>
      </c>
    </row>
    <row r="12" spans="1:25" x14ac:dyDescent="0.2">
      <c r="A12" s="6" t="s">
        <v>226</v>
      </c>
      <c r="B12" s="5" t="s">
        <v>29</v>
      </c>
      <c r="C12" s="90"/>
      <c r="D12" s="76">
        <f>投入係数表!AB12</f>
        <v>1.4723343623842318E-2</v>
      </c>
      <c r="E12" s="77">
        <f t="shared" si="0"/>
        <v>1.4723343623842318</v>
      </c>
      <c r="F12" s="76">
        <f>分析係数表!C15</f>
        <v>0</v>
      </c>
      <c r="G12" s="77">
        <f t="shared" si="1"/>
        <v>0</v>
      </c>
      <c r="H12" s="77">
        <v>0</v>
      </c>
      <c r="I12" s="77">
        <f t="shared" si="2"/>
        <v>0</v>
      </c>
      <c r="J12" s="76">
        <f>分析係数表!G15</f>
        <v>9.5597535599167657E-2</v>
      </c>
      <c r="K12" s="78">
        <f t="shared" si="3"/>
        <v>0</v>
      </c>
      <c r="L12" s="79"/>
      <c r="M12" s="80"/>
      <c r="N12" s="81">
        <f>分析係数表!H15</f>
        <v>8.2508355176415162E-3</v>
      </c>
      <c r="O12" s="82">
        <f t="shared" si="4"/>
        <v>0.28677562658368327</v>
      </c>
      <c r="P12" s="76">
        <f>分析係数表!C15</f>
        <v>0</v>
      </c>
      <c r="Q12" s="82">
        <f t="shared" si="5"/>
        <v>0</v>
      </c>
      <c r="R12" s="83">
        <v>0</v>
      </c>
      <c r="S12" s="84">
        <f t="shared" si="6"/>
        <v>0</v>
      </c>
      <c r="T12" s="85">
        <f>分析係数表!F15</f>
        <v>0.3037251621853197</v>
      </c>
      <c r="U12" s="86">
        <f t="shared" si="7"/>
        <v>0</v>
      </c>
      <c r="V12" s="87">
        <f>分析係数表!D15</f>
        <v>2.5215227059447551E-2</v>
      </c>
      <c r="W12" s="88">
        <f t="shared" si="8"/>
        <v>0</v>
      </c>
      <c r="X12" s="76">
        <f>分析係数表!E15</f>
        <v>2.1461503937329145E-2</v>
      </c>
      <c r="Y12" s="89">
        <f t="shared" si="9"/>
        <v>0</v>
      </c>
    </row>
    <row r="13" spans="1:25" x14ac:dyDescent="0.2">
      <c r="A13" s="6" t="s">
        <v>227</v>
      </c>
      <c r="B13" s="5" t="s">
        <v>30</v>
      </c>
      <c r="C13" s="90"/>
      <c r="D13" s="76">
        <f>投入係数表!AB13</f>
        <v>1.1873664212776063E-2</v>
      </c>
      <c r="E13" s="77">
        <f t="shared" si="0"/>
        <v>1.1873664212776063</v>
      </c>
      <c r="F13" s="76">
        <f>分析係数表!C16</f>
        <v>0.41015070437916346</v>
      </c>
      <c r="G13" s="77">
        <f t="shared" si="1"/>
        <v>0.48699917404317677</v>
      </c>
      <c r="H13" s="77">
        <v>0.60042596422764238</v>
      </c>
      <c r="I13" s="77">
        <f t="shared" si="2"/>
        <v>0.60042596422764238</v>
      </c>
      <c r="J13" s="76">
        <f>分析係数表!G16</f>
        <v>3.3423831070889892E-2</v>
      </c>
      <c r="K13" s="78">
        <f t="shared" si="3"/>
        <v>2.0068535998920896E-2</v>
      </c>
      <c r="L13" s="79"/>
      <c r="M13" s="80"/>
      <c r="N13" s="81">
        <f>分析係数表!H16</f>
        <v>1.6727742979912797E-2</v>
      </c>
      <c r="O13" s="82">
        <f t="shared" si="4"/>
        <v>0.58140887236672789</v>
      </c>
      <c r="P13" s="76">
        <f>分析係数表!C16</f>
        <v>0.41015070437916346</v>
      </c>
      <c r="Q13" s="82">
        <f t="shared" si="5"/>
        <v>0.23846525853350858</v>
      </c>
      <c r="R13" s="83">
        <v>0.28831930446227888</v>
      </c>
      <c r="S13" s="84">
        <f t="shared" si="6"/>
        <v>0.88874526868992132</v>
      </c>
      <c r="T13" s="85">
        <f>分析係数表!F16</f>
        <v>0.28886877828054297</v>
      </c>
      <c r="U13" s="86">
        <f t="shared" si="7"/>
        <v>0.25673075996907047</v>
      </c>
      <c r="V13" s="87">
        <f>分析係数表!D16</f>
        <v>1.1915535444947209E-2</v>
      </c>
      <c r="W13" s="88">
        <f t="shared" si="8"/>
        <v>0</v>
      </c>
      <c r="X13" s="76">
        <f>分析係数表!E16</f>
        <v>1.200603318250377E-2</v>
      </c>
      <c r="Y13" s="89">
        <f t="shared" si="9"/>
        <v>0</v>
      </c>
    </row>
    <row r="14" spans="1:25" x14ac:dyDescent="0.2">
      <c r="A14" s="6" t="s">
        <v>2</v>
      </c>
      <c r="B14" s="5" t="s">
        <v>365</v>
      </c>
      <c r="C14" s="90"/>
      <c r="D14" s="76">
        <f>投入係数表!AB14</f>
        <v>1.4010923771075753E-2</v>
      </c>
      <c r="E14" s="77">
        <f t="shared" si="0"/>
        <v>1.4010923771075754</v>
      </c>
      <c r="F14" s="76">
        <f>分析係数表!C17</f>
        <v>9.7010006591167874E-2</v>
      </c>
      <c r="G14" s="77">
        <f t="shared" si="1"/>
        <v>0.13591998073804096</v>
      </c>
      <c r="H14" s="77">
        <v>0.15318059998123557</v>
      </c>
      <c r="I14" s="77">
        <f t="shared" si="2"/>
        <v>0.15318059998123557</v>
      </c>
      <c r="J14" s="76">
        <f>分析係数表!G17</f>
        <v>0.23047865738492257</v>
      </c>
      <c r="K14" s="78">
        <f t="shared" si="3"/>
        <v>3.5304859021092067E-2</v>
      </c>
      <c r="L14" s="79"/>
      <c r="M14" s="80"/>
      <c r="N14" s="81">
        <f>分析係数表!H17</f>
        <v>3.0021721877756735E-3</v>
      </c>
      <c r="O14" s="82">
        <f t="shared" si="4"/>
        <v>0.10434698503207791</v>
      </c>
      <c r="P14" s="76">
        <f>分析係数表!C17</f>
        <v>9.7010006591167874E-2</v>
      </c>
      <c r="Q14" s="82">
        <f t="shared" si="5"/>
        <v>1.0122701705730373E-2</v>
      </c>
      <c r="R14" s="83">
        <v>1.9285266385324178E-2</v>
      </c>
      <c r="S14" s="84">
        <f t="shared" si="6"/>
        <v>0.17246586636655975</v>
      </c>
      <c r="T14" s="85">
        <f>分析係数表!F17</f>
        <v>0.38098321731153201</v>
      </c>
      <c r="U14" s="86">
        <f t="shared" si="7"/>
        <v>6.5706600644752672E-2</v>
      </c>
      <c r="V14" s="87">
        <f>分析係数表!D17</f>
        <v>7.2149371323727812E-2</v>
      </c>
      <c r="W14" s="88">
        <f t="shared" si="8"/>
        <v>0</v>
      </c>
      <c r="X14" s="76">
        <f>分析係数表!E17</f>
        <v>7.3984134693216769E-2</v>
      </c>
      <c r="Y14" s="89">
        <f t="shared" si="9"/>
        <v>0</v>
      </c>
    </row>
    <row r="15" spans="1:25" x14ac:dyDescent="0.2">
      <c r="A15" s="6" t="s">
        <v>3</v>
      </c>
      <c r="B15" s="5" t="s">
        <v>31</v>
      </c>
      <c r="C15" s="90"/>
      <c r="D15" s="76">
        <f>投入係数表!AB15</f>
        <v>4.7494656851104251E-4</v>
      </c>
      <c r="E15" s="77">
        <f t="shared" si="0"/>
        <v>4.7494656851104253E-2</v>
      </c>
      <c r="F15" s="76">
        <f>分析係数表!C18</f>
        <v>9.5269756838905817E-2</v>
      </c>
      <c r="G15" s="77">
        <f t="shared" si="1"/>
        <v>4.5248044093519745E-3</v>
      </c>
      <c r="H15" s="77">
        <v>8.105986789877926E-3</v>
      </c>
      <c r="I15" s="77">
        <f t="shared" si="2"/>
        <v>8.105986789877926E-3</v>
      </c>
      <c r="J15" s="76">
        <f>分析係数表!G18</f>
        <v>0.2156830511260891</v>
      </c>
      <c r="K15" s="78">
        <f t="shared" si="3"/>
        <v>1.7483239632286435E-3</v>
      </c>
      <c r="L15" s="79"/>
      <c r="M15" s="80"/>
      <c r="N15" s="81">
        <f>分析係数表!H18</f>
        <v>4.4107743043149704E-4</v>
      </c>
      <c r="O15" s="82">
        <f t="shared" si="4"/>
        <v>1.5330599696655995E-2</v>
      </c>
      <c r="P15" s="76">
        <f>分析係数表!C18</f>
        <v>9.5269756838905817E-2</v>
      </c>
      <c r="Q15" s="82">
        <f t="shared" si="5"/>
        <v>1.46054250529502E-3</v>
      </c>
      <c r="R15" s="83">
        <v>3.3713869967908964E-3</v>
      </c>
      <c r="S15" s="84">
        <f t="shared" si="6"/>
        <v>1.1477373786668823E-2</v>
      </c>
      <c r="T15" s="85">
        <f>分析係数表!F18</f>
        <v>0.45931283905967452</v>
      </c>
      <c r="U15" s="86">
        <f t="shared" si="7"/>
        <v>5.2717051389039437E-3</v>
      </c>
      <c r="V15" s="87">
        <f>分析係数表!D18</f>
        <v>2.4001315140555646E-2</v>
      </c>
      <c r="W15" s="88">
        <f t="shared" si="8"/>
        <v>0</v>
      </c>
      <c r="X15" s="76">
        <f>分析係数表!E18</f>
        <v>2.0549071181982573E-2</v>
      </c>
      <c r="Y15" s="89">
        <f t="shared" si="9"/>
        <v>0</v>
      </c>
    </row>
    <row r="16" spans="1:25" x14ac:dyDescent="0.2">
      <c r="A16" s="6" t="s">
        <v>4</v>
      </c>
      <c r="B16" s="5" t="s">
        <v>32</v>
      </c>
      <c r="C16" s="90"/>
      <c r="D16" s="76">
        <f>投入係数表!AB16</f>
        <v>0</v>
      </c>
      <c r="E16" s="77">
        <f t="shared" si="0"/>
        <v>0</v>
      </c>
      <c r="F16" s="76">
        <f>分析係数表!C19</f>
        <v>0.40536890089481681</v>
      </c>
      <c r="G16" s="77">
        <f t="shared" si="1"/>
        <v>0</v>
      </c>
      <c r="H16" s="77">
        <v>1.0577447774531443E-2</v>
      </c>
      <c r="I16" s="77">
        <f t="shared" si="2"/>
        <v>1.0577447774531443E-2</v>
      </c>
      <c r="J16" s="76">
        <f>分析係数表!G19</f>
        <v>5.7664292584581833E-2</v>
      </c>
      <c r="K16" s="78">
        <f t="shared" si="3"/>
        <v>6.0994104326871513E-4</v>
      </c>
      <c r="L16" s="79"/>
      <c r="M16" s="80"/>
      <c r="N16" s="81">
        <f>分析係数表!H19</f>
        <v>-1.1224551097002254E-4</v>
      </c>
      <c r="O16" s="82">
        <f t="shared" si="4"/>
        <v>-3.9013354066758984E-3</v>
      </c>
      <c r="P16" s="76">
        <f>分析係数表!C19</f>
        <v>0.40536890089481681</v>
      </c>
      <c r="Q16" s="82">
        <f t="shared" si="5"/>
        <v>-1.581480045826242E-3</v>
      </c>
      <c r="R16" s="83">
        <v>8.559645536153496E-3</v>
      </c>
      <c r="S16" s="84">
        <f t="shared" si="6"/>
        <v>1.9137093310684937E-2</v>
      </c>
      <c r="T16" s="85">
        <f>分析係数表!F19</f>
        <v>0.24008915593875232</v>
      </c>
      <c r="U16" s="86">
        <f t="shared" si="7"/>
        <v>4.5946085800834899E-3</v>
      </c>
      <c r="V16" s="87">
        <f>分析係数表!D19</f>
        <v>8.3893032671263044E-3</v>
      </c>
      <c r="W16" s="88">
        <f t="shared" si="8"/>
        <v>0</v>
      </c>
      <c r="X16" s="76">
        <f>分析係数表!E19</f>
        <v>9.7042048804792374E-3</v>
      </c>
      <c r="Y16" s="89">
        <f t="shared" si="9"/>
        <v>0</v>
      </c>
    </row>
    <row r="17" spans="1:25" x14ac:dyDescent="0.2">
      <c r="A17" s="6" t="s">
        <v>5</v>
      </c>
      <c r="B17" s="5" t="s">
        <v>33</v>
      </c>
      <c r="C17" s="90"/>
      <c r="D17" s="76">
        <f>投入係数表!AB17</f>
        <v>0</v>
      </c>
      <c r="E17" s="77">
        <f t="shared" si="0"/>
        <v>0</v>
      </c>
      <c r="F17" s="76">
        <f>分析係数表!C20</f>
        <v>8.6705813891974848E-2</v>
      </c>
      <c r="G17" s="77">
        <f t="shared" si="1"/>
        <v>0</v>
      </c>
      <c r="H17" s="77">
        <v>1.2536273412400182E-3</v>
      </c>
      <c r="I17" s="77">
        <f t="shared" si="2"/>
        <v>1.2536273412400182E-3</v>
      </c>
      <c r="J17" s="76">
        <f>分析係数表!G20</f>
        <v>0.10015098137896326</v>
      </c>
      <c r="K17" s="78">
        <f t="shared" si="3"/>
        <v>1.2555200850868829E-4</v>
      </c>
      <c r="L17" s="79"/>
      <c r="M17" s="80"/>
      <c r="N17" s="81">
        <f>分析係数表!H20</f>
        <v>5.4858017333236366E-4</v>
      </c>
      <c r="O17" s="82">
        <f t="shared" si="4"/>
        <v>1.9067089945303334E-2</v>
      </c>
      <c r="P17" s="76">
        <f>分析係数表!C20</f>
        <v>8.6705813891974848E-2</v>
      </c>
      <c r="Q17" s="82">
        <f t="shared" si="5"/>
        <v>1.6532275522590158E-3</v>
      </c>
      <c r="R17" s="83">
        <v>4.0236070686704307E-3</v>
      </c>
      <c r="S17" s="84">
        <f t="shared" si="6"/>
        <v>5.2772344099104489E-3</v>
      </c>
      <c r="T17" s="85">
        <f>分析係数表!F20</f>
        <v>0.22320080523402114</v>
      </c>
      <c r="U17" s="86">
        <f t="shared" si="7"/>
        <v>1.1778829697006966E-3</v>
      </c>
      <c r="V17" s="87">
        <f>分析係数表!D20</f>
        <v>3.6738802214393559E-2</v>
      </c>
      <c r="W17" s="88">
        <f t="shared" si="8"/>
        <v>0</v>
      </c>
      <c r="X17" s="76">
        <f>分析係数表!E20</f>
        <v>3.8877705083039761E-2</v>
      </c>
      <c r="Y17" s="89">
        <f t="shared" si="9"/>
        <v>0</v>
      </c>
    </row>
    <row r="18" spans="1:25" x14ac:dyDescent="0.2">
      <c r="A18" s="6" t="s">
        <v>6</v>
      </c>
      <c r="B18" s="5" t="s">
        <v>34</v>
      </c>
      <c r="C18" s="90"/>
      <c r="D18" s="76">
        <f>投入係数表!AB18</f>
        <v>2.3747328425552126E-4</v>
      </c>
      <c r="E18" s="77">
        <f t="shared" si="0"/>
        <v>2.3747328425552126E-2</v>
      </c>
      <c r="F18" s="76">
        <f>分析係数表!C21</f>
        <v>0.12574712643678165</v>
      </c>
      <c r="G18" s="77">
        <f t="shared" si="1"/>
        <v>2.9861583100636822E-3</v>
      </c>
      <c r="H18" s="77">
        <v>1.0998197077379219E-2</v>
      </c>
      <c r="I18" s="77">
        <f t="shared" si="2"/>
        <v>1.0998197077379219E-2</v>
      </c>
      <c r="J18" s="76">
        <f>分析係数表!G21</f>
        <v>0.2851216642932326</v>
      </c>
      <c r="K18" s="78">
        <f t="shared" si="3"/>
        <v>3.1358242549273294E-3</v>
      </c>
      <c r="L18" s="79"/>
      <c r="M18" s="80"/>
      <c r="N18" s="81">
        <f>分析係数表!H21</f>
        <v>9.2325885079567842E-4</v>
      </c>
      <c r="O18" s="82">
        <f t="shared" si="4"/>
        <v>3.2089857429559505E-2</v>
      </c>
      <c r="P18" s="76">
        <f>分析係数表!C21</f>
        <v>0.12574712643678165</v>
      </c>
      <c r="Q18" s="82">
        <f t="shared" si="5"/>
        <v>4.0352073595331158E-3</v>
      </c>
      <c r="R18" s="83">
        <v>9.3757054717618048E-3</v>
      </c>
      <c r="S18" s="84">
        <f t="shared" si="6"/>
        <v>2.0373902549141024E-2</v>
      </c>
      <c r="T18" s="85">
        <f>分析係数表!F21</f>
        <v>0.42585598414958825</v>
      </c>
      <c r="U18" s="86">
        <f t="shared" si="7"/>
        <v>8.676348321032255E-3</v>
      </c>
      <c r="V18" s="87">
        <f>分析係数表!D21</f>
        <v>8.1109528821744784E-2</v>
      </c>
      <c r="W18" s="88">
        <f t="shared" si="8"/>
        <v>0</v>
      </c>
      <c r="X18" s="76">
        <f>分析係数表!E21</f>
        <v>6.7549996904216453E-2</v>
      </c>
      <c r="Y18" s="89">
        <f t="shared" si="9"/>
        <v>0</v>
      </c>
    </row>
    <row r="19" spans="1:25" x14ac:dyDescent="0.2">
      <c r="A19" s="6" t="s">
        <v>7</v>
      </c>
      <c r="B19" s="5" t="s">
        <v>269</v>
      </c>
      <c r="C19" s="90"/>
      <c r="D19" s="76">
        <f>投入係数表!AB19</f>
        <v>0</v>
      </c>
      <c r="E19" s="77">
        <f t="shared" si="0"/>
        <v>0</v>
      </c>
      <c r="F19" s="76">
        <f>分析係数表!C22</f>
        <v>0.11411587407903545</v>
      </c>
      <c r="G19" s="77">
        <f t="shared" si="1"/>
        <v>0</v>
      </c>
      <c r="H19" s="77">
        <v>6.2567146547408067E-3</v>
      </c>
      <c r="I19" s="77">
        <f t="shared" si="2"/>
        <v>6.2567146547408067E-3</v>
      </c>
      <c r="J19" s="76">
        <f>分析係数表!G22</f>
        <v>0.19462933210924949</v>
      </c>
      <c r="K19" s="78">
        <f t="shared" si="3"/>
        <v>1.2177401944503568E-3</v>
      </c>
      <c r="L19" s="79"/>
      <c r="M19" s="80"/>
      <c r="N19" s="81">
        <f>分析係数表!H22</f>
        <v>4.2684912622402942E-5</v>
      </c>
      <c r="O19" s="82">
        <f t="shared" si="4"/>
        <v>1.4836064222570318E-3</v>
      </c>
      <c r="P19" s="76">
        <f>分析係数表!C22</f>
        <v>0.11411587407903545</v>
      </c>
      <c r="Q19" s="82">
        <f t="shared" si="5"/>
        <v>1.6930304366513175E-4</v>
      </c>
      <c r="R19" s="83">
        <v>2.4497930410361584E-3</v>
      </c>
      <c r="S19" s="84">
        <f t="shared" si="6"/>
        <v>8.706507695776966E-3</v>
      </c>
      <c r="T19" s="85">
        <f>分析係数表!F22</f>
        <v>0.41301354142758778</v>
      </c>
      <c r="U19" s="86">
        <f t="shared" si="7"/>
        <v>3.5959055768993919E-3</v>
      </c>
      <c r="V19" s="87">
        <f>分析係数表!D22</f>
        <v>3.7726646775304108E-2</v>
      </c>
      <c r="W19" s="88">
        <f t="shared" si="8"/>
        <v>0</v>
      </c>
      <c r="X19" s="76">
        <f>分析係数表!E22</f>
        <v>3.6923341748909801E-2</v>
      </c>
      <c r="Y19" s="89">
        <f t="shared" si="9"/>
        <v>0</v>
      </c>
    </row>
    <row r="20" spans="1:25" x14ac:dyDescent="0.2">
      <c r="A20" s="6" t="s">
        <v>8</v>
      </c>
      <c r="B20" s="5" t="s">
        <v>270</v>
      </c>
      <c r="C20" s="90"/>
      <c r="D20" s="76">
        <f>投入係数表!AB20</f>
        <v>0</v>
      </c>
      <c r="E20" s="77">
        <f t="shared" si="0"/>
        <v>0</v>
      </c>
      <c r="F20" s="76">
        <f>分析係数表!C23</f>
        <v>0</v>
      </c>
      <c r="G20" s="77">
        <f t="shared" si="1"/>
        <v>0</v>
      </c>
      <c r="H20" s="77">
        <v>0</v>
      </c>
      <c r="I20" s="77">
        <f t="shared" si="2"/>
        <v>0</v>
      </c>
      <c r="J20" s="76">
        <f>分析係数表!G23</f>
        <v>0.21587101160701277</v>
      </c>
      <c r="K20" s="78">
        <f t="shared" si="3"/>
        <v>0</v>
      </c>
      <c r="L20" s="79"/>
      <c r="M20" s="80"/>
      <c r="N20" s="81">
        <f>分析係数表!H23</f>
        <v>2.5294763035498039E-5</v>
      </c>
      <c r="O20" s="82">
        <f t="shared" si="4"/>
        <v>8.7917417615231521E-4</v>
      </c>
      <c r="P20" s="76">
        <f>分析係数表!C23</f>
        <v>0</v>
      </c>
      <c r="Q20" s="82">
        <f t="shared" si="5"/>
        <v>0</v>
      </c>
      <c r="R20" s="83">
        <v>0</v>
      </c>
      <c r="S20" s="84">
        <f t="shared" si="6"/>
        <v>0</v>
      </c>
      <c r="T20" s="85">
        <f>分析係数表!F23</f>
        <v>0.44111505026467873</v>
      </c>
      <c r="U20" s="86">
        <f t="shared" si="7"/>
        <v>0</v>
      </c>
      <c r="V20" s="87">
        <f>分析係数表!D23</f>
        <v>7.4984216405225582E-2</v>
      </c>
      <c r="W20" s="88">
        <f t="shared" si="8"/>
        <v>0</v>
      </c>
      <c r="X20" s="76">
        <f>分析係数表!E23</f>
        <v>7.4984216405225582E-2</v>
      </c>
      <c r="Y20" s="89">
        <f t="shared" si="9"/>
        <v>0</v>
      </c>
    </row>
    <row r="21" spans="1:25" x14ac:dyDescent="0.2">
      <c r="A21" s="6" t="s">
        <v>9</v>
      </c>
      <c r="B21" s="5" t="s">
        <v>271</v>
      </c>
      <c r="C21" s="90"/>
      <c r="D21" s="76">
        <f>投入係数表!AB21</f>
        <v>0</v>
      </c>
      <c r="E21" s="77">
        <f t="shared" si="0"/>
        <v>0</v>
      </c>
      <c r="F21" s="76">
        <f>分析係数表!C24</f>
        <v>0.22802579992411787</v>
      </c>
      <c r="G21" s="77">
        <f t="shared" si="1"/>
        <v>0</v>
      </c>
      <c r="H21" s="77">
        <v>7.5529887754235327E-3</v>
      </c>
      <c r="I21" s="77">
        <f t="shared" si="2"/>
        <v>7.5529887754235327E-3</v>
      </c>
      <c r="J21" s="76">
        <f>分析係数表!G24</f>
        <v>0.20837520938023452</v>
      </c>
      <c r="K21" s="78">
        <f t="shared" si="3"/>
        <v>1.5738556175254397E-3</v>
      </c>
      <c r="L21" s="79"/>
      <c r="M21" s="80"/>
      <c r="N21" s="81">
        <f>分析係数表!H24</f>
        <v>3.2883191946147448E-4</v>
      </c>
      <c r="O21" s="82">
        <f t="shared" si="4"/>
        <v>1.1429264289980097E-2</v>
      </c>
      <c r="P21" s="76">
        <f>分析係数表!C24</f>
        <v>0.22802579992411787</v>
      </c>
      <c r="Q21" s="82">
        <f t="shared" si="5"/>
        <v>2.6061671322668667E-3</v>
      </c>
      <c r="R21" s="83">
        <v>1.058164294869803E-2</v>
      </c>
      <c r="S21" s="84">
        <f t="shared" si="6"/>
        <v>1.8134631724121563E-2</v>
      </c>
      <c r="T21" s="85">
        <f>分析係数表!F24</f>
        <v>0.39262981574539363</v>
      </c>
      <c r="U21" s="86">
        <f t="shared" si="7"/>
        <v>7.1201971124524189E-3</v>
      </c>
      <c r="V21" s="87">
        <f>分析係数表!D24</f>
        <v>9.313232830820771E-2</v>
      </c>
      <c r="W21" s="88">
        <f t="shared" si="8"/>
        <v>0</v>
      </c>
      <c r="X21" s="76">
        <f>分析係数表!E24</f>
        <v>9.0452261306532666E-2</v>
      </c>
      <c r="Y21" s="89">
        <f t="shared" si="9"/>
        <v>0</v>
      </c>
    </row>
    <row r="22" spans="1:25" x14ac:dyDescent="0.2">
      <c r="A22" s="6" t="s">
        <v>10</v>
      </c>
      <c r="B22" s="5" t="s">
        <v>272</v>
      </c>
      <c r="C22" s="90"/>
      <c r="D22" s="76">
        <f>投入係数表!AB22</f>
        <v>0</v>
      </c>
      <c r="E22" s="77">
        <f t="shared" si="0"/>
        <v>0</v>
      </c>
      <c r="F22" s="76">
        <f>分析係数表!C25</f>
        <v>9.9149235591377005E-3</v>
      </c>
      <c r="G22" s="77">
        <f t="shared" si="1"/>
        <v>0</v>
      </c>
      <c r="H22" s="77">
        <v>7.8337100815225854E-4</v>
      </c>
      <c r="I22" s="77">
        <f t="shared" si="2"/>
        <v>7.8337100815225854E-4</v>
      </c>
      <c r="J22" s="76">
        <f>分析係数表!G25</f>
        <v>0.19677906391545041</v>
      </c>
      <c r="K22" s="78">
        <f t="shared" si="3"/>
        <v>1.5415101368270411E-4</v>
      </c>
      <c r="L22" s="79"/>
      <c r="M22" s="80"/>
      <c r="N22" s="81">
        <f>分析係数表!H25</f>
        <v>5.0905710608939805E-4</v>
      </c>
      <c r="O22" s="82">
        <f t="shared" si="4"/>
        <v>1.7693380295065345E-2</v>
      </c>
      <c r="P22" s="76">
        <f>分析係数表!C25</f>
        <v>9.9149235591377005E-3</v>
      </c>
      <c r="Q22" s="82">
        <f t="shared" si="5"/>
        <v>1.7542851312832614E-4</v>
      </c>
      <c r="R22" s="83">
        <v>8.2625985173007501E-4</v>
      </c>
      <c r="S22" s="84">
        <f t="shared" si="6"/>
        <v>1.6096308598823337E-3</v>
      </c>
      <c r="T22" s="85">
        <f>分析係数表!F25</f>
        <v>0.35078007045797682</v>
      </c>
      <c r="U22" s="86">
        <f t="shared" si="7"/>
        <v>5.6462642644085879E-4</v>
      </c>
      <c r="V22" s="87">
        <f>分析係数表!D25</f>
        <v>8.1529944640161042E-2</v>
      </c>
      <c r="W22" s="88">
        <f t="shared" si="8"/>
        <v>0</v>
      </c>
      <c r="X22" s="76">
        <f>分析係数表!E25</f>
        <v>6.8948163059889281E-2</v>
      </c>
      <c r="Y22" s="89">
        <f t="shared" si="9"/>
        <v>0</v>
      </c>
    </row>
    <row r="23" spans="1:25" x14ac:dyDescent="0.2">
      <c r="A23" s="6" t="s">
        <v>11</v>
      </c>
      <c r="B23" s="5" t="s">
        <v>35</v>
      </c>
      <c r="C23" s="90"/>
      <c r="D23" s="76">
        <f>投入係数表!AB23</f>
        <v>0</v>
      </c>
      <c r="E23" s="77">
        <f t="shared" si="0"/>
        <v>0</v>
      </c>
      <c r="F23" s="76">
        <f>分析係数表!C26</f>
        <v>0.61283557046979864</v>
      </c>
      <c r="G23" s="77">
        <f t="shared" si="1"/>
        <v>0</v>
      </c>
      <c r="H23" s="77">
        <v>2.7393933522694765E-2</v>
      </c>
      <c r="I23" s="77">
        <f t="shared" si="2"/>
        <v>2.7393933522694765E-2</v>
      </c>
      <c r="J23" s="76">
        <f>分析係数表!G26</f>
        <v>0.19644335167242807</v>
      </c>
      <c r="K23" s="78">
        <f t="shared" si="3"/>
        <v>5.3813561166898439E-3</v>
      </c>
      <c r="L23" s="79"/>
      <c r="M23" s="80"/>
      <c r="N23" s="81">
        <f>分析係数表!H26</f>
        <v>1.0374014689933634E-2</v>
      </c>
      <c r="O23" s="82">
        <f t="shared" si="4"/>
        <v>0.36057130899446826</v>
      </c>
      <c r="P23" s="76">
        <f>分析係数表!C26</f>
        <v>0.61283557046979864</v>
      </c>
      <c r="Q23" s="82">
        <f t="shared" si="5"/>
        <v>0.22097092384266701</v>
      </c>
      <c r="R23" s="83">
        <v>0.24857463955977516</v>
      </c>
      <c r="S23" s="84">
        <f t="shared" si="6"/>
        <v>0.27596857308246991</v>
      </c>
      <c r="T23" s="85">
        <f>分析係数表!F26</f>
        <v>0.33496031939237547</v>
      </c>
      <c r="U23" s="86">
        <f t="shared" si="7"/>
        <v>9.2438521381962235E-2</v>
      </c>
      <c r="V23" s="87">
        <f>分析係数表!D26</f>
        <v>1.4022104289400653E-2</v>
      </c>
      <c r="W23" s="88">
        <f t="shared" si="8"/>
        <v>0</v>
      </c>
      <c r="X23" s="76">
        <f>分析係数表!E26</f>
        <v>1.5044549393836117E-2</v>
      </c>
      <c r="Y23" s="89">
        <f t="shared" si="9"/>
        <v>0</v>
      </c>
    </row>
    <row r="24" spans="1:25" x14ac:dyDescent="0.2">
      <c r="A24" s="6" t="s">
        <v>12</v>
      </c>
      <c r="B24" s="5" t="s">
        <v>366</v>
      </c>
      <c r="C24" s="90"/>
      <c r="D24" s="76">
        <f>投入係数表!AB24</f>
        <v>0</v>
      </c>
      <c r="E24" s="77">
        <f t="shared" si="0"/>
        <v>0</v>
      </c>
      <c r="F24" s="76">
        <f>分析係数表!C27</f>
        <v>1.5080990504561576E-2</v>
      </c>
      <c r="G24" s="77">
        <f t="shared" si="1"/>
        <v>0</v>
      </c>
      <c r="H24" s="77">
        <v>1.2971000453112244E-4</v>
      </c>
      <c r="I24" s="77">
        <f t="shared" si="2"/>
        <v>1.2971000453112244E-4</v>
      </c>
      <c r="J24" s="76">
        <f>分析係数表!G27</f>
        <v>0.17011128775834658</v>
      </c>
      <c r="K24" s="78">
        <f t="shared" si="3"/>
        <v>2.206513590593021E-5</v>
      </c>
      <c r="L24" s="79"/>
      <c r="M24" s="80"/>
      <c r="N24" s="81">
        <f>分析係数表!H27</f>
        <v>1.1055392369202362E-2</v>
      </c>
      <c r="O24" s="82">
        <f t="shared" si="4"/>
        <v>0.3842540633645713</v>
      </c>
      <c r="P24" s="76">
        <f>分析係数表!C27</f>
        <v>1.5080990504561576E-2</v>
      </c>
      <c r="Q24" s="82">
        <f t="shared" si="5"/>
        <v>5.7949318809403013E-3</v>
      </c>
      <c r="R24" s="83">
        <v>5.8659147378065041E-3</v>
      </c>
      <c r="S24" s="84">
        <f t="shared" si="6"/>
        <v>5.9956247423376269E-3</v>
      </c>
      <c r="T24" s="85">
        <f>分析係数表!F27</f>
        <v>0.32114467408585057</v>
      </c>
      <c r="U24" s="86">
        <f t="shared" si="7"/>
        <v>1.925462953819079E-3</v>
      </c>
      <c r="V24" s="87">
        <f>分析係数表!D27</f>
        <v>6.518282988871224E-2</v>
      </c>
      <c r="W24" s="88">
        <f t="shared" si="8"/>
        <v>0</v>
      </c>
      <c r="X24" s="76">
        <f>分析係数表!E27</f>
        <v>7.7901430842607311E-2</v>
      </c>
      <c r="Y24" s="89">
        <f t="shared" si="9"/>
        <v>0</v>
      </c>
    </row>
    <row r="25" spans="1:25" x14ac:dyDescent="0.2">
      <c r="A25" s="6" t="s">
        <v>13</v>
      </c>
      <c r="B25" s="5" t="s">
        <v>192</v>
      </c>
      <c r="C25" s="90"/>
      <c r="D25" s="76">
        <f>投入係数表!AB25</f>
        <v>0</v>
      </c>
      <c r="E25" s="77">
        <f t="shared" si="0"/>
        <v>0</v>
      </c>
      <c r="F25" s="76">
        <f>分析係数表!C28</f>
        <v>4.0038232795242101E-2</v>
      </c>
      <c r="G25" s="77">
        <f t="shared" si="1"/>
        <v>0</v>
      </c>
      <c r="H25" s="77">
        <v>6.9012022889933947E-3</v>
      </c>
      <c r="I25" s="77">
        <f t="shared" si="2"/>
        <v>6.9012022889933947E-3</v>
      </c>
      <c r="J25" s="76">
        <f>分析係数表!G28</f>
        <v>0.12474279835390946</v>
      </c>
      <c r="K25" s="78">
        <f t="shared" si="3"/>
        <v>8.6087528553544141E-4</v>
      </c>
      <c r="L25" s="79"/>
      <c r="M25" s="80"/>
      <c r="N25" s="81">
        <f>分析係数表!H28</f>
        <v>2.0869760426975598E-2</v>
      </c>
      <c r="O25" s="82">
        <f t="shared" si="4"/>
        <v>0.72537364371166946</v>
      </c>
      <c r="P25" s="76">
        <f>分析係数表!C28</f>
        <v>4.0038232795242101E-2</v>
      </c>
      <c r="Q25" s="82">
        <f t="shared" si="5"/>
        <v>2.9042678810460822E-2</v>
      </c>
      <c r="R25" s="83">
        <v>3.1793768398231198E-2</v>
      </c>
      <c r="S25" s="84">
        <f t="shared" si="6"/>
        <v>3.8694970687224592E-2</v>
      </c>
      <c r="T25" s="85">
        <f>分析係数表!F28</f>
        <v>0.21334876543209877</v>
      </c>
      <c r="U25" s="86">
        <f t="shared" si="7"/>
        <v>8.2555242245506179E-3</v>
      </c>
      <c r="V25" s="87">
        <f>分析係数表!D28</f>
        <v>5.5555555555555552E-2</v>
      </c>
      <c r="W25" s="88">
        <f t="shared" si="8"/>
        <v>0</v>
      </c>
      <c r="X25" s="76">
        <f>分析係数表!E28</f>
        <v>5.3497942386831275E-2</v>
      </c>
      <c r="Y25" s="89">
        <f t="shared" si="9"/>
        <v>0</v>
      </c>
    </row>
    <row r="26" spans="1:25" x14ac:dyDescent="0.2">
      <c r="A26" s="6" t="s">
        <v>14</v>
      </c>
      <c r="B26" s="5" t="s">
        <v>50</v>
      </c>
      <c r="C26" s="90"/>
      <c r="D26" s="76">
        <f>投入係数表!AB26</f>
        <v>4.0370458323438609E-3</v>
      </c>
      <c r="E26" s="77">
        <f t="shared" si="0"/>
        <v>0.40370458323438607</v>
      </c>
      <c r="F26" s="76">
        <f>分析係数表!C29</f>
        <v>5.2257811734743864E-2</v>
      </c>
      <c r="G26" s="77">
        <f t="shared" si="1"/>
        <v>2.1096718107115782E-2</v>
      </c>
      <c r="H26" s="77">
        <v>2.812007427754501E-2</v>
      </c>
      <c r="I26" s="77">
        <f t="shared" si="2"/>
        <v>2.812007427754501E-2</v>
      </c>
      <c r="J26" s="76">
        <f>分析係数表!G29</f>
        <v>0.26071608673726676</v>
      </c>
      <c r="K26" s="78">
        <f t="shared" si="3"/>
        <v>7.3313557244028089E-3</v>
      </c>
      <c r="L26" s="79"/>
      <c r="M26" s="80"/>
      <c r="N26" s="81">
        <f>分析係数表!H29</f>
        <v>1.0140038131855275E-2</v>
      </c>
      <c r="O26" s="82">
        <f t="shared" si="4"/>
        <v>0.3524389478650593</v>
      </c>
      <c r="P26" s="76">
        <f>分析係数表!C29</f>
        <v>5.2257811734743864E-2</v>
      </c>
      <c r="Q26" s="82">
        <f t="shared" si="5"/>
        <v>1.8417688185523477E-2</v>
      </c>
      <c r="R26" s="83">
        <v>2.4650821998414386E-2</v>
      </c>
      <c r="S26" s="84">
        <f t="shared" si="6"/>
        <v>5.2770896275959392E-2</v>
      </c>
      <c r="T26" s="85">
        <f>分析係数表!F29</f>
        <v>0.44730206757438223</v>
      </c>
      <c r="U26" s="86">
        <f t="shared" si="7"/>
        <v>2.3604531011989904E-2</v>
      </c>
      <c r="V26" s="87">
        <f>分析係数表!D29</f>
        <v>0.13842662632375188</v>
      </c>
      <c r="W26" s="88">
        <f t="shared" si="8"/>
        <v>0</v>
      </c>
      <c r="X26" s="76">
        <f>分析係数表!E29</f>
        <v>9.5057992939989913E-2</v>
      </c>
      <c r="Y26" s="89">
        <f t="shared" si="9"/>
        <v>0</v>
      </c>
    </row>
    <row r="27" spans="1:25" x14ac:dyDescent="0.2">
      <c r="A27" s="6" t="s">
        <v>15</v>
      </c>
      <c r="B27" s="5" t="s">
        <v>36</v>
      </c>
      <c r="C27" s="90"/>
      <c r="D27" s="76">
        <f>投入係数表!AB27</f>
        <v>3.0871526953217764E-3</v>
      </c>
      <c r="E27" s="77">
        <f t="shared" si="0"/>
        <v>0.30871526953217765</v>
      </c>
      <c r="F27" s="76">
        <f>分析係数表!C30</f>
        <v>1</v>
      </c>
      <c r="G27" s="77">
        <f t="shared" si="1"/>
        <v>0.30871526953217765</v>
      </c>
      <c r="H27" s="77">
        <v>0.37813471377228713</v>
      </c>
      <c r="I27" s="77">
        <f t="shared" si="2"/>
        <v>0.37813471377228713</v>
      </c>
      <c r="J27" s="76">
        <f>分析係数表!G30</f>
        <v>0.34449214239092235</v>
      </c>
      <c r="K27" s="78">
        <f t="shared" si="3"/>
        <v>0.1302644376597934</v>
      </c>
      <c r="L27" s="79"/>
      <c r="M27" s="80"/>
      <c r="N27" s="81">
        <f>分析係数表!H30</f>
        <v>0</v>
      </c>
      <c r="O27" s="82">
        <f t="shared" si="4"/>
        <v>0</v>
      </c>
      <c r="P27" s="76">
        <f>分析係数表!C30</f>
        <v>1</v>
      </c>
      <c r="Q27" s="82">
        <f t="shared" si="5"/>
        <v>0</v>
      </c>
      <c r="R27" s="83">
        <v>9.8900448606231914E-2</v>
      </c>
      <c r="S27" s="84">
        <f t="shared" si="6"/>
        <v>0.47703516237851906</v>
      </c>
      <c r="T27" s="85">
        <f>分析係数表!F30</f>
        <v>0.44050308781442987</v>
      </c>
      <c r="U27" s="86">
        <f t="shared" si="7"/>
        <v>0.2101354620237956</v>
      </c>
      <c r="V27" s="87">
        <f>分析係数表!D30</f>
        <v>0.11032032936687253</v>
      </c>
      <c r="W27" s="88">
        <f t="shared" si="8"/>
        <v>0</v>
      </c>
      <c r="X27" s="76">
        <f>分析係数表!E30</f>
        <v>8.4249635989355823E-2</v>
      </c>
      <c r="Y27" s="89">
        <f t="shared" si="9"/>
        <v>0</v>
      </c>
    </row>
    <row r="28" spans="1:25" x14ac:dyDescent="0.2">
      <c r="A28" s="6" t="s">
        <v>16</v>
      </c>
      <c r="B28" s="5" t="s">
        <v>193</v>
      </c>
      <c r="C28" s="90"/>
      <c r="D28" s="76">
        <f>投入係数表!AB28</f>
        <v>7.6703870814533365E-2</v>
      </c>
      <c r="E28" s="77">
        <f t="shared" si="0"/>
        <v>7.6703870814533364</v>
      </c>
      <c r="F28" s="76">
        <f>分析係数表!C31</f>
        <v>0.13612385518153858</v>
      </c>
      <c r="G28" s="77">
        <f t="shared" si="1"/>
        <v>1.0441226602620983</v>
      </c>
      <c r="H28" s="77">
        <v>1.0788271618704657</v>
      </c>
      <c r="I28" s="77">
        <f t="shared" si="2"/>
        <v>1.0788271618704657</v>
      </c>
      <c r="J28" s="76">
        <f>分析係数表!G31</f>
        <v>7.0908634538152604E-2</v>
      </c>
      <c r="K28" s="78">
        <f t="shared" si="3"/>
        <v>7.6498160950905253E-2</v>
      </c>
      <c r="L28" s="79"/>
      <c r="M28" s="80"/>
      <c r="N28" s="81">
        <f>分析係数表!H31</f>
        <v>2.211552750647388E-2</v>
      </c>
      <c r="O28" s="82">
        <f t="shared" si="4"/>
        <v>0.7686729718871711</v>
      </c>
      <c r="P28" s="76">
        <f>分析係数表!C31</f>
        <v>0.13612385518153858</v>
      </c>
      <c r="Q28" s="82">
        <f t="shared" si="5"/>
        <v>0.10463472830713215</v>
      </c>
      <c r="R28" s="83">
        <v>0.13834663204887165</v>
      </c>
      <c r="S28" s="84">
        <f t="shared" si="6"/>
        <v>1.2171737939193372</v>
      </c>
      <c r="T28" s="85">
        <f>分析係数表!F31</f>
        <v>0.34563253012048195</v>
      </c>
      <c r="U28" s="86">
        <f t="shared" si="7"/>
        <v>0.42069485798868661</v>
      </c>
      <c r="V28" s="87">
        <f>分析係数表!D31</f>
        <v>2.3594377510040159E-2</v>
      </c>
      <c r="W28" s="88">
        <f t="shared" si="8"/>
        <v>0</v>
      </c>
      <c r="X28" s="76">
        <f>分析係数表!E31</f>
        <v>2.0582329317269075E-2</v>
      </c>
      <c r="Y28" s="89">
        <f t="shared" si="9"/>
        <v>0</v>
      </c>
    </row>
    <row r="29" spans="1:25" x14ac:dyDescent="0.2">
      <c r="A29" s="6" t="s">
        <v>17</v>
      </c>
      <c r="B29" s="5" t="s">
        <v>273</v>
      </c>
      <c r="C29" s="90"/>
      <c r="D29" s="76">
        <f>投入係数表!AB29</f>
        <v>9.4989313702208509E-3</v>
      </c>
      <c r="E29" s="77">
        <f t="shared" si="0"/>
        <v>0.94989313702208511</v>
      </c>
      <c r="F29" s="76">
        <f>分析係数表!C32</f>
        <v>0.77653138391731791</v>
      </c>
      <c r="G29" s="77">
        <f t="shared" si="1"/>
        <v>0.73762183226532219</v>
      </c>
      <c r="H29" s="77">
        <v>0.80875803968843951</v>
      </c>
      <c r="I29" s="77">
        <f t="shared" si="2"/>
        <v>0.80875803968843951</v>
      </c>
      <c r="J29" s="76">
        <f>分析係数表!G32</f>
        <v>0.14009350314364016</v>
      </c>
      <c r="K29" s="78">
        <f t="shared" si="3"/>
        <v>0.11330174697553666</v>
      </c>
      <c r="L29" s="79"/>
      <c r="M29" s="80"/>
      <c r="N29" s="81">
        <f>分析係数表!H32</f>
        <v>6.3300144496333836E-3</v>
      </c>
      <c r="O29" s="82">
        <f t="shared" si="4"/>
        <v>0.22001333758211686</v>
      </c>
      <c r="P29" s="76">
        <f>分析係数表!C32</f>
        <v>0.77653138391731791</v>
      </c>
      <c r="Q29" s="82">
        <f t="shared" si="5"/>
        <v>0.17084726151290924</v>
      </c>
      <c r="R29" s="83">
        <v>0.22280601873525158</v>
      </c>
      <c r="S29" s="84">
        <f t="shared" si="6"/>
        <v>1.0315640584236911</v>
      </c>
      <c r="T29" s="85">
        <f>分析係数表!F32</f>
        <v>0.48218603901338064</v>
      </c>
      <c r="U29" s="86">
        <f t="shared" si="7"/>
        <v>0.49740578731988722</v>
      </c>
      <c r="V29" s="87">
        <f>分析係数表!D32</f>
        <v>2.111881347734967E-2</v>
      </c>
      <c r="W29" s="88">
        <f t="shared" si="8"/>
        <v>0</v>
      </c>
      <c r="X29" s="76">
        <f>分析係数表!E32</f>
        <v>3.1758826374334997E-2</v>
      </c>
      <c r="Y29" s="89">
        <f t="shared" si="9"/>
        <v>0</v>
      </c>
    </row>
    <row r="30" spans="1:25" x14ac:dyDescent="0.2">
      <c r="A30" s="6" t="s">
        <v>18</v>
      </c>
      <c r="B30" s="5" t="s">
        <v>274</v>
      </c>
      <c r="C30" s="75">
        <f>最終需要_まとめ!C31</f>
        <v>100</v>
      </c>
      <c r="D30" s="76">
        <f>投入係数表!AB30</f>
        <v>0</v>
      </c>
      <c r="E30" s="77">
        <f t="shared" si="0"/>
        <v>0</v>
      </c>
      <c r="F30" s="76">
        <f>分析係数表!C33</f>
        <v>0.72092624356775303</v>
      </c>
      <c r="G30" s="77">
        <f t="shared" si="1"/>
        <v>0</v>
      </c>
      <c r="H30" s="77">
        <v>3.6775969472179537E-2</v>
      </c>
      <c r="I30" s="77">
        <f t="shared" si="2"/>
        <v>100.03677596947217</v>
      </c>
      <c r="J30" s="76">
        <f>分析係数表!G33</f>
        <v>0.50771788173830446</v>
      </c>
      <c r="K30" s="78">
        <f t="shared" si="3"/>
        <v>50.790459991149731</v>
      </c>
      <c r="L30" s="79"/>
      <c r="M30" s="80"/>
      <c r="N30" s="81">
        <f>分析係数表!H33</f>
        <v>9.5171545921061366E-4</v>
      </c>
      <c r="O30" s="82">
        <f t="shared" si="4"/>
        <v>3.3078928377730854E-2</v>
      </c>
      <c r="P30" s="76">
        <f>分析係数表!C33</f>
        <v>0.72092624356775303</v>
      </c>
      <c r="Q30" s="82">
        <f t="shared" si="5"/>
        <v>2.3847467576604251E-2</v>
      </c>
      <c r="R30" s="83">
        <v>6.9197216959581462E-2</v>
      </c>
      <c r="S30" s="84">
        <f t="shared" si="6"/>
        <v>100.10597318643175</v>
      </c>
      <c r="T30" s="85">
        <f>分析係数表!F33</f>
        <v>0.64568985989076233</v>
      </c>
      <c r="U30" s="86">
        <f t="shared" si="7"/>
        <v>64.637411800975528</v>
      </c>
      <c r="V30" s="87">
        <f>分析係数表!D33</f>
        <v>8.5965328900498697E-2</v>
      </c>
      <c r="W30" s="88">
        <f t="shared" si="8"/>
        <v>9</v>
      </c>
      <c r="X30" s="76">
        <f>分析係数表!E33</f>
        <v>8.1928283068154834E-2</v>
      </c>
      <c r="Y30" s="89">
        <f t="shared" si="9"/>
        <v>8</v>
      </c>
    </row>
    <row r="31" spans="1:25" x14ac:dyDescent="0.2">
      <c r="A31" s="6" t="s">
        <v>19</v>
      </c>
      <c r="B31" s="5" t="s">
        <v>275</v>
      </c>
      <c r="C31" s="90"/>
      <c r="D31" s="76">
        <f>投入係数表!AB31</f>
        <v>1.5435763476608881E-2</v>
      </c>
      <c r="E31" s="77">
        <f t="shared" si="0"/>
        <v>1.5435763476608881</v>
      </c>
      <c r="F31" s="76">
        <f>分析係数表!C34</f>
        <v>0.35819769846483229</v>
      </c>
      <c r="G31" s="77">
        <f t="shared" si="1"/>
        <v>0.55290549513688192</v>
      </c>
      <c r="H31" s="77">
        <v>0.69207759132687552</v>
      </c>
      <c r="I31" s="77">
        <f t="shared" si="2"/>
        <v>0.69207759132687552</v>
      </c>
      <c r="J31" s="76">
        <f>分析係数表!G34</f>
        <v>0.42481599404565001</v>
      </c>
      <c r="K31" s="78">
        <f t="shared" si="3"/>
        <v>0.29400562991624574</v>
      </c>
      <c r="L31" s="79"/>
      <c r="M31" s="80"/>
      <c r="N31" s="81">
        <f>分析係数表!H34</f>
        <v>0.15806065051806836</v>
      </c>
      <c r="O31" s="82">
        <f t="shared" si="4"/>
        <v>5.4937396332317796</v>
      </c>
      <c r="P31" s="76">
        <f>分析係数表!C34</f>
        <v>0.35819769846483229</v>
      </c>
      <c r="Q31" s="82">
        <f t="shared" si="5"/>
        <v>1.9678448925886554</v>
      </c>
      <c r="R31" s="83">
        <v>2.1275748560543177</v>
      </c>
      <c r="S31" s="84">
        <f t="shared" si="6"/>
        <v>2.819652447381193</v>
      </c>
      <c r="T31" s="85">
        <f>分析係数表!F34</f>
        <v>0.69970848494872639</v>
      </c>
      <c r="U31" s="86">
        <f t="shared" si="7"/>
        <v>1.972934742039063</v>
      </c>
      <c r="V31" s="87">
        <f>分析係数表!D34</f>
        <v>0.20760626860734369</v>
      </c>
      <c r="W31" s="88">
        <f t="shared" si="8"/>
        <v>1</v>
      </c>
      <c r="X31" s="76">
        <f>分析係数表!E34</f>
        <v>0.15619831293417136</v>
      </c>
      <c r="Y31" s="89">
        <f t="shared" si="9"/>
        <v>0</v>
      </c>
    </row>
    <row r="32" spans="1:25" x14ac:dyDescent="0.2">
      <c r="A32" s="6" t="s">
        <v>20</v>
      </c>
      <c r="B32" s="5" t="s">
        <v>37</v>
      </c>
      <c r="C32" s="90"/>
      <c r="D32" s="76">
        <f>投入係数表!AB32</f>
        <v>2.6359534552362861E-2</v>
      </c>
      <c r="E32" s="77">
        <f t="shared" si="0"/>
        <v>2.6359534552362862</v>
      </c>
      <c r="F32" s="76">
        <f>分析係数表!C35</f>
        <v>0.47446234387370934</v>
      </c>
      <c r="G32" s="77">
        <f t="shared" si="1"/>
        <v>1.2506606547134111</v>
      </c>
      <c r="H32" s="77">
        <v>1.3626050855599037</v>
      </c>
      <c r="I32" s="77">
        <f t="shared" si="2"/>
        <v>1.3626050855599037</v>
      </c>
      <c r="J32" s="76">
        <f>分析係数表!G35</f>
        <v>0.31377306685396844</v>
      </c>
      <c r="K32" s="78">
        <f t="shared" si="3"/>
        <v>0.42754877660694507</v>
      </c>
      <c r="L32" s="79"/>
      <c r="M32" s="80"/>
      <c r="N32" s="81">
        <f>分析係数表!H35</f>
        <v>5.9483797123353076E-2</v>
      </c>
      <c r="O32" s="82">
        <f t="shared" si="4"/>
        <v>2.0674879719941881</v>
      </c>
      <c r="P32" s="76">
        <f>分析係数表!C35</f>
        <v>0.47446234387370934</v>
      </c>
      <c r="Q32" s="82">
        <f t="shared" si="5"/>
        <v>0.98094518912306439</v>
      </c>
      <c r="R32" s="83">
        <v>1.3021939837812944</v>
      </c>
      <c r="S32" s="84">
        <f t="shared" si="6"/>
        <v>2.664799069341198</v>
      </c>
      <c r="T32" s="85">
        <f>分析係数表!F35</f>
        <v>0.64389247174509934</v>
      </c>
      <c r="U32" s="86">
        <f t="shared" si="7"/>
        <v>1.7158440594621445</v>
      </c>
      <c r="V32" s="87">
        <f>分析係数表!D35</f>
        <v>6.6375071834493329E-2</v>
      </c>
      <c r="W32" s="88">
        <f t="shared" si="8"/>
        <v>0</v>
      </c>
      <c r="X32" s="76">
        <f>分析係数表!E35</f>
        <v>5.9702445565417275E-2</v>
      </c>
      <c r="Y32" s="89">
        <f t="shared" si="9"/>
        <v>0</v>
      </c>
    </row>
    <row r="33" spans="1:25" x14ac:dyDescent="0.2">
      <c r="A33" s="6" t="s">
        <v>21</v>
      </c>
      <c r="B33" s="5" t="s">
        <v>38</v>
      </c>
      <c r="C33" s="90"/>
      <c r="D33" s="76">
        <f>投入係数表!AB33</f>
        <v>9.4989313702208502E-4</v>
      </c>
      <c r="E33" s="77">
        <f t="shared" si="0"/>
        <v>9.4989313702208505E-2</v>
      </c>
      <c r="F33" s="76">
        <f>分析係数表!C36</f>
        <v>0.91090674483303868</v>
      </c>
      <c r="G33" s="77">
        <f t="shared" si="1"/>
        <v>8.6526406538403114E-2</v>
      </c>
      <c r="H33" s="77">
        <v>0.23421125932432066</v>
      </c>
      <c r="I33" s="77">
        <f t="shared" si="2"/>
        <v>0.23421125932432066</v>
      </c>
      <c r="J33" s="76">
        <f>分析係数表!G36</f>
        <v>5.1762655005969514E-2</v>
      </c>
      <c r="K33" s="78">
        <f t="shared" si="3"/>
        <v>1.212339661491847E-2</v>
      </c>
      <c r="L33" s="79"/>
      <c r="M33" s="80"/>
      <c r="N33" s="81">
        <f>分析係数表!H36</f>
        <v>0.19022926540846299</v>
      </c>
      <c r="O33" s="82">
        <f t="shared" si="4"/>
        <v>6.6118293917534858</v>
      </c>
      <c r="P33" s="76">
        <f>分析係数表!C36</f>
        <v>0.91090674483303868</v>
      </c>
      <c r="Q33" s="82">
        <f t="shared" si="5"/>
        <v>6.0227599886335783</v>
      </c>
      <c r="R33" s="83">
        <v>6.3231502284521088</v>
      </c>
      <c r="S33" s="84">
        <f t="shared" si="6"/>
        <v>6.5573614877764292</v>
      </c>
      <c r="T33" s="85">
        <f>分析係数表!F36</f>
        <v>0.84633076241329552</v>
      </c>
      <c r="U33" s="86">
        <f t="shared" si="7"/>
        <v>5.5496967473694072</v>
      </c>
      <c r="V33" s="87">
        <f>分析係数表!D36</f>
        <v>1.3696924417880712E-2</v>
      </c>
      <c r="W33" s="88">
        <f t="shared" si="8"/>
        <v>0</v>
      </c>
      <c r="X33" s="76">
        <f>分析係数表!E36</f>
        <v>6.1086817992045527E-3</v>
      </c>
      <c r="Y33" s="89">
        <f t="shared" si="9"/>
        <v>0</v>
      </c>
    </row>
    <row r="34" spans="1:25" x14ac:dyDescent="0.2">
      <c r="A34" s="6" t="s">
        <v>22</v>
      </c>
      <c r="B34" s="5" t="s">
        <v>378</v>
      </c>
      <c r="C34" s="90"/>
      <c r="D34" s="76">
        <f>投入係数表!AB34</f>
        <v>4.3457611018760389E-2</v>
      </c>
      <c r="E34" s="77">
        <f t="shared" si="0"/>
        <v>4.3457611018760387</v>
      </c>
      <c r="F34" s="76">
        <f>分析係数表!C37</f>
        <v>0.57543127748336897</v>
      </c>
      <c r="G34" s="77">
        <f t="shared" si="1"/>
        <v>2.500686862490062</v>
      </c>
      <c r="H34" s="77">
        <v>2.8693863724839828</v>
      </c>
      <c r="I34" s="77">
        <f t="shared" si="2"/>
        <v>2.8693863724839828</v>
      </c>
      <c r="J34" s="76">
        <f>分析係数表!G37</f>
        <v>0.39253606653449546</v>
      </c>
      <c r="K34" s="78">
        <f t="shared" si="3"/>
        <v>1.1263376400225473</v>
      </c>
      <c r="L34" s="79"/>
      <c r="M34" s="80"/>
      <c r="N34" s="81">
        <f>分析係数表!H37</f>
        <v>4.7922509493440749E-2</v>
      </c>
      <c r="O34" s="82">
        <f t="shared" si="4"/>
        <v>1.6656504251065705</v>
      </c>
      <c r="P34" s="76">
        <f>分析係数表!C37</f>
        <v>0.57543127748336897</v>
      </c>
      <c r="Q34" s="82">
        <f t="shared" si="5"/>
        <v>0.95846735195979049</v>
      </c>
      <c r="R34" s="83">
        <v>1.1799597406902718</v>
      </c>
      <c r="S34" s="84">
        <f t="shared" si="6"/>
        <v>4.0493461131742547</v>
      </c>
      <c r="T34" s="85">
        <f>分析係数表!F37</f>
        <v>0.63717752091671964</v>
      </c>
      <c r="U34" s="86">
        <f t="shared" si="7"/>
        <v>2.5801523177261263</v>
      </c>
      <c r="V34" s="87">
        <f>分析係数表!D37</f>
        <v>6.7955959550617839E-2</v>
      </c>
      <c r="W34" s="88">
        <f t="shared" si="8"/>
        <v>0</v>
      </c>
      <c r="X34" s="76">
        <f>分析係数表!E37</f>
        <v>6.4489582164366135E-2</v>
      </c>
      <c r="Y34" s="89">
        <f t="shared" si="9"/>
        <v>0</v>
      </c>
    </row>
    <row r="35" spans="1:25" x14ac:dyDescent="0.2">
      <c r="A35" s="6" t="s">
        <v>23</v>
      </c>
      <c r="B35" s="5" t="s">
        <v>194</v>
      </c>
      <c r="C35" s="90"/>
      <c r="D35" s="76">
        <f>投入係数表!AB35</f>
        <v>9.4989313702208509E-3</v>
      </c>
      <c r="E35" s="77">
        <f t="shared" si="0"/>
        <v>0.94989313702208511</v>
      </c>
      <c r="F35" s="76">
        <f>分析係数表!C38</f>
        <v>0.12310923685624497</v>
      </c>
      <c r="G35" s="77">
        <f t="shared" si="1"/>
        <v>0.11694061919377344</v>
      </c>
      <c r="H35" s="77">
        <v>0.17640439252023329</v>
      </c>
      <c r="I35" s="77">
        <f t="shared" si="2"/>
        <v>0.17640439252023329</v>
      </c>
      <c r="J35" s="76">
        <f>分析係数表!G38</f>
        <v>0.19170637906529556</v>
      </c>
      <c r="K35" s="78">
        <f t="shared" si="3"/>
        <v>3.3817847341267034E-2</v>
      </c>
      <c r="L35" s="79"/>
      <c r="M35" s="80"/>
      <c r="N35" s="81">
        <f>分析係数表!H38</f>
        <v>4.3167094042767119E-2</v>
      </c>
      <c r="O35" s="82">
        <f t="shared" si="4"/>
        <v>1.5003656799899352</v>
      </c>
      <c r="P35" s="76">
        <f>分析係数表!C38</f>
        <v>0.12310923685624497</v>
      </c>
      <c r="Q35" s="82">
        <f t="shared" si="5"/>
        <v>0.18470887386886198</v>
      </c>
      <c r="R35" s="83">
        <v>0.23880787208728399</v>
      </c>
      <c r="S35" s="84">
        <f t="shared" si="6"/>
        <v>0.41521226460751726</v>
      </c>
      <c r="T35" s="85">
        <f>分析係数表!F38</f>
        <v>0.42705459409748348</v>
      </c>
      <c r="U35" s="86">
        <f t="shared" si="7"/>
        <v>0.17731830512626018</v>
      </c>
      <c r="V35" s="87">
        <f>分析係数表!D38</f>
        <v>7.0562661984783878E-2</v>
      </c>
      <c r="W35" s="88">
        <f t="shared" si="8"/>
        <v>0</v>
      </c>
      <c r="X35" s="76">
        <f>分析係数表!E38</f>
        <v>7.7418276063874261E-2</v>
      </c>
      <c r="Y35" s="89">
        <f t="shared" si="9"/>
        <v>0</v>
      </c>
    </row>
    <row r="36" spans="1:25" x14ac:dyDescent="0.2">
      <c r="A36" s="6" t="s">
        <v>24</v>
      </c>
      <c r="B36" s="5" t="s">
        <v>39</v>
      </c>
      <c r="C36" s="90"/>
      <c r="D36" s="76">
        <f>投入係数表!AB36</f>
        <v>0</v>
      </c>
      <c r="E36" s="77">
        <f t="shared" si="0"/>
        <v>0</v>
      </c>
      <c r="F36" s="76">
        <f>分析係数表!C39</f>
        <v>1</v>
      </c>
      <c r="G36" s="77">
        <f t="shared" si="1"/>
        <v>0</v>
      </c>
      <c r="H36" s="77">
        <v>0.16966638220797492</v>
      </c>
      <c r="I36" s="77">
        <f t="shared" si="2"/>
        <v>0.16966638220797492</v>
      </c>
      <c r="J36" s="76">
        <f>分析係数表!G39</f>
        <v>0.35304153549304357</v>
      </c>
      <c r="K36" s="78">
        <f t="shared" si="3"/>
        <v>5.9899280096253074E-2</v>
      </c>
      <c r="L36" s="79"/>
      <c r="M36" s="80"/>
      <c r="N36" s="81">
        <f>分析係数表!H39</f>
        <v>3.7957953780144243E-3</v>
      </c>
      <c r="O36" s="82">
        <f t="shared" si="4"/>
        <v>0.1319310748088568</v>
      </c>
      <c r="P36" s="76">
        <f>分析係数表!C39</f>
        <v>1</v>
      </c>
      <c r="Q36" s="82">
        <f t="shared" si="5"/>
        <v>0.1319310748088568</v>
      </c>
      <c r="R36" s="83">
        <v>0.1885059960367628</v>
      </c>
      <c r="S36" s="84">
        <f t="shared" si="6"/>
        <v>0.35817237824473769</v>
      </c>
      <c r="T36" s="85">
        <f>分析係数表!F39</f>
        <v>0.70376764496801059</v>
      </c>
      <c r="U36" s="86">
        <f t="shared" si="7"/>
        <v>0.25207013112989057</v>
      </c>
      <c r="V36" s="87">
        <f>分析係数表!D39</f>
        <v>5.7580989133746319E-2</v>
      </c>
      <c r="W36" s="88">
        <f t="shared" si="8"/>
        <v>0</v>
      </c>
      <c r="X36" s="76">
        <f>分析係数表!E39</f>
        <v>7.2915608814867472E-2</v>
      </c>
      <c r="Y36" s="89">
        <f t="shared" si="9"/>
        <v>0</v>
      </c>
    </row>
    <row r="37" spans="1:25" x14ac:dyDescent="0.2">
      <c r="A37" s="6" t="s">
        <v>25</v>
      </c>
      <c r="B37" s="5" t="s">
        <v>40</v>
      </c>
      <c r="C37" s="90"/>
      <c r="D37" s="76">
        <f>投入係数表!AB37</f>
        <v>0</v>
      </c>
      <c r="E37" s="77">
        <f t="shared" si="0"/>
        <v>0</v>
      </c>
      <c r="F37" s="76">
        <f>分析係数表!C40</f>
        <v>0.78099387587215507</v>
      </c>
      <c r="G37" s="77">
        <f t="shared" si="1"/>
        <v>0</v>
      </c>
      <c r="H37" s="77">
        <v>3.3328069018230245E-3</v>
      </c>
      <c r="I37" s="77">
        <f t="shared" si="2"/>
        <v>3.3328069018230245E-3</v>
      </c>
      <c r="J37" s="76">
        <f>分析係数表!G40</f>
        <v>0.50417365280256732</v>
      </c>
      <c r="K37" s="78">
        <f t="shared" si="3"/>
        <v>1.6803134297777216E-3</v>
      </c>
      <c r="L37" s="79"/>
      <c r="M37" s="80"/>
      <c r="N37" s="81">
        <f>分析係数表!H40</f>
        <v>3.2832602420076455E-2</v>
      </c>
      <c r="O37" s="82">
        <f t="shared" si="4"/>
        <v>1.1411680806457052</v>
      </c>
      <c r="P37" s="76">
        <f>分析係数表!C40</f>
        <v>0.78099387587215507</v>
      </c>
      <c r="Q37" s="82">
        <f t="shared" si="5"/>
        <v>0.89124528232507738</v>
      </c>
      <c r="R37" s="83">
        <v>0.89337688068215915</v>
      </c>
      <c r="S37" s="84">
        <f t="shared" si="6"/>
        <v>0.89670968758398217</v>
      </c>
      <c r="T37" s="85">
        <f>分析係数表!F40</f>
        <v>0.70079506733733576</v>
      </c>
      <c r="U37" s="86">
        <f t="shared" si="7"/>
        <v>0.62840972589245814</v>
      </c>
      <c r="V37" s="87">
        <f>分析係数表!D40</f>
        <v>8.9079993509654384E-2</v>
      </c>
      <c r="W37" s="88">
        <f t="shared" si="8"/>
        <v>0</v>
      </c>
      <c r="X37" s="76">
        <f>分析係数表!E40</f>
        <v>5.5816972253772516E-2</v>
      </c>
      <c r="Y37" s="89">
        <f t="shared" si="9"/>
        <v>0</v>
      </c>
    </row>
    <row r="38" spans="1:25" x14ac:dyDescent="0.2">
      <c r="A38" s="6" t="s">
        <v>26</v>
      </c>
      <c r="B38" s="5" t="s">
        <v>277</v>
      </c>
      <c r="C38" s="90"/>
      <c r="D38" s="76">
        <f>投入係数表!AB38</f>
        <v>0</v>
      </c>
      <c r="E38" s="77">
        <f t="shared" si="0"/>
        <v>0</v>
      </c>
      <c r="F38" s="76">
        <f>分析係数表!C41</f>
        <v>0.76071116627591595</v>
      </c>
      <c r="G38" s="77">
        <f t="shared" si="1"/>
        <v>0</v>
      </c>
      <c r="H38" s="77">
        <v>2.9984295147677674E-3</v>
      </c>
      <c r="I38" s="77">
        <f t="shared" si="2"/>
        <v>2.9984295147677674E-3</v>
      </c>
      <c r="J38" s="76">
        <f>分析係数表!G41</f>
        <v>0.44503393665158369</v>
      </c>
      <c r="K38" s="78">
        <f t="shared" si="3"/>
        <v>1.3344028907293975E-3</v>
      </c>
      <c r="L38" s="79"/>
      <c r="M38" s="80"/>
      <c r="N38" s="81">
        <f>分析係数表!H41</f>
        <v>5.40375184572724E-2</v>
      </c>
      <c r="O38" s="82">
        <f t="shared" si="4"/>
        <v>1.8781907821913928</v>
      </c>
      <c r="P38" s="76">
        <f>分析係数表!C41</f>
        <v>0.76071116627591595</v>
      </c>
      <c r="Q38" s="82">
        <f t="shared" si="5"/>
        <v>1.4287607004094893</v>
      </c>
      <c r="R38" s="83">
        <v>1.4534621943202803</v>
      </c>
      <c r="S38" s="84">
        <f t="shared" si="6"/>
        <v>1.4564606238350482</v>
      </c>
      <c r="T38" s="85">
        <f>分析係数表!F41</f>
        <v>0.54961538461538462</v>
      </c>
      <c r="U38" s="86">
        <f t="shared" si="7"/>
        <v>0.80049316594626296</v>
      </c>
      <c r="V38" s="87">
        <f>分析係数表!D41</f>
        <v>0.14765837104072399</v>
      </c>
      <c r="W38" s="88">
        <f t="shared" si="8"/>
        <v>0</v>
      </c>
      <c r="X38" s="76">
        <f>分析係数表!E41</f>
        <v>0.13881221719457013</v>
      </c>
      <c r="Y38" s="89">
        <f t="shared" si="9"/>
        <v>0</v>
      </c>
    </row>
    <row r="39" spans="1:25" x14ac:dyDescent="0.2">
      <c r="A39" s="6" t="s">
        <v>51</v>
      </c>
      <c r="B39" s="5" t="s">
        <v>368</v>
      </c>
      <c r="C39" s="90"/>
      <c r="D39" s="76">
        <f>投入係数表!AB39</f>
        <v>1.4248397055331276E-3</v>
      </c>
      <c r="E39" s="77">
        <f>$C$30*D39</f>
        <v>0.14248397055331277</v>
      </c>
      <c r="F39" s="76">
        <f>分析係数表!C42</f>
        <v>0.30107643796890293</v>
      </c>
      <c r="G39" s="77">
        <f>E39*F39</f>
        <v>4.2898566321857463E-2</v>
      </c>
      <c r="H39" s="77">
        <v>5.202950889764435E-2</v>
      </c>
      <c r="I39" s="77">
        <f>C39+H39</f>
        <v>5.202950889764435E-2</v>
      </c>
      <c r="J39" s="76">
        <f>分析係数表!G42</f>
        <v>0.48530465949820789</v>
      </c>
      <c r="K39" s="78">
        <f>I39*J39</f>
        <v>2.5250163099430269E-2</v>
      </c>
      <c r="L39" s="79"/>
      <c r="M39" s="80"/>
      <c r="N39" s="81">
        <f>分析係数表!H42</f>
        <v>1.1991298601515789E-2</v>
      </c>
      <c r="O39" s="82">
        <f t="shared" si="4"/>
        <v>0.41678350788220692</v>
      </c>
      <c r="P39" s="76">
        <f>分析係数表!C42</f>
        <v>0.30107643796890293</v>
      </c>
      <c r="Q39" s="82">
        <f>O39*P39</f>
        <v>0.12548369395735903</v>
      </c>
      <c r="R39" s="83">
        <v>0.13258199888677802</v>
      </c>
      <c r="S39" s="84">
        <f>I39+R39</f>
        <v>0.18461150778442237</v>
      </c>
      <c r="T39" s="85">
        <f>分析係数表!F42</f>
        <v>0.55698924731182797</v>
      </c>
      <c r="U39" s="86">
        <f>S39*T39</f>
        <v>0.10282662476594709</v>
      </c>
      <c r="V39" s="87">
        <f>分析係数表!D42</f>
        <v>0.33118279569892473</v>
      </c>
      <c r="W39" s="88">
        <f>ROUND(S39*V39,0)</f>
        <v>0</v>
      </c>
      <c r="X39" s="76">
        <f>分析係数表!E42</f>
        <v>0.28387096774193549</v>
      </c>
      <c r="Y39" s="89">
        <f>ROUND(S39*X39,0)</f>
        <v>0</v>
      </c>
    </row>
    <row r="40" spans="1:25" x14ac:dyDescent="0.2">
      <c r="A40" s="6" t="s">
        <v>195</v>
      </c>
      <c r="B40" s="5" t="s">
        <v>41</v>
      </c>
      <c r="C40" s="90"/>
      <c r="D40" s="76">
        <f>投入係数表!AB40</f>
        <v>6.1980527190691047E-2</v>
      </c>
      <c r="E40" s="77">
        <f>$C$30*D40</f>
        <v>6.1980527190691044</v>
      </c>
      <c r="F40" s="76">
        <f>分析係数表!C43</f>
        <v>0.72981232219865499</v>
      </c>
      <c r="G40" s="77">
        <f>E40*F40</f>
        <v>4.523415248013511</v>
      </c>
      <c r="H40" s="77">
        <v>5.649205414584924</v>
      </c>
      <c r="I40" s="77">
        <f>C40+H40</f>
        <v>5.649205414584924</v>
      </c>
      <c r="J40" s="76">
        <f>分析係数表!G43</f>
        <v>0.39095764137830125</v>
      </c>
      <c r="K40" s="78">
        <f>I40*J40</f>
        <v>2.2086000245476503</v>
      </c>
      <c r="L40" s="79"/>
      <c r="M40" s="80"/>
      <c r="N40" s="81">
        <f>分析係数表!H43</f>
        <v>3.3430191196790096E-2</v>
      </c>
      <c r="O40" s="82">
        <f t="shared" si="4"/>
        <v>1.1619385705573035</v>
      </c>
      <c r="P40" s="76">
        <f>分析係数表!C43</f>
        <v>0.72981232219865499</v>
      </c>
      <c r="Q40" s="82">
        <f>O40*P40</f>
        <v>0.84799708643061145</v>
      </c>
      <c r="R40" s="83">
        <v>1.6960832028929744</v>
      </c>
      <c r="S40" s="84">
        <f>I40+R40</f>
        <v>7.3452886174778982</v>
      </c>
      <c r="T40" s="85">
        <f>分析係数表!F43</f>
        <v>0.64680420416026529</v>
      </c>
      <c r="U40" s="86">
        <f>S40*T40</f>
        <v>4.750963558555247</v>
      </c>
      <c r="V40" s="87">
        <f>分析係数表!D43</f>
        <v>0.10445777550174361</v>
      </c>
      <c r="W40" s="88">
        <f>ROUND(S40*V40,0)</f>
        <v>1</v>
      </c>
      <c r="X40" s="76">
        <f>分析係数表!E43</f>
        <v>8.2644426561318804E-2</v>
      </c>
      <c r="Y40" s="89">
        <f>ROUND(S40*X40,0)</f>
        <v>1</v>
      </c>
    </row>
    <row r="41" spans="1:25" x14ac:dyDescent="0.2">
      <c r="A41" s="6" t="s">
        <v>341</v>
      </c>
      <c r="B41" s="5" t="s">
        <v>42</v>
      </c>
      <c r="C41" s="90"/>
      <c r="D41" s="76">
        <f>投入係数表!AB41</f>
        <v>0</v>
      </c>
      <c r="E41" s="77">
        <f>$C$30*D41</f>
        <v>0</v>
      </c>
      <c r="F41" s="76">
        <f>分析係数表!C44</f>
        <v>0.45252453325619169</v>
      </c>
      <c r="G41" s="77">
        <f>E41*F41</f>
        <v>0</v>
      </c>
      <c r="H41" s="77">
        <v>7.3553160291438616E-3</v>
      </c>
      <c r="I41" s="77">
        <f>C41+H41</f>
        <v>7.3553160291438616E-3</v>
      </c>
      <c r="J41" s="76">
        <f>分析係数表!G44</f>
        <v>0.2679406279539126</v>
      </c>
      <c r="K41" s="78">
        <f>I41*J41</f>
        <v>1.9707879956482851E-3</v>
      </c>
      <c r="L41" s="79"/>
      <c r="M41" s="80"/>
      <c r="N41" s="81">
        <f>分析係数表!H44</f>
        <v>0.11253165797686161</v>
      </c>
      <c r="O41" s="82">
        <f t="shared" si="4"/>
        <v>3.9112810645436213</v>
      </c>
      <c r="P41" s="76">
        <f>分析係数表!C44</f>
        <v>0.45252453325619169</v>
      </c>
      <c r="Q41" s="82">
        <f>O41*P41</f>
        <v>1.7699506381663828</v>
      </c>
      <c r="R41" s="83">
        <v>1.799796847306024</v>
      </c>
      <c r="S41" s="84">
        <f>I41+R41</f>
        <v>1.8071521633351679</v>
      </c>
      <c r="T41" s="85">
        <f>分析係数表!F44</f>
        <v>0.51592877398257675</v>
      </c>
      <c r="U41" s="86">
        <f>S41*T41</f>
        <v>0.93236180002947444</v>
      </c>
      <c r="V41" s="87">
        <f>分析係数表!D44</f>
        <v>0.17695373374549728</v>
      </c>
      <c r="W41" s="88">
        <f>ROUND(S41*V41,0)</f>
        <v>0</v>
      </c>
      <c r="X41" s="76">
        <f>分析係数表!E44</f>
        <v>0.1325013412359809</v>
      </c>
      <c r="Y41" s="89">
        <f>ROUND(S41*X41,0)</f>
        <v>0</v>
      </c>
    </row>
    <row r="42" spans="1:25" x14ac:dyDescent="0.2">
      <c r="A42" s="6" t="s">
        <v>342</v>
      </c>
      <c r="B42" s="5" t="s">
        <v>279</v>
      </c>
      <c r="C42" s="90"/>
      <c r="D42" s="76">
        <f>投入係数表!AB42</f>
        <v>3.5620992638328189E-3</v>
      </c>
      <c r="E42" s="77">
        <f>$C$30*D42</f>
        <v>0.35620992638328186</v>
      </c>
      <c r="F42" s="76">
        <f>分析係数表!C45</f>
        <v>1</v>
      </c>
      <c r="G42" s="77">
        <f>E42*F42</f>
        <v>0.35620992638328186</v>
      </c>
      <c r="H42" s="77">
        <v>0.38193643345126044</v>
      </c>
      <c r="I42" s="77">
        <f>C42+H42</f>
        <v>0.38193643345126044</v>
      </c>
      <c r="J42" s="76">
        <f>分析係数表!G45</f>
        <v>0</v>
      </c>
      <c r="K42" s="78">
        <f>I42*J42</f>
        <v>0</v>
      </c>
      <c r="L42" s="79"/>
      <c r="M42" s="80"/>
      <c r="N42" s="81">
        <f>分析係数表!H45</f>
        <v>0</v>
      </c>
      <c r="O42" s="82">
        <f t="shared" si="4"/>
        <v>0</v>
      </c>
      <c r="P42" s="76">
        <f>分析係数表!C45</f>
        <v>1</v>
      </c>
      <c r="Q42" s="82">
        <f>O42*P42</f>
        <v>0</v>
      </c>
      <c r="R42" s="83">
        <v>2.9848183961840684E-2</v>
      </c>
      <c r="S42" s="84">
        <f>I42+R42</f>
        <v>0.41178461741310113</v>
      </c>
      <c r="T42" s="85">
        <f>分析係数表!F45</f>
        <v>0</v>
      </c>
      <c r="U42" s="86">
        <f>S42*T42</f>
        <v>0</v>
      </c>
      <c r="V42" s="87">
        <f>分析係数表!D45</f>
        <v>0</v>
      </c>
      <c r="W42" s="88">
        <f>ROUND(S42*V42,0)</f>
        <v>0</v>
      </c>
      <c r="X42" s="76">
        <f>分析係数表!E45</f>
        <v>0</v>
      </c>
      <c r="Y42" s="89">
        <f>ROUND(S42*X42,0)</f>
        <v>0</v>
      </c>
    </row>
    <row r="43" spans="1:25" x14ac:dyDescent="0.2">
      <c r="A43" s="6" t="s">
        <v>343</v>
      </c>
      <c r="B43" s="5" t="s">
        <v>280</v>
      </c>
      <c r="C43" s="90"/>
      <c r="D43" s="76">
        <f>投入係数表!AB43</f>
        <v>2.5172168131085252E-2</v>
      </c>
      <c r="E43" s="77">
        <f>$C$30*D43</f>
        <v>2.5172168131085253</v>
      </c>
      <c r="F43" s="76">
        <f>分析係数表!C46</f>
        <v>0.34080923888028791</v>
      </c>
      <c r="G43" s="77">
        <f>E43*F43</f>
        <v>0.85789074617218042</v>
      </c>
      <c r="H43" s="77">
        <v>0.89469423641065871</v>
      </c>
      <c r="I43" s="77">
        <f>C43+H43</f>
        <v>0.89469423641065871</v>
      </c>
      <c r="J43" s="76">
        <f>分析係数表!G46</f>
        <v>9.3103025848340071E-3</v>
      </c>
      <c r="K43" s="78">
        <f>I43*J43</f>
        <v>8.3298740618902439E-3</v>
      </c>
      <c r="L43" s="79"/>
      <c r="M43" s="80"/>
      <c r="N43" s="81">
        <f>分析係数表!H46</f>
        <v>2.2019091222401043E-2</v>
      </c>
      <c r="O43" s="82">
        <f t="shared" si="4"/>
        <v>0.76532112034059041</v>
      </c>
      <c r="P43" s="76">
        <f>分析係数表!C46</f>
        <v>0.34080923888028791</v>
      </c>
      <c r="Q43" s="82">
        <f>O43*P43</f>
        <v>0.26082850852228584</v>
      </c>
      <c r="R43" s="83">
        <v>0.29833403228901584</v>
      </c>
      <c r="S43" s="84">
        <f>I43+R43</f>
        <v>1.1930282686996745</v>
      </c>
      <c r="T43" s="85">
        <f>分析係数表!F46</f>
        <v>0.31361019233125076</v>
      </c>
      <c r="U43" s="86">
        <f>S43*T43</f>
        <v>0.37414582480352404</v>
      </c>
      <c r="V43" s="87">
        <f>分析係数表!D46</f>
        <v>2.8175915717260809E-3</v>
      </c>
      <c r="W43" s="88">
        <f>ROUND(S43*V43,0)</f>
        <v>0</v>
      </c>
      <c r="X43" s="76">
        <f>分析係数表!E46</f>
        <v>8.2077667524194532E-3</v>
      </c>
      <c r="Y43" s="89">
        <f>ROUND(S43*X43,0)</f>
        <v>0</v>
      </c>
    </row>
    <row r="44" spans="1:25" x14ac:dyDescent="0.2">
      <c r="A44" s="192">
        <v>40</v>
      </c>
      <c r="B44" s="14" t="s">
        <v>151</v>
      </c>
      <c r="C44" s="197">
        <f>SUM(C5:C43)</f>
        <v>100</v>
      </c>
      <c r="D44" s="92">
        <f>投入係数表!AB44</f>
        <v>0.32795060555687483</v>
      </c>
      <c r="E44" s="91">
        <f>SUM(E5:E43)</f>
        <v>32.795060555687485</v>
      </c>
      <c r="F44" s="92">
        <f>分析係数表!C47</f>
        <v>0.44730110240898746</v>
      </c>
      <c r="G44" s="91">
        <f>SUM(G5:G43)</f>
        <v>13.068155043629012</v>
      </c>
      <c r="H44" s="91">
        <f>SUM(H5:H43)</f>
        <v>15.746541612042702</v>
      </c>
      <c r="I44" s="91">
        <f>SUM(I5:I43)</f>
        <v>115.74654161204272</v>
      </c>
      <c r="J44" s="92">
        <f>分析係数表!G47</f>
        <v>0.20041488570582558</v>
      </c>
      <c r="K44" s="93">
        <f>SUM(K5:K43)</f>
        <v>55.404615276142835</v>
      </c>
      <c r="L44" s="94">
        <f>最終需要_まとめ!$L$33</f>
        <v>0.62733333333333341</v>
      </c>
      <c r="M44" s="91">
        <f>K44*L44</f>
        <v>34.757161983233608</v>
      </c>
      <c r="N44" s="95">
        <f>分析係数表!H47</f>
        <v>1</v>
      </c>
      <c r="O44" s="96">
        <f>SUM(O5:O43)</f>
        <v>34.757161983233608</v>
      </c>
      <c r="P44" s="92">
        <f>分析係数表!C47</f>
        <v>0.44730110240898746</v>
      </c>
      <c r="Q44" s="96">
        <f>SUM(Q5:Q43)</f>
        <v>16.734426994309029</v>
      </c>
      <c r="R44" s="91">
        <f>SUM(R5:R43)</f>
        <v>19.242442145084762</v>
      </c>
      <c r="S44" s="97">
        <f>SUM(S5:S43)</f>
        <v>134.98898375712741</v>
      </c>
      <c r="T44" s="98">
        <f>分析係数表!F47</f>
        <v>0.4447131739491107</v>
      </c>
      <c r="U44" s="99">
        <f>SUM(U5:U43)</f>
        <v>86.23945232124683</v>
      </c>
      <c r="V44" s="100">
        <f>分析係数表!D47</f>
        <v>5.9741394314336671E-2</v>
      </c>
      <c r="W44" s="101">
        <f>SUM(W5:W43)</f>
        <v>11</v>
      </c>
      <c r="X44" s="92">
        <f>分析係数表!E47</f>
        <v>5.0958836918611881E-2</v>
      </c>
      <c r="Y44" s="102">
        <f>SUM(Y5:Y43)</f>
        <v>9</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Y46"/>
  <sheetViews>
    <sheetView showGridLines="0" workbookViewId="0">
      <pane xSplit="2" ySplit="4" topLeftCell="C5" activePane="bottomRight" state="frozen"/>
      <selection activeCell="B1" sqref="B1:B65536"/>
      <selection pane="topRight" activeCell="B1" sqref="B1:B65536"/>
      <selection pane="bottomLeft" activeCell="B1" sqref="B1:B65536"/>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8" t="str">
        <f>取引基本表!$E$1</f>
        <v>2015年加古川市産業連関表</v>
      </c>
      <c r="H1" s="401"/>
      <c r="I1" s="401"/>
    </row>
    <row r="2" spans="1:25" x14ac:dyDescent="0.2">
      <c r="B2" s="3" t="s">
        <v>385</v>
      </c>
      <c r="S2" s="3" t="s">
        <v>153</v>
      </c>
      <c r="U2" s="64" t="s">
        <v>210</v>
      </c>
      <c r="W2" s="3" t="s">
        <v>130</v>
      </c>
      <c r="Y2" s="3" t="s">
        <v>154</v>
      </c>
    </row>
    <row r="3" spans="1:25" ht="44" x14ac:dyDescent="0.2">
      <c r="B3" s="65"/>
      <c r="C3" s="66" t="s">
        <v>228</v>
      </c>
      <c r="D3" s="66" t="s">
        <v>381</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投入係数表!AC5</f>
        <v>1.2404895798875289E-4</v>
      </c>
      <c r="E5" s="77">
        <f t="shared" ref="E5:E38" si="0">$C$31*D5</f>
        <v>1.240489579887529E-2</v>
      </c>
      <c r="F5" s="76">
        <f>分析係数表!C8</f>
        <v>6.8521575100212173E-2</v>
      </c>
      <c r="G5" s="77">
        <f t="shared" ref="G5:G38" si="1">E5*F5</f>
        <v>8.5000299909293966E-4</v>
      </c>
      <c r="H5" s="77">
        <f t="array" ref="H5:H43">MMULT(逆行列係数!C5:AO43,'27'!G5:G43)</f>
        <v>1.1279652111052757E-3</v>
      </c>
      <c r="I5" s="77">
        <f t="shared" ref="I5:I38" si="2">C5+H5</f>
        <v>1.1279652111052757E-3</v>
      </c>
      <c r="J5" s="76">
        <f>分析係数表!G8</f>
        <v>0.11996034368803701</v>
      </c>
      <c r="K5" s="78">
        <f t="shared" ref="K5:K38" si="3">I5*J5</f>
        <v>1.353110943923381E-4</v>
      </c>
      <c r="L5" s="79" t="s">
        <v>185</v>
      </c>
      <c r="M5" s="80" t="s">
        <v>185</v>
      </c>
      <c r="N5" s="81">
        <f>分析係数表!H8</f>
        <v>1.0951051471680932E-2</v>
      </c>
      <c r="O5" s="82">
        <f t="shared" ref="O5:O43" si="4">$M$44*N5</f>
        <v>0.32372958266216517</v>
      </c>
      <c r="P5" s="76">
        <f>分析係数表!C8</f>
        <v>6.8521575100212173E-2</v>
      </c>
      <c r="Q5" s="82">
        <f t="shared" ref="Q5:Q38" si="5">O5*P5</f>
        <v>2.2182460910545897E-2</v>
      </c>
      <c r="R5" s="83">
        <f t="array" ref="R5:R43">MMULT(逆行列係数!C5:AO43,'27'!Q5:Q43)</f>
        <v>2.8533719695544534E-2</v>
      </c>
      <c r="S5" s="84">
        <f t="shared" ref="S5:S38" si="6">I5+R5</f>
        <v>2.9661684906649811E-2</v>
      </c>
      <c r="T5" s="85">
        <f>分析係数表!F8</f>
        <v>0.45208195637805682</v>
      </c>
      <c r="U5" s="86">
        <f t="shared" ref="U5:U38" si="7">S5*T5</f>
        <v>1.3409512542067726E-2</v>
      </c>
      <c r="V5" s="87">
        <f>分析係数表!D8</f>
        <v>0.36021150033046928</v>
      </c>
      <c r="W5" s="88">
        <f t="shared" ref="W5:W38" si="8">ROUND(S5*V5,0)</f>
        <v>0</v>
      </c>
      <c r="X5" s="76">
        <f>分析係数表!E8</f>
        <v>0.22769332452081956</v>
      </c>
      <c r="Y5" s="89">
        <f t="shared" ref="Y5:Y38" si="9">ROUND(S5*X5,0)</f>
        <v>0</v>
      </c>
    </row>
    <row r="6" spans="1:25" x14ac:dyDescent="0.2">
      <c r="A6" s="6" t="s">
        <v>220</v>
      </c>
      <c r="B6" s="5" t="s">
        <v>266</v>
      </c>
      <c r="C6" s="90"/>
      <c r="D6" s="76">
        <f>投入係数表!AC6</f>
        <v>0</v>
      </c>
      <c r="E6" s="77">
        <f t="shared" si="0"/>
        <v>0</v>
      </c>
      <c r="F6" s="76">
        <f>分析係数表!C9</f>
        <v>0.10166666666666668</v>
      </c>
      <c r="G6" s="77">
        <f t="shared" si="1"/>
        <v>0</v>
      </c>
      <c r="H6" s="77">
        <v>9.7676083559278181E-5</v>
      </c>
      <c r="I6" s="77">
        <f t="shared" si="2"/>
        <v>9.7676083559278181E-5</v>
      </c>
      <c r="J6" s="76">
        <f>分析係数表!G9</f>
        <v>0.25757575757575757</v>
      </c>
      <c r="K6" s="78">
        <f t="shared" si="3"/>
        <v>2.5158991219814075E-5</v>
      </c>
      <c r="L6" s="79"/>
      <c r="M6" s="80"/>
      <c r="N6" s="81">
        <f>分析係数表!H9</f>
        <v>5.8336047250617351E-4</v>
      </c>
      <c r="O6" s="82">
        <f t="shared" si="4"/>
        <v>1.7245014580964189E-2</v>
      </c>
      <c r="P6" s="76">
        <f>分析係数表!C9</f>
        <v>0.10166666666666668</v>
      </c>
      <c r="Q6" s="82">
        <f t="shared" si="5"/>
        <v>1.7532431490646929E-3</v>
      </c>
      <c r="R6" s="83">
        <v>1.9809948126482064E-3</v>
      </c>
      <c r="S6" s="84">
        <f t="shared" si="6"/>
        <v>2.0786708962074844E-3</v>
      </c>
      <c r="T6" s="85">
        <f>分析係数表!F9</f>
        <v>0.71212121212121215</v>
      </c>
      <c r="U6" s="86">
        <f t="shared" si="7"/>
        <v>1.4802656382083602E-3</v>
      </c>
      <c r="V6" s="87">
        <f>分析係数表!D9</f>
        <v>0</v>
      </c>
      <c r="W6" s="88">
        <f t="shared" si="8"/>
        <v>0</v>
      </c>
      <c r="X6" s="76">
        <f>分析係数表!E9</f>
        <v>0</v>
      </c>
      <c r="Y6" s="89">
        <f t="shared" si="9"/>
        <v>0</v>
      </c>
    </row>
    <row r="7" spans="1:25" x14ac:dyDescent="0.2">
      <c r="A7" s="6" t="s">
        <v>221</v>
      </c>
      <c r="B7" s="5" t="s">
        <v>267</v>
      </c>
      <c r="C7" s="90"/>
      <c r="D7" s="76">
        <f>投入係数表!AC7</f>
        <v>0</v>
      </c>
      <c r="E7" s="77">
        <f t="shared" si="0"/>
        <v>0</v>
      </c>
      <c r="F7" s="76">
        <f>分析係数表!C10</f>
        <v>6.675102815564693E-2</v>
      </c>
      <c r="G7" s="77">
        <f t="shared" si="1"/>
        <v>0</v>
      </c>
      <c r="H7" s="77">
        <v>3.1731435919944711E-5</v>
      </c>
      <c r="I7" s="77">
        <f t="shared" si="2"/>
        <v>3.1731435919944711E-5</v>
      </c>
      <c r="J7" s="76">
        <f>分析係数表!G10</f>
        <v>0.17692307692307693</v>
      </c>
      <c r="K7" s="78">
        <f t="shared" si="3"/>
        <v>5.614023278144065E-6</v>
      </c>
      <c r="L7" s="79"/>
      <c r="M7" s="80"/>
      <c r="N7" s="81">
        <f>分析係数表!H10</f>
        <v>1.0987412693544459E-3</v>
      </c>
      <c r="O7" s="82">
        <f t="shared" si="4"/>
        <v>3.2480447516992167E-2</v>
      </c>
      <c r="P7" s="76">
        <f>分析係数表!C10</f>
        <v>6.675102815564693E-2</v>
      </c>
      <c r="Q7" s="82">
        <f t="shared" si="5"/>
        <v>2.1681032667147564E-3</v>
      </c>
      <c r="R7" s="83">
        <v>3.2915585272367365E-3</v>
      </c>
      <c r="S7" s="84">
        <f t="shared" si="6"/>
        <v>3.3232899631566813E-3</v>
      </c>
      <c r="T7" s="85">
        <f>分析係数表!F10</f>
        <v>0.52307692307692311</v>
      </c>
      <c r="U7" s="86">
        <f t="shared" si="7"/>
        <v>1.738336288420418E-3</v>
      </c>
      <c r="V7" s="87">
        <f>分析係数表!D10</f>
        <v>9.2307692307692313E-2</v>
      </c>
      <c r="W7" s="88">
        <f t="shared" si="8"/>
        <v>0</v>
      </c>
      <c r="X7" s="76">
        <f>分析係数表!E10</f>
        <v>0</v>
      </c>
      <c r="Y7" s="89">
        <f t="shared" si="9"/>
        <v>0</v>
      </c>
    </row>
    <row r="8" spans="1:25" x14ac:dyDescent="0.2">
      <c r="A8" s="6" t="s">
        <v>222</v>
      </c>
      <c r="B8" s="5" t="s">
        <v>27</v>
      </c>
      <c r="C8" s="90"/>
      <c r="D8" s="76">
        <f>投入係数表!AC8</f>
        <v>0</v>
      </c>
      <c r="E8" s="77">
        <f t="shared" si="0"/>
        <v>0</v>
      </c>
      <c r="F8" s="76">
        <f>分析係数表!C11</f>
        <v>1.2359489742525653E-2</v>
      </c>
      <c r="G8" s="77">
        <f t="shared" si="1"/>
        <v>0</v>
      </c>
      <c r="H8" s="77">
        <v>2.1887754515240907E-3</v>
      </c>
      <c r="I8" s="77">
        <f t="shared" si="2"/>
        <v>2.1887754515240907E-3</v>
      </c>
      <c r="J8" s="76">
        <f>分析係数表!G11</f>
        <v>0.33667334669338678</v>
      </c>
      <c r="K8" s="78">
        <f t="shared" si="3"/>
        <v>7.3690235642494435E-4</v>
      </c>
      <c r="L8" s="79"/>
      <c r="M8" s="80"/>
      <c r="N8" s="81">
        <f>分析係数表!H11</f>
        <v>-2.0551994966342155E-5</v>
      </c>
      <c r="O8" s="82">
        <f t="shared" si="4"/>
        <v>-6.0754793916676004E-4</v>
      </c>
      <c r="P8" s="76">
        <f>分析係数表!C11</f>
        <v>1.2359489742525653E-2</v>
      </c>
      <c r="Q8" s="82">
        <f t="shared" si="5"/>
        <v>-7.5089825222241702E-6</v>
      </c>
      <c r="R8" s="83">
        <v>2.2345449170705512E-3</v>
      </c>
      <c r="S8" s="84">
        <f t="shared" si="6"/>
        <v>4.4233203685946423E-3</v>
      </c>
      <c r="T8" s="85">
        <f>分析係数表!F11</f>
        <v>0.55811623246492981</v>
      </c>
      <c r="U8" s="86">
        <f t="shared" si="7"/>
        <v>2.4687268991054265E-3</v>
      </c>
      <c r="V8" s="87">
        <f>分析係数表!D11</f>
        <v>9.0180360721442889E-3</v>
      </c>
      <c r="W8" s="88">
        <f t="shared" si="8"/>
        <v>0</v>
      </c>
      <c r="X8" s="76">
        <f>分析係数表!E11</f>
        <v>0</v>
      </c>
      <c r="Y8" s="89">
        <f t="shared" si="9"/>
        <v>0</v>
      </c>
    </row>
    <row r="9" spans="1:25" x14ac:dyDescent="0.2">
      <c r="A9" s="6" t="s">
        <v>223</v>
      </c>
      <c r="B9" s="5" t="s">
        <v>191</v>
      </c>
      <c r="C9" s="90"/>
      <c r="D9" s="76">
        <f>投入係数表!AC9</f>
        <v>1.550611974859411E-4</v>
      </c>
      <c r="E9" s="77">
        <f t="shared" si="0"/>
        <v>1.5506119748594111E-2</v>
      </c>
      <c r="F9" s="76">
        <f>分析係数表!C12</f>
        <v>9.527433500036242E-2</v>
      </c>
      <c r="G9" s="77">
        <f t="shared" si="1"/>
        <v>1.4773352474832908E-3</v>
      </c>
      <c r="H9" s="77">
        <v>2.4286501305791804E-3</v>
      </c>
      <c r="I9" s="77">
        <f t="shared" si="2"/>
        <v>2.4286501305791804E-3</v>
      </c>
      <c r="J9" s="76">
        <f>分析係数表!G12</f>
        <v>0.14088657924107142</v>
      </c>
      <c r="K9" s="78">
        <f t="shared" si="3"/>
        <v>3.4216420907068215E-4</v>
      </c>
      <c r="L9" s="79"/>
      <c r="M9" s="80"/>
      <c r="N9" s="81">
        <f>分析係数表!H12</f>
        <v>8.9938691818092706E-2</v>
      </c>
      <c r="O9" s="82">
        <f t="shared" si="4"/>
        <v>2.6587232507074599</v>
      </c>
      <c r="P9" s="76">
        <f>分析係数表!C12</f>
        <v>9.527433500036242E-2</v>
      </c>
      <c r="Q9" s="82">
        <f t="shared" si="5"/>
        <v>0.25330808966115509</v>
      </c>
      <c r="R9" s="83">
        <v>0.28118951268518594</v>
      </c>
      <c r="S9" s="84">
        <f t="shared" si="6"/>
        <v>0.28361816281576513</v>
      </c>
      <c r="T9" s="85">
        <f>分析係数表!F12</f>
        <v>0.31070382254464285</v>
      </c>
      <c r="U9" s="86">
        <f t="shared" si="7"/>
        <v>8.8121247329947111E-2</v>
      </c>
      <c r="V9" s="87">
        <f>分析係数表!D12</f>
        <v>6.9248744419642863E-2</v>
      </c>
      <c r="W9" s="88">
        <f t="shared" si="8"/>
        <v>0</v>
      </c>
      <c r="X9" s="76">
        <f>分析係数表!E12</f>
        <v>7.6468331473214288E-2</v>
      </c>
      <c r="Y9" s="89">
        <f t="shared" si="9"/>
        <v>0</v>
      </c>
    </row>
    <row r="10" spans="1:25" x14ac:dyDescent="0.2">
      <c r="A10" s="6" t="s">
        <v>224</v>
      </c>
      <c r="B10" s="5" t="s">
        <v>28</v>
      </c>
      <c r="C10" s="90"/>
      <c r="D10" s="76">
        <f>投入係数表!AC10</f>
        <v>4.4554250744293748E-3</v>
      </c>
      <c r="E10" s="77">
        <f t="shared" si="0"/>
        <v>0.4455425074429375</v>
      </c>
      <c r="F10" s="76">
        <f>分析係数表!C13</f>
        <v>0</v>
      </c>
      <c r="G10" s="77">
        <f t="shared" si="1"/>
        <v>0</v>
      </c>
      <c r="H10" s="77">
        <v>0</v>
      </c>
      <c r="I10" s="77">
        <f t="shared" si="2"/>
        <v>0</v>
      </c>
      <c r="J10" s="76">
        <f>分析係数表!G13</f>
        <v>0.24501568667138954</v>
      </c>
      <c r="K10" s="78">
        <f t="shared" si="3"/>
        <v>0</v>
      </c>
      <c r="L10" s="79"/>
      <c r="M10" s="80"/>
      <c r="N10" s="81">
        <f>分析係数表!H13</f>
        <v>1.4256760815882582E-2</v>
      </c>
      <c r="O10" s="82">
        <f t="shared" si="4"/>
        <v>0.42145133195429557</v>
      </c>
      <c r="P10" s="76">
        <f>分析係数表!C13</f>
        <v>0</v>
      </c>
      <c r="Q10" s="82">
        <f t="shared" si="5"/>
        <v>0</v>
      </c>
      <c r="R10" s="83">
        <v>0</v>
      </c>
      <c r="S10" s="84">
        <f t="shared" si="6"/>
        <v>0</v>
      </c>
      <c r="T10" s="85">
        <f>分析係数表!F13</f>
        <v>0.38356441655702866</v>
      </c>
      <c r="U10" s="86">
        <f t="shared" si="7"/>
        <v>0</v>
      </c>
      <c r="V10" s="87">
        <f>分析係数表!D13</f>
        <v>0.14249569881590932</v>
      </c>
      <c r="W10" s="88">
        <f t="shared" si="8"/>
        <v>0</v>
      </c>
      <c r="X10" s="76">
        <f>分析係数表!E13</f>
        <v>0.13065479202509866</v>
      </c>
      <c r="Y10" s="89">
        <f t="shared" si="9"/>
        <v>0</v>
      </c>
    </row>
    <row r="11" spans="1:25" x14ac:dyDescent="0.2">
      <c r="A11" s="6" t="s">
        <v>225</v>
      </c>
      <c r="B11" s="5" t="s">
        <v>268</v>
      </c>
      <c r="C11" s="90"/>
      <c r="D11" s="76">
        <f>投入係数表!AC11</f>
        <v>8.4870162090638444E-3</v>
      </c>
      <c r="E11" s="77">
        <f t="shared" si="0"/>
        <v>0.84870162090638446</v>
      </c>
      <c r="F11" s="76">
        <f>分析係数表!C14</f>
        <v>0.10677389421589856</v>
      </c>
      <c r="G11" s="77">
        <f t="shared" si="1"/>
        <v>9.061917709151994E-2</v>
      </c>
      <c r="H11" s="77">
        <v>0.11876985604796364</v>
      </c>
      <c r="I11" s="77">
        <f t="shared" si="2"/>
        <v>0.11876985604796364</v>
      </c>
      <c r="J11" s="76">
        <f>分析係数表!G14</f>
        <v>0.16458723227282179</v>
      </c>
      <c r="K11" s="78">
        <f t="shared" si="3"/>
        <v>1.9548001884375801E-2</v>
      </c>
      <c r="L11" s="79"/>
      <c r="M11" s="80"/>
      <c r="N11" s="81">
        <f>分析係数表!H14</f>
        <v>1.166720945012347E-3</v>
      </c>
      <c r="O11" s="82">
        <f t="shared" si="4"/>
        <v>3.4490029161928379E-2</v>
      </c>
      <c r="P11" s="76">
        <f>分析係数表!C14</f>
        <v>0.10677389421589856</v>
      </c>
      <c r="Q11" s="82">
        <f t="shared" si="5"/>
        <v>3.6826347252389971E-3</v>
      </c>
      <c r="R11" s="83">
        <v>1.6034028870823933E-2</v>
      </c>
      <c r="S11" s="84">
        <f t="shared" si="6"/>
        <v>0.13480388491878759</v>
      </c>
      <c r="T11" s="85">
        <f>分析係数表!F14</f>
        <v>0.30037429819089206</v>
      </c>
      <c r="U11" s="86">
        <f t="shared" si="7"/>
        <v>4.04916223258866E-2</v>
      </c>
      <c r="V11" s="87">
        <f>分析係数表!D14</f>
        <v>5.9367851944271161E-2</v>
      </c>
      <c r="W11" s="88">
        <f t="shared" si="8"/>
        <v>0</v>
      </c>
      <c r="X11" s="76">
        <f>分析係数表!E14</f>
        <v>5.1881888126429611E-2</v>
      </c>
      <c r="Y11" s="89">
        <f t="shared" si="9"/>
        <v>0</v>
      </c>
    </row>
    <row r="12" spans="1:25" x14ac:dyDescent="0.2">
      <c r="A12" s="6" t="s">
        <v>226</v>
      </c>
      <c r="B12" s="5" t="s">
        <v>29</v>
      </c>
      <c r="C12" s="90"/>
      <c r="D12" s="76">
        <f>投入係数表!AC12</f>
        <v>1.0337413165729409E-5</v>
      </c>
      <c r="E12" s="77">
        <f t="shared" si="0"/>
        <v>1.033741316572941E-3</v>
      </c>
      <c r="F12" s="76">
        <f>分析係数表!C15</f>
        <v>0</v>
      </c>
      <c r="G12" s="77">
        <f t="shared" si="1"/>
        <v>0</v>
      </c>
      <c r="H12" s="77">
        <v>0</v>
      </c>
      <c r="I12" s="77">
        <f t="shared" si="2"/>
        <v>0</v>
      </c>
      <c r="J12" s="76">
        <f>分析係数表!G15</f>
        <v>9.5597535599167657E-2</v>
      </c>
      <c r="K12" s="78">
        <f t="shared" si="3"/>
        <v>0</v>
      </c>
      <c r="L12" s="79"/>
      <c r="M12" s="80"/>
      <c r="N12" s="81">
        <f>分析係数表!H15</f>
        <v>8.2508355176415162E-3</v>
      </c>
      <c r="O12" s="82">
        <f t="shared" si="4"/>
        <v>0.24390713034702466</v>
      </c>
      <c r="P12" s="76">
        <f>分析係数表!C15</f>
        <v>0</v>
      </c>
      <c r="Q12" s="82">
        <f t="shared" si="5"/>
        <v>0</v>
      </c>
      <c r="R12" s="83">
        <v>0</v>
      </c>
      <c r="S12" s="84">
        <f t="shared" si="6"/>
        <v>0</v>
      </c>
      <c r="T12" s="85">
        <f>分析係数表!F15</f>
        <v>0.3037251621853197</v>
      </c>
      <c r="U12" s="86">
        <f t="shared" si="7"/>
        <v>0</v>
      </c>
      <c r="V12" s="87">
        <f>分析係数表!D15</f>
        <v>2.5215227059447551E-2</v>
      </c>
      <c r="W12" s="88">
        <f t="shared" si="8"/>
        <v>0</v>
      </c>
      <c r="X12" s="76">
        <f>分析係数表!E15</f>
        <v>2.1461503937329145E-2</v>
      </c>
      <c r="Y12" s="89">
        <f t="shared" si="9"/>
        <v>0</v>
      </c>
    </row>
    <row r="13" spans="1:25" x14ac:dyDescent="0.2">
      <c r="A13" s="6" t="s">
        <v>227</v>
      </c>
      <c r="B13" s="5" t="s">
        <v>30</v>
      </c>
      <c r="C13" s="90"/>
      <c r="D13" s="76">
        <f>投入係数表!AC13</f>
        <v>1.6229738670195169E-3</v>
      </c>
      <c r="E13" s="77">
        <f t="shared" si="0"/>
        <v>0.16229738670195171</v>
      </c>
      <c r="F13" s="76">
        <f>分析係数表!C16</f>
        <v>0.41015070437916346</v>
      </c>
      <c r="G13" s="77">
        <f t="shared" si="1"/>
        <v>6.6566387474702962E-2</v>
      </c>
      <c r="H13" s="77">
        <v>0.11894052695375823</v>
      </c>
      <c r="I13" s="77">
        <f t="shared" si="2"/>
        <v>0.11894052695375823</v>
      </c>
      <c r="J13" s="76">
        <f>分析係数表!G16</f>
        <v>3.3423831070889892E-2</v>
      </c>
      <c r="K13" s="78">
        <f t="shared" si="3"/>
        <v>3.975448080385041E-3</v>
      </c>
      <c r="L13" s="79"/>
      <c r="M13" s="80"/>
      <c r="N13" s="81">
        <f>分析係数表!H16</f>
        <v>1.6727742979912797E-2</v>
      </c>
      <c r="O13" s="82">
        <f t="shared" si="4"/>
        <v>0.49449728802488374</v>
      </c>
      <c r="P13" s="76">
        <f>分析係数表!C16</f>
        <v>0.41015070437916346</v>
      </c>
      <c r="Q13" s="82">
        <f t="shared" si="5"/>
        <v>0.20281841099699213</v>
      </c>
      <c r="R13" s="83">
        <v>0.24522005239006506</v>
      </c>
      <c r="S13" s="84">
        <f t="shared" si="6"/>
        <v>0.36416057934382329</v>
      </c>
      <c r="T13" s="85">
        <f>分析係数表!F16</f>
        <v>0.28886877828054297</v>
      </c>
      <c r="U13" s="86">
        <f t="shared" si="7"/>
        <v>0.10519462165298496</v>
      </c>
      <c r="V13" s="87">
        <f>分析係数表!D16</f>
        <v>1.1915535444947209E-2</v>
      </c>
      <c r="W13" s="88">
        <f t="shared" si="8"/>
        <v>0</v>
      </c>
      <c r="X13" s="76">
        <f>分析係数表!E16</f>
        <v>1.200603318250377E-2</v>
      </c>
      <c r="Y13" s="89">
        <f t="shared" si="9"/>
        <v>0</v>
      </c>
    </row>
    <row r="14" spans="1:25" x14ac:dyDescent="0.2">
      <c r="A14" s="6" t="s">
        <v>2</v>
      </c>
      <c r="B14" s="5" t="s">
        <v>365</v>
      </c>
      <c r="C14" s="90"/>
      <c r="D14" s="76">
        <f>投入係数表!AC14</f>
        <v>5.3857922593450215E-3</v>
      </c>
      <c r="E14" s="77">
        <f t="shared" si="0"/>
        <v>0.53857922593450214</v>
      </c>
      <c r="F14" s="76">
        <f>分析係数表!C17</f>
        <v>9.7010006591167874E-2</v>
      </c>
      <c r="G14" s="77">
        <f t="shared" si="1"/>
        <v>5.2247574257772142E-2</v>
      </c>
      <c r="H14" s="77">
        <v>6.598325627234683E-2</v>
      </c>
      <c r="I14" s="77">
        <f t="shared" si="2"/>
        <v>6.598325627234683E-2</v>
      </c>
      <c r="J14" s="76">
        <f>分析係数表!G17</f>
        <v>0.23047865738492257</v>
      </c>
      <c r="K14" s="78">
        <f t="shared" si="3"/>
        <v>1.5207732315535768E-2</v>
      </c>
      <c r="L14" s="79"/>
      <c r="M14" s="80"/>
      <c r="N14" s="81">
        <f>分析係数表!H17</f>
        <v>3.0021721877756735E-3</v>
      </c>
      <c r="O14" s="82">
        <f t="shared" si="4"/>
        <v>8.8748733575205949E-2</v>
      </c>
      <c r="P14" s="76">
        <f>分析係数表!C17</f>
        <v>9.7010006591167874E-2</v>
      </c>
      <c r="Q14" s="82">
        <f t="shared" si="5"/>
        <v>8.609515229088531E-3</v>
      </c>
      <c r="R14" s="83">
        <v>1.6402418985386653E-2</v>
      </c>
      <c r="S14" s="84">
        <f t="shared" si="6"/>
        <v>8.2385675257733479E-2</v>
      </c>
      <c r="T14" s="85">
        <f>分析係数表!F17</f>
        <v>0.38098321731153201</v>
      </c>
      <c r="U14" s="86">
        <f t="shared" si="7"/>
        <v>3.1387559620074383E-2</v>
      </c>
      <c r="V14" s="87">
        <f>分析係数表!D17</f>
        <v>7.2149371323727812E-2</v>
      </c>
      <c r="W14" s="88">
        <f t="shared" si="8"/>
        <v>0</v>
      </c>
      <c r="X14" s="76">
        <f>分析係数表!E17</f>
        <v>7.3984134693216769E-2</v>
      </c>
      <c r="Y14" s="89">
        <f t="shared" si="9"/>
        <v>0</v>
      </c>
    </row>
    <row r="15" spans="1:25" x14ac:dyDescent="0.2">
      <c r="A15" s="6" t="s">
        <v>3</v>
      </c>
      <c r="B15" s="5" t="s">
        <v>31</v>
      </c>
      <c r="C15" s="90"/>
      <c r="D15" s="76">
        <f>投入係数表!AC15</f>
        <v>2.0674826331458816E-4</v>
      </c>
      <c r="E15" s="77">
        <f t="shared" si="0"/>
        <v>2.0674826331458816E-2</v>
      </c>
      <c r="F15" s="76">
        <f>分析係数表!C18</f>
        <v>9.5269756838905817E-2</v>
      </c>
      <c r="G15" s="77">
        <f t="shared" si="1"/>
        <v>1.9696856772846885E-3</v>
      </c>
      <c r="H15" s="77">
        <v>5.1111601027201432E-3</v>
      </c>
      <c r="I15" s="77">
        <f t="shared" si="2"/>
        <v>5.1111601027201432E-3</v>
      </c>
      <c r="J15" s="76">
        <f>分析係数表!G18</f>
        <v>0.2156830511260891</v>
      </c>
      <c r="K15" s="78">
        <f t="shared" si="3"/>
        <v>1.1023906057486155E-3</v>
      </c>
      <c r="L15" s="79"/>
      <c r="M15" s="80"/>
      <c r="N15" s="81">
        <f>分析係数表!H18</f>
        <v>4.4107743043149704E-4</v>
      </c>
      <c r="O15" s="82">
        <f t="shared" si="4"/>
        <v>1.3038913463655851E-2</v>
      </c>
      <c r="P15" s="76">
        <f>分析係数表!C18</f>
        <v>9.5269756838905817E-2</v>
      </c>
      <c r="Q15" s="82">
        <f t="shared" si="5"/>
        <v>1.242214115126028E-3</v>
      </c>
      <c r="R15" s="83">
        <v>2.8674170726171741E-3</v>
      </c>
      <c r="S15" s="84">
        <f t="shared" si="6"/>
        <v>7.9785771753373182E-3</v>
      </c>
      <c r="T15" s="85">
        <f>分析係数表!F18</f>
        <v>0.45931283905967452</v>
      </c>
      <c r="U15" s="86">
        <f t="shared" si="7"/>
        <v>3.6646629340609019E-3</v>
      </c>
      <c r="V15" s="87">
        <f>分析係数表!D18</f>
        <v>2.4001315140555646E-2</v>
      </c>
      <c r="W15" s="88">
        <f t="shared" si="8"/>
        <v>0</v>
      </c>
      <c r="X15" s="76">
        <f>分析係数表!E18</f>
        <v>2.0549071181982573E-2</v>
      </c>
      <c r="Y15" s="89">
        <f t="shared" si="9"/>
        <v>0</v>
      </c>
    </row>
    <row r="16" spans="1:25" x14ac:dyDescent="0.2">
      <c r="A16" s="6" t="s">
        <v>4</v>
      </c>
      <c r="B16" s="5" t="s">
        <v>32</v>
      </c>
      <c r="C16" s="90"/>
      <c r="D16" s="76">
        <f>投入係数表!AC16</f>
        <v>0</v>
      </c>
      <c r="E16" s="77">
        <f t="shared" si="0"/>
        <v>0</v>
      </c>
      <c r="F16" s="76">
        <f>分析係数表!C19</f>
        <v>0.40536890089481681</v>
      </c>
      <c r="G16" s="77">
        <f t="shared" si="1"/>
        <v>0</v>
      </c>
      <c r="H16" s="77">
        <v>1.4548947672306477E-2</v>
      </c>
      <c r="I16" s="77">
        <f t="shared" si="2"/>
        <v>1.4548947672306477E-2</v>
      </c>
      <c r="J16" s="76">
        <f>分析係数表!G19</f>
        <v>5.7664292584581833E-2</v>
      </c>
      <c r="K16" s="78">
        <f t="shared" si="3"/>
        <v>8.3895477537365151E-4</v>
      </c>
      <c r="L16" s="79"/>
      <c r="M16" s="80"/>
      <c r="N16" s="81">
        <f>分析係数表!H19</f>
        <v>-1.1224551097002254E-4</v>
      </c>
      <c r="O16" s="82">
        <f t="shared" si="4"/>
        <v>-3.3181464369876892E-3</v>
      </c>
      <c r="P16" s="76">
        <f>分析係数表!C19</f>
        <v>0.40536890089481681</v>
      </c>
      <c r="Q16" s="82">
        <f t="shared" si="5"/>
        <v>-1.3450733741697521E-3</v>
      </c>
      <c r="R16" s="83">
        <v>7.2801116481971805E-3</v>
      </c>
      <c r="S16" s="84">
        <f t="shared" si="6"/>
        <v>2.1829059320503656E-2</v>
      </c>
      <c r="T16" s="85">
        <f>分析係数表!F19</f>
        <v>0.24008915593875232</v>
      </c>
      <c r="U16" s="86">
        <f t="shared" si="7"/>
        <v>5.2409204271966769E-3</v>
      </c>
      <c r="V16" s="87">
        <f>分析係数表!D19</f>
        <v>8.3893032671263044E-3</v>
      </c>
      <c r="W16" s="88">
        <f t="shared" si="8"/>
        <v>0</v>
      </c>
      <c r="X16" s="76">
        <f>分析係数表!E19</f>
        <v>9.7042048804792374E-3</v>
      </c>
      <c r="Y16" s="89">
        <f t="shared" si="9"/>
        <v>0</v>
      </c>
    </row>
    <row r="17" spans="1:25" x14ac:dyDescent="0.2">
      <c r="A17" s="6" t="s">
        <v>5</v>
      </c>
      <c r="B17" s="5" t="s">
        <v>33</v>
      </c>
      <c r="C17" s="90"/>
      <c r="D17" s="76">
        <f>投入係数表!AC17</f>
        <v>1.0337413165729409E-5</v>
      </c>
      <c r="E17" s="77">
        <f t="shared" si="0"/>
        <v>1.033741316572941E-3</v>
      </c>
      <c r="F17" s="76">
        <f>分析係数表!C20</f>
        <v>8.6705813891974848E-2</v>
      </c>
      <c r="G17" s="77">
        <f t="shared" si="1"/>
        <v>8.9631382207218467E-5</v>
      </c>
      <c r="H17" s="77">
        <v>1.6502220526231329E-3</v>
      </c>
      <c r="I17" s="77">
        <f t="shared" si="2"/>
        <v>1.6502220526231329E-3</v>
      </c>
      <c r="J17" s="76">
        <f>分析係数表!G20</f>
        <v>0.10015098137896326</v>
      </c>
      <c r="K17" s="78">
        <f t="shared" si="3"/>
        <v>1.6527135806341392E-4</v>
      </c>
      <c r="L17" s="79"/>
      <c r="M17" s="80"/>
      <c r="N17" s="81">
        <f>分析係数表!H20</f>
        <v>5.4858017333236366E-4</v>
      </c>
      <c r="O17" s="82">
        <f t="shared" si="4"/>
        <v>1.6216856530066593E-2</v>
      </c>
      <c r="P17" s="76">
        <f>分析係数表!C20</f>
        <v>8.6705813891974848E-2</v>
      </c>
      <c r="Q17" s="82">
        <f t="shared" si="5"/>
        <v>1.4060957442088111E-3</v>
      </c>
      <c r="R17" s="83">
        <v>3.422140387084229E-3</v>
      </c>
      <c r="S17" s="84">
        <f t="shared" si="6"/>
        <v>5.0723624397073621E-3</v>
      </c>
      <c r="T17" s="85">
        <f>分析係数表!F20</f>
        <v>0.22320080523402114</v>
      </c>
      <c r="U17" s="86">
        <f t="shared" si="7"/>
        <v>1.1321553809814872E-3</v>
      </c>
      <c r="V17" s="87">
        <f>分析係数表!D20</f>
        <v>3.6738802214393559E-2</v>
      </c>
      <c r="W17" s="88">
        <f t="shared" si="8"/>
        <v>0</v>
      </c>
      <c r="X17" s="76">
        <f>分析係数表!E20</f>
        <v>3.8877705083039761E-2</v>
      </c>
      <c r="Y17" s="89">
        <f t="shared" si="9"/>
        <v>0</v>
      </c>
    </row>
    <row r="18" spans="1:25" x14ac:dyDescent="0.2">
      <c r="A18" s="6" t="s">
        <v>6</v>
      </c>
      <c r="B18" s="5" t="s">
        <v>34</v>
      </c>
      <c r="C18" s="90"/>
      <c r="D18" s="76">
        <f>投入係数表!AC18</f>
        <v>3.0805491233873634E-3</v>
      </c>
      <c r="E18" s="77">
        <f t="shared" si="0"/>
        <v>0.30805491233873633</v>
      </c>
      <c r="F18" s="76">
        <f>分析係数表!C21</f>
        <v>0.12574712643678165</v>
      </c>
      <c r="G18" s="77">
        <f t="shared" si="1"/>
        <v>3.8737020011330767E-2</v>
      </c>
      <c r="H18" s="77">
        <v>4.6544029395615763E-2</v>
      </c>
      <c r="I18" s="77">
        <f t="shared" si="2"/>
        <v>4.6544029395615763E-2</v>
      </c>
      <c r="J18" s="76">
        <f>分析係数表!G21</f>
        <v>0.2851216642932326</v>
      </c>
      <c r="K18" s="78">
        <f t="shared" si="3"/>
        <v>1.3270711124191108E-2</v>
      </c>
      <c r="L18" s="79"/>
      <c r="M18" s="80"/>
      <c r="N18" s="81">
        <f>分析係数表!H21</f>
        <v>9.2325885079567842E-4</v>
      </c>
      <c r="O18" s="82">
        <f t="shared" si="4"/>
        <v>2.7292922805645221E-2</v>
      </c>
      <c r="P18" s="76">
        <f>分析係数表!C21</f>
        <v>0.12574712643678165</v>
      </c>
      <c r="Q18" s="82">
        <f t="shared" si="5"/>
        <v>3.432006614870791E-3</v>
      </c>
      <c r="R18" s="83">
        <v>7.9741833148048707E-3</v>
      </c>
      <c r="S18" s="84">
        <f t="shared" si="6"/>
        <v>5.4518212710420635E-2</v>
      </c>
      <c r="T18" s="85">
        <f>分析係数表!F21</f>
        <v>0.42585598414958825</v>
      </c>
      <c r="U18" s="86">
        <f t="shared" si="7"/>
        <v>2.321690712787277E-2</v>
      </c>
      <c r="V18" s="87">
        <f>分析係数表!D21</f>
        <v>8.1109528821744784E-2</v>
      </c>
      <c r="W18" s="88">
        <f t="shared" si="8"/>
        <v>0</v>
      </c>
      <c r="X18" s="76">
        <f>分析係数表!E21</f>
        <v>6.7549996904216453E-2</v>
      </c>
      <c r="Y18" s="89">
        <f t="shared" si="9"/>
        <v>0</v>
      </c>
    </row>
    <row r="19" spans="1:25" x14ac:dyDescent="0.2">
      <c r="A19" s="6" t="s">
        <v>7</v>
      </c>
      <c r="B19" s="5" t="s">
        <v>269</v>
      </c>
      <c r="C19" s="90"/>
      <c r="D19" s="76">
        <f>投入係数表!AC19</f>
        <v>0</v>
      </c>
      <c r="E19" s="77">
        <f t="shared" si="0"/>
        <v>0</v>
      </c>
      <c r="F19" s="76">
        <f>分析係数表!C22</f>
        <v>0.11411587407903545</v>
      </c>
      <c r="G19" s="77">
        <f t="shared" si="1"/>
        <v>0</v>
      </c>
      <c r="H19" s="77">
        <v>7.1407732827202921E-3</v>
      </c>
      <c r="I19" s="77">
        <f t="shared" si="2"/>
        <v>7.1407732827202921E-3</v>
      </c>
      <c r="J19" s="76">
        <f>分析係数表!G22</f>
        <v>0.19462933210924949</v>
      </c>
      <c r="K19" s="78">
        <f t="shared" si="3"/>
        <v>1.3898039347594233E-3</v>
      </c>
      <c r="L19" s="79"/>
      <c r="M19" s="80"/>
      <c r="N19" s="81">
        <f>分析係数表!H22</f>
        <v>4.2684912622402942E-5</v>
      </c>
      <c r="O19" s="82">
        <f t="shared" si="4"/>
        <v>1.2618303351925018E-3</v>
      </c>
      <c r="P19" s="76">
        <f>分析係数表!C22</f>
        <v>0.11411587407903545</v>
      </c>
      <c r="Q19" s="82">
        <f t="shared" si="5"/>
        <v>1.4399487163993465E-4</v>
      </c>
      <c r="R19" s="83">
        <v>2.083587080608745E-3</v>
      </c>
      <c r="S19" s="84">
        <f t="shared" si="6"/>
        <v>9.2243603633290379E-3</v>
      </c>
      <c r="T19" s="85">
        <f>分析係数表!F22</f>
        <v>0.41301354142758778</v>
      </c>
      <c r="U19" s="86">
        <f t="shared" si="7"/>
        <v>3.8097857410627962E-3</v>
      </c>
      <c r="V19" s="87">
        <f>分析係数表!D22</f>
        <v>3.7726646775304108E-2</v>
      </c>
      <c r="W19" s="88">
        <f t="shared" si="8"/>
        <v>0</v>
      </c>
      <c r="X19" s="76">
        <f>分析係数表!E22</f>
        <v>3.6923341748909801E-2</v>
      </c>
      <c r="Y19" s="89">
        <f t="shared" si="9"/>
        <v>0</v>
      </c>
    </row>
    <row r="20" spans="1:25" x14ac:dyDescent="0.2">
      <c r="A20" s="6" t="s">
        <v>8</v>
      </c>
      <c r="B20" s="5" t="s">
        <v>270</v>
      </c>
      <c r="C20" s="90"/>
      <c r="D20" s="76">
        <f>投入係数表!AC20</f>
        <v>0</v>
      </c>
      <c r="E20" s="77">
        <f t="shared" si="0"/>
        <v>0</v>
      </c>
      <c r="F20" s="76">
        <f>分析係数表!C23</f>
        <v>0</v>
      </c>
      <c r="G20" s="77">
        <f t="shared" si="1"/>
        <v>0</v>
      </c>
      <c r="H20" s="77">
        <v>0</v>
      </c>
      <c r="I20" s="77">
        <f t="shared" si="2"/>
        <v>0</v>
      </c>
      <c r="J20" s="76">
        <f>分析係数表!G23</f>
        <v>0.21587101160701277</v>
      </c>
      <c r="K20" s="78">
        <f t="shared" si="3"/>
        <v>0</v>
      </c>
      <c r="L20" s="79"/>
      <c r="M20" s="80"/>
      <c r="N20" s="81">
        <f>分析係数表!H23</f>
        <v>2.5294763035498039E-5</v>
      </c>
      <c r="O20" s="82">
        <f t="shared" si="4"/>
        <v>7.477513097437047E-4</v>
      </c>
      <c r="P20" s="76">
        <f>分析係数表!C23</f>
        <v>0</v>
      </c>
      <c r="Q20" s="82">
        <f t="shared" si="5"/>
        <v>0</v>
      </c>
      <c r="R20" s="83">
        <v>0</v>
      </c>
      <c r="S20" s="84">
        <f t="shared" si="6"/>
        <v>0</v>
      </c>
      <c r="T20" s="85">
        <f>分析係数表!F23</f>
        <v>0.44111505026467873</v>
      </c>
      <c r="U20" s="86">
        <f t="shared" si="7"/>
        <v>0</v>
      </c>
      <c r="V20" s="87">
        <f>分析係数表!D23</f>
        <v>7.4984216405225582E-2</v>
      </c>
      <c r="W20" s="88">
        <f t="shared" si="8"/>
        <v>0</v>
      </c>
      <c r="X20" s="76">
        <f>分析係数表!E23</f>
        <v>7.4984216405225582E-2</v>
      </c>
      <c r="Y20" s="89">
        <f t="shared" si="9"/>
        <v>0</v>
      </c>
    </row>
    <row r="21" spans="1:25" x14ac:dyDescent="0.2">
      <c r="A21" s="6" t="s">
        <v>9</v>
      </c>
      <c r="B21" s="5" t="s">
        <v>271</v>
      </c>
      <c r="C21" s="90"/>
      <c r="D21" s="76">
        <f>投入係数表!AC21</f>
        <v>1.1577902745616936E-3</v>
      </c>
      <c r="E21" s="77">
        <f t="shared" si="0"/>
        <v>0.11577902745616936</v>
      </c>
      <c r="F21" s="76">
        <f>分析係数表!C24</f>
        <v>0.22802579992411787</v>
      </c>
      <c r="G21" s="77">
        <f t="shared" si="1"/>
        <v>2.6400605350129423E-2</v>
      </c>
      <c r="H21" s="77">
        <v>3.4950662424770546E-2</v>
      </c>
      <c r="I21" s="77">
        <f t="shared" si="2"/>
        <v>3.4950662424770546E-2</v>
      </c>
      <c r="J21" s="76">
        <f>分析係数表!G24</f>
        <v>0.20837520938023452</v>
      </c>
      <c r="K21" s="78">
        <f t="shared" si="3"/>
        <v>7.2828516007394572E-3</v>
      </c>
      <c r="L21" s="79"/>
      <c r="M21" s="80"/>
      <c r="N21" s="81">
        <f>分析係数表!H24</f>
        <v>3.2883191946147448E-4</v>
      </c>
      <c r="O21" s="82">
        <f t="shared" si="4"/>
        <v>9.7207670266681607E-3</v>
      </c>
      <c r="P21" s="76">
        <f>分析係数表!C24</f>
        <v>0.22802579992411787</v>
      </c>
      <c r="Q21" s="82">
        <f t="shared" si="5"/>
        <v>2.216585677131996E-3</v>
      </c>
      <c r="R21" s="83">
        <v>8.9998518936916256E-3</v>
      </c>
      <c r="S21" s="84">
        <f t="shared" si="6"/>
        <v>4.3950514318462169E-2</v>
      </c>
      <c r="T21" s="85">
        <f>分析係数表!F24</f>
        <v>0.39262981574539363</v>
      </c>
      <c r="U21" s="86">
        <f t="shared" si="7"/>
        <v>1.7256282338773087E-2</v>
      </c>
      <c r="V21" s="87">
        <f>分析係数表!D24</f>
        <v>9.313232830820771E-2</v>
      </c>
      <c r="W21" s="88">
        <f t="shared" si="8"/>
        <v>0</v>
      </c>
      <c r="X21" s="76">
        <f>分析係数表!E24</f>
        <v>9.0452261306532666E-2</v>
      </c>
      <c r="Y21" s="89">
        <f t="shared" si="9"/>
        <v>0</v>
      </c>
    </row>
    <row r="22" spans="1:25" x14ac:dyDescent="0.2">
      <c r="A22" s="6" t="s">
        <v>10</v>
      </c>
      <c r="B22" s="5" t="s">
        <v>272</v>
      </c>
      <c r="C22" s="90"/>
      <c r="D22" s="76">
        <f>投入係数表!AC22</f>
        <v>2.0674826331458817E-5</v>
      </c>
      <c r="E22" s="77">
        <f t="shared" si="0"/>
        <v>2.0674826331458819E-3</v>
      </c>
      <c r="F22" s="76">
        <f>分析係数表!C25</f>
        <v>9.9149235591377005E-3</v>
      </c>
      <c r="G22" s="77">
        <f t="shared" si="1"/>
        <v>2.0498932267486153E-5</v>
      </c>
      <c r="H22" s="77">
        <v>1.025462552177592E-3</v>
      </c>
      <c r="I22" s="77">
        <f t="shared" si="2"/>
        <v>1.025462552177592E-3</v>
      </c>
      <c r="J22" s="76">
        <f>分析係数表!G25</f>
        <v>0.19677906391545041</v>
      </c>
      <c r="K22" s="78">
        <f t="shared" si="3"/>
        <v>2.0178956109785529E-4</v>
      </c>
      <c r="L22" s="79"/>
      <c r="M22" s="80"/>
      <c r="N22" s="81">
        <f>分析係数表!H25</f>
        <v>5.0905710608939805E-4</v>
      </c>
      <c r="O22" s="82">
        <f t="shared" si="4"/>
        <v>1.5048495108592057E-2</v>
      </c>
      <c r="P22" s="76">
        <f>分析係数表!C25</f>
        <v>9.9149235591377005E-3</v>
      </c>
      <c r="Q22" s="82">
        <f t="shared" si="5"/>
        <v>1.4920467868174785E-4</v>
      </c>
      <c r="R22" s="83">
        <v>7.0274685389845181E-4</v>
      </c>
      <c r="S22" s="84">
        <f t="shared" si="6"/>
        <v>1.728209406076044E-3</v>
      </c>
      <c r="T22" s="85">
        <f>分析係数表!F25</f>
        <v>0.35078007045797682</v>
      </c>
      <c r="U22" s="86">
        <f t="shared" si="7"/>
        <v>6.0622141722949303E-4</v>
      </c>
      <c r="V22" s="87">
        <f>分析係数表!D25</f>
        <v>8.1529944640161042E-2</v>
      </c>
      <c r="W22" s="88">
        <f t="shared" si="8"/>
        <v>0</v>
      </c>
      <c r="X22" s="76">
        <f>分析係数表!E25</f>
        <v>6.8948163059889281E-2</v>
      </c>
      <c r="Y22" s="89">
        <f t="shared" si="9"/>
        <v>0</v>
      </c>
    </row>
    <row r="23" spans="1:25" x14ac:dyDescent="0.2">
      <c r="A23" s="6" t="s">
        <v>11</v>
      </c>
      <c r="B23" s="5" t="s">
        <v>35</v>
      </c>
      <c r="C23" s="90"/>
      <c r="D23" s="76">
        <f>投入係数表!AC23</f>
        <v>2.1708567648031756E-4</v>
      </c>
      <c r="E23" s="77">
        <f t="shared" si="0"/>
        <v>2.1708567648031755E-2</v>
      </c>
      <c r="F23" s="76">
        <f>分析係数表!C26</f>
        <v>0.61283557046979864</v>
      </c>
      <c r="G23" s="77">
        <f t="shared" si="1"/>
        <v>1.3303782438663755E-2</v>
      </c>
      <c r="H23" s="77">
        <v>4.9092141000120985E-2</v>
      </c>
      <c r="I23" s="77">
        <f t="shared" si="2"/>
        <v>4.9092141000120985E-2</v>
      </c>
      <c r="J23" s="76">
        <f>分析係数表!G26</f>
        <v>0.19644335167242807</v>
      </c>
      <c r="K23" s="78">
        <f t="shared" si="3"/>
        <v>9.6438247188391918E-3</v>
      </c>
      <c r="L23" s="79"/>
      <c r="M23" s="80"/>
      <c r="N23" s="81">
        <f>分析係数表!H26</f>
        <v>1.0374014689933634E-2</v>
      </c>
      <c r="O23" s="82">
        <f t="shared" si="4"/>
        <v>0.3066715059086369</v>
      </c>
      <c r="P23" s="76">
        <f>分析係数表!C26</f>
        <v>0.61283557046979864</v>
      </c>
      <c r="Q23" s="82">
        <f t="shared" si="5"/>
        <v>0.18793920727035171</v>
      </c>
      <c r="R23" s="83">
        <v>0.21141659678103325</v>
      </c>
      <c r="S23" s="84">
        <f t="shared" si="6"/>
        <v>0.26050873778115424</v>
      </c>
      <c r="T23" s="85">
        <f>分析係数表!F26</f>
        <v>0.33496031939237547</v>
      </c>
      <c r="U23" s="86">
        <f t="shared" si="7"/>
        <v>8.7260090011680017E-2</v>
      </c>
      <c r="V23" s="87">
        <f>分析係数表!D26</f>
        <v>1.4022104289400653E-2</v>
      </c>
      <c r="W23" s="88">
        <f t="shared" si="8"/>
        <v>0</v>
      </c>
      <c r="X23" s="76">
        <f>分析係数表!E26</f>
        <v>1.5044549393836117E-2</v>
      </c>
      <c r="Y23" s="89">
        <f t="shared" si="9"/>
        <v>0</v>
      </c>
    </row>
    <row r="24" spans="1:25" x14ac:dyDescent="0.2">
      <c r="A24" s="6" t="s">
        <v>12</v>
      </c>
      <c r="B24" s="5" t="s">
        <v>366</v>
      </c>
      <c r="C24" s="90"/>
      <c r="D24" s="76">
        <f>投入係数表!AC24</f>
        <v>2.997849818061528E-4</v>
      </c>
      <c r="E24" s="77">
        <f t="shared" si="0"/>
        <v>2.9978498180615279E-2</v>
      </c>
      <c r="F24" s="76">
        <f>分析係数表!C27</f>
        <v>1.5080990504561576E-2</v>
      </c>
      <c r="G24" s="77">
        <f t="shared" si="1"/>
        <v>4.521054464028755E-4</v>
      </c>
      <c r="H24" s="77">
        <v>6.1178703782044494E-4</v>
      </c>
      <c r="I24" s="77">
        <f t="shared" si="2"/>
        <v>6.1178703782044494E-4</v>
      </c>
      <c r="J24" s="76">
        <f>分析係数表!G27</f>
        <v>0.17011128775834658</v>
      </c>
      <c r="K24" s="78">
        <f t="shared" si="3"/>
        <v>1.0407188083750017E-4</v>
      </c>
      <c r="L24" s="79"/>
      <c r="M24" s="80"/>
      <c r="N24" s="81">
        <f>分析係数表!H27</f>
        <v>1.1055392369202362E-2</v>
      </c>
      <c r="O24" s="82">
        <f t="shared" si="4"/>
        <v>0.32681405681485792</v>
      </c>
      <c r="P24" s="76">
        <f>分析係数表!C27</f>
        <v>1.5080990504561576E-2</v>
      </c>
      <c r="Q24" s="82">
        <f t="shared" si="5"/>
        <v>4.9286796875821198E-3</v>
      </c>
      <c r="R24" s="83">
        <v>4.9890517112729724E-3</v>
      </c>
      <c r="S24" s="84">
        <f t="shared" si="6"/>
        <v>5.600838749093417E-3</v>
      </c>
      <c r="T24" s="85">
        <f>分析係数表!F27</f>
        <v>0.32114467408585057</v>
      </c>
      <c r="U24" s="86">
        <f t="shared" si="7"/>
        <v>1.7986795346850084E-3</v>
      </c>
      <c r="V24" s="87">
        <f>分析係数表!D27</f>
        <v>6.518282988871224E-2</v>
      </c>
      <c r="W24" s="88">
        <f t="shared" si="8"/>
        <v>0</v>
      </c>
      <c r="X24" s="76">
        <f>分析係数表!E27</f>
        <v>7.7901430842607311E-2</v>
      </c>
      <c r="Y24" s="89">
        <f t="shared" si="9"/>
        <v>0</v>
      </c>
    </row>
    <row r="25" spans="1:25" x14ac:dyDescent="0.2">
      <c r="A25" s="6" t="s">
        <v>13</v>
      </c>
      <c r="B25" s="5" t="s">
        <v>192</v>
      </c>
      <c r="C25" s="90"/>
      <c r="D25" s="76">
        <f>投入係数表!AC25</f>
        <v>0</v>
      </c>
      <c r="E25" s="77">
        <f t="shared" si="0"/>
        <v>0</v>
      </c>
      <c r="F25" s="76">
        <f>分析係数表!C28</f>
        <v>4.0038232795242101E-2</v>
      </c>
      <c r="G25" s="77">
        <f t="shared" si="1"/>
        <v>0</v>
      </c>
      <c r="H25" s="77">
        <v>8.4662406506126903E-3</v>
      </c>
      <c r="I25" s="77">
        <f t="shared" si="2"/>
        <v>8.4662406506126903E-3</v>
      </c>
      <c r="J25" s="76">
        <f>分析係数表!G28</f>
        <v>0.12474279835390946</v>
      </c>
      <c r="K25" s="78">
        <f t="shared" si="3"/>
        <v>1.0561025502950501E-3</v>
      </c>
      <c r="L25" s="79"/>
      <c r="M25" s="80"/>
      <c r="N25" s="81">
        <f>分析係数表!H28</f>
        <v>2.0869760426975598E-2</v>
      </c>
      <c r="O25" s="82">
        <f t="shared" si="4"/>
        <v>0.6169415649954153</v>
      </c>
      <c r="P25" s="76">
        <f>分析係数表!C28</f>
        <v>4.0038232795242101E-2</v>
      </c>
      <c r="Q25" s="82">
        <f t="shared" si="5"/>
        <v>2.4701250000347424E-2</v>
      </c>
      <c r="R25" s="83">
        <v>2.704109447972073E-2</v>
      </c>
      <c r="S25" s="84">
        <f t="shared" si="6"/>
        <v>3.5507335130333419E-2</v>
      </c>
      <c r="T25" s="85">
        <f>分析係数表!F28</f>
        <v>0.21334876543209877</v>
      </c>
      <c r="U25" s="86">
        <f t="shared" si="7"/>
        <v>7.5754461138404245E-3</v>
      </c>
      <c r="V25" s="87">
        <f>分析係数表!D28</f>
        <v>5.5555555555555552E-2</v>
      </c>
      <c r="W25" s="88">
        <f t="shared" si="8"/>
        <v>0</v>
      </c>
      <c r="X25" s="76">
        <f>分析係数表!E28</f>
        <v>5.3497942386831275E-2</v>
      </c>
      <c r="Y25" s="89">
        <f t="shared" si="9"/>
        <v>0</v>
      </c>
    </row>
    <row r="26" spans="1:25" x14ac:dyDescent="0.2">
      <c r="A26" s="6" t="s">
        <v>14</v>
      </c>
      <c r="B26" s="5" t="s">
        <v>50</v>
      </c>
      <c r="C26" s="90"/>
      <c r="D26" s="76">
        <f>投入係数表!AC26</f>
        <v>6.3781839232550444E-3</v>
      </c>
      <c r="E26" s="77">
        <f t="shared" si="0"/>
        <v>0.63781839232550441</v>
      </c>
      <c r="F26" s="76">
        <f>分析係数表!C29</f>
        <v>5.2257811734743864E-2</v>
      </c>
      <c r="G26" s="77">
        <f t="shared" si="1"/>
        <v>3.3330993467103213E-2</v>
      </c>
      <c r="H26" s="77">
        <v>3.9190268687829155E-2</v>
      </c>
      <c r="I26" s="77">
        <f t="shared" si="2"/>
        <v>3.9190268687829155E-2</v>
      </c>
      <c r="J26" s="76">
        <f>分析係数表!G29</f>
        <v>0.26071608673726676</v>
      </c>
      <c r="K26" s="78">
        <f t="shared" si="3"/>
        <v>1.0217533490472856E-2</v>
      </c>
      <c r="L26" s="79"/>
      <c r="M26" s="80"/>
      <c r="N26" s="81">
        <f>分析係数表!H29</f>
        <v>1.0140038131855275E-2</v>
      </c>
      <c r="O26" s="82">
        <f t="shared" si="4"/>
        <v>0.29975480629350759</v>
      </c>
      <c r="P26" s="76">
        <f>分析係数表!C29</f>
        <v>5.2257811734743864E-2</v>
      </c>
      <c r="Q26" s="82">
        <f t="shared" si="5"/>
        <v>1.5664530233870735E-2</v>
      </c>
      <c r="R26" s="83">
        <v>2.0965907479497954E-2</v>
      </c>
      <c r="S26" s="84">
        <f t="shared" si="6"/>
        <v>6.0156176167327109E-2</v>
      </c>
      <c r="T26" s="85">
        <f>分析係数表!F29</f>
        <v>0.44730206757438223</v>
      </c>
      <c r="U26" s="86">
        <f t="shared" si="7"/>
        <v>2.6907981977014193E-2</v>
      </c>
      <c r="V26" s="87">
        <f>分析係数表!D29</f>
        <v>0.13842662632375188</v>
      </c>
      <c r="W26" s="88">
        <f t="shared" si="8"/>
        <v>0</v>
      </c>
      <c r="X26" s="76">
        <f>分析係数表!E29</f>
        <v>9.5057992939989913E-2</v>
      </c>
      <c r="Y26" s="89">
        <f t="shared" si="9"/>
        <v>0</v>
      </c>
    </row>
    <row r="27" spans="1:25" x14ac:dyDescent="0.2">
      <c r="A27" s="6" t="s">
        <v>15</v>
      </c>
      <c r="B27" s="5" t="s">
        <v>36</v>
      </c>
      <c r="C27" s="90"/>
      <c r="D27" s="76">
        <f>投入係数表!AC27</f>
        <v>3.0805491233873634E-3</v>
      </c>
      <c r="E27" s="77">
        <f t="shared" si="0"/>
        <v>0.30805491233873633</v>
      </c>
      <c r="F27" s="76">
        <f>分析係数表!C30</f>
        <v>1</v>
      </c>
      <c r="G27" s="77">
        <f t="shared" si="1"/>
        <v>0.30805491233873633</v>
      </c>
      <c r="H27" s="77">
        <v>0.36905573200322694</v>
      </c>
      <c r="I27" s="77">
        <f t="shared" si="2"/>
        <v>0.36905573200322694</v>
      </c>
      <c r="J27" s="76">
        <f>分析係数表!G30</f>
        <v>0.34449214239092235</v>
      </c>
      <c r="K27" s="78">
        <f t="shared" si="3"/>
        <v>0.12713679977944173</v>
      </c>
      <c r="L27" s="79"/>
      <c r="M27" s="80"/>
      <c r="N27" s="81">
        <f>分析係数表!H30</f>
        <v>0</v>
      </c>
      <c r="O27" s="82">
        <f t="shared" si="4"/>
        <v>0</v>
      </c>
      <c r="P27" s="76">
        <f>分析係数表!C30</f>
        <v>1</v>
      </c>
      <c r="Q27" s="82">
        <f t="shared" si="5"/>
        <v>0</v>
      </c>
      <c r="R27" s="83">
        <v>8.4116369640431357E-2</v>
      </c>
      <c r="S27" s="84">
        <f t="shared" si="6"/>
        <v>0.45317210164365829</v>
      </c>
      <c r="T27" s="85">
        <f>分析係数表!F30</f>
        <v>0.44050308781442987</v>
      </c>
      <c r="U27" s="86">
        <f t="shared" si="7"/>
        <v>0.19962371008538615</v>
      </c>
      <c r="V27" s="87">
        <f>分析係数表!D30</f>
        <v>0.11032032936687253</v>
      </c>
      <c r="W27" s="88">
        <f t="shared" si="8"/>
        <v>0</v>
      </c>
      <c r="X27" s="76">
        <f>分析係数表!E30</f>
        <v>8.4249635989355823E-2</v>
      </c>
      <c r="Y27" s="89">
        <f t="shared" si="9"/>
        <v>0</v>
      </c>
    </row>
    <row r="28" spans="1:25" x14ac:dyDescent="0.2">
      <c r="A28" s="6" t="s">
        <v>16</v>
      </c>
      <c r="B28" s="5" t="s">
        <v>193</v>
      </c>
      <c r="C28" s="90"/>
      <c r="D28" s="76">
        <f>投入係数表!AC28</f>
        <v>2.3569302017863052E-2</v>
      </c>
      <c r="E28" s="77">
        <f t="shared" si="0"/>
        <v>2.3569302017863052</v>
      </c>
      <c r="F28" s="76">
        <f>分析係数表!C31</f>
        <v>0.13612385518153858</v>
      </c>
      <c r="G28" s="77">
        <f t="shared" si="1"/>
        <v>0.32083442546095353</v>
      </c>
      <c r="H28" s="77">
        <v>0.34234249550905493</v>
      </c>
      <c r="I28" s="77">
        <f t="shared" si="2"/>
        <v>0.34234249550905493</v>
      </c>
      <c r="J28" s="76">
        <f>分析係数表!G31</f>
        <v>7.0908634538152604E-2</v>
      </c>
      <c r="K28" s="78">
        <f t="shared" si="3"/>
        <v>2.4275038900930725E-2</v>
      </c>
      <c r="L28" s="79"/>
      <c r="M28" s="80"/>
      <c r="N28" s="81">
        <f>分析係数表!H31</f>
        <v>2.211552750647388E-2</v>
      </c>
      <c r="O28" s="82">
        <f t="shared" si="4"/>
        <v>0.65376831700029281</v>
      </c>
      <c r="P28" s="76">
        <f>分析係数表!C31</f>
        <v>0.13612385518153858</v>
      </c>
      <c r="Q28" s="82">
        <f t="shared" si="5"/>
        <v>8.8993463705626066E-2</v>
      </c>
      <c r="R28" s="83">
        <v>0.1176659621258619</v>
      </c>
      <c r="S28" s="84">
        <f t="shared" si="6"/>
        <v>0.46000845763491682</v>
      </c>
      <c r="T28" s="85">
        <f>分析係数表!F31</f>
        <v>0.34563253012048195</v>
      </c>
      <c r="U28" s="86">
        <f t="shared" si="7"/>
        <v>0.15899388708917683</v>
      </c>
      <c r="V28" s="87">
        <f>分析係数表!D31</f>
        <v>2.3594377510040159E-2</v>
      </c>
      <c r="W28" s="88">
        <f t="shared" si="8"/>
        <v>0</v>
      </c>
      <c r="X28" s="76">
        <f>分析係数表!E31</f>
        <v>2.0582329317269075E-2</v>
      </c>
      <c r="Y28" s="89">
        <f t="shared" si="9"/>
        <v>0</v>
      </c>
    </row>
    <row r="29" spans="1:25" x14ac:dyDescent="0.2">
      <c r="A29" s="6" t="s">
        <v>17</v>
      </c>
      <c r="B29" s="5" t="s">
        <v>273</v>
      </c>
      <c r="C29" s="90"/>
      <c r="D29" s="76">
        <f>投入係数表!AC29</f>
        <v>2.3465927886205757E-3</v>
      </c>
      <c r="E29" s="77">
        <f t="shared" si="0"/>
        <v>0.23465927886205756</v>
      </c>
      <c r="F29" s="76">
        <f>分析係数表!C32</f>
        <v>0.77653138391731791</v>
      </c>
      <c r="G29" s="77">
        <f t="shared" si="1"/>
        <v>0.18222029456379338</v>
      </c>
      <c r="H29" s="77">
        <v>0.20967506133192276</v>
      </c>
      <c r="I29" s="77">
        <f t="shared" si="2"/>
        <v>0.20967506133192276</v>
      </c>
      <c r="J29" s="76">
        <f>分析係数表!G32</f>
        <v>0.14009350314364016</v>
      </c>
      <c r="K29" s="78">
        <f t="shared" si="3"/>
        <v>2.9374113863846665E-2</v>
      </c>
      <c r="L29" s="79"/>
      <c r="M29" s="80"/>
      <c r="N29" s="81">
        <f>分析係数表!H32</f>
        <v>6.3300144496333836E-3</v>
      </c>
      <c r="O29" s="82">
        <f t="shared" si="4"/>
        <v>0.18712476526336208</v>
      </c>
      <c r="P29" s="76">
        <f>分析係数表!C32</f>
        <v>0.77653138391731791</v>
      </c>
      <c r="Q29" s="82">
        <f t="shared" si="5"/>
        <v>0.14530825293516181</v>
      </c>
      <c r="R29" s="83">
        <v>0.18949998401591031</v>
      </c>
      <c r="S29" s="84">
        <f t="shared" si="6"/>
        <v>0.3991750453478331</v>
      </c>
      <c r="T29" s="85">
        <f>分析係数表!F32</f>
        <v>0.48218603901338064</v>
      </c>
      <c r="U29" s="86">
        <f t="shared" si="7"/>
        <v>0.19247663398925824</v>
      </c>
      <c r="V29" s="87">
        <f>分析係数表!D32</f>
        <v>2.111881347734967E-2</v>
      </c>
      <c r="W29" s="88">
        <f t="shared" si="8"/>
        <v>0</v>
      </c>
      <c r="X29" s="76">
        <f>分析係数表!E32</f>
        <v>3.1758826374334997E-2</v>
      </c>
      <c r="Y29" s="89">
        <f t="shared" si="9"/>
        <v>0</v>
      </c>
    </row>
    <row r="30" spans="1:25" x14ac:dyDescent="0.2">
      <c r="A30" s="6" t="s">
        <v>18</v>
      </c>
      <c r="B30" s="5" t="s">
        <v>274</v>
      </c>
      <c r="C30" s="90"/>
      <c r="D30" s="76">
        <f>投入係数表!AC30</f>
        <v>1.3748759510420112E-3</v>
      </c>
      <c r="E30" s="77">
        <f t="shared" si="0"/>
        <v>0.13748759510420111</v>
      </c>
      <c r="F30" s="76">
        <f>分析係数表!C33</f>
        <v>0.72092624356775303</v>
      </c>
      <c r="G30" s="77">
        <f t="shared" si="1"/>
        <v>9.9118415475635893E-2</v>
      </c>
      <c r="H30" s="77">
        <v>0.11871109768839411</v>
      </c>
      <c r="I30" s="77">
        <f t="shared" si="2"/>
        <v>0.11871109768839411</v>
      </c>
      <c r="J30" s="76">
        <f>分析係数表!G33</f>
        <v>0.50771788173830446</v>
      </c>
      <c r="K30" s="78">
        <f t="shared" si="3"/>
        <v>6.0271747057180386E-2</v>
      </c>
      <c r="L30" s="79"/>
      <c r="M30" s="80"/>
      <c r="N30" s="81">
        <f>分析係数表!H33</f>
        <v>9.5171545921061366E-4</v>
      </c>
      <c r="O30" s="82">
        <f t="shared" si="4"/>
        <v>2.8134143029106887E-2</v>
      </c>
      <c r="P30" s="76">
        <f>分析係数表!C33</f>
        <v>0.72092624356775303</v>
      </c>
      <c r="Q30" s="82">
        <f t="shared" si="5"/>
        <v>2.0282642049971912E-2</v>
      </c>
      <c r="R30" s="83">
        <v>5.8853309179979919E-2</v>
      </c>
      <c r="S30" s="84">
        <f t="shared" si="6"/>
        <v>0.17756440686837402</v>
      </c>
      <c r="T30" s="85">
        <f>分析係数表!F33</f>
        <v>0.64568985989076233</v>
      </c>
      <c r="U30" s="86">
        <f t="shared" si="7"/>
        <v>0.11465153699242674</v>
      </c>
      <c r="V30" s="87">
        <f>分析係数表!D33</f>
        <v>8.5965328900498697E-2</v>
      </c>
      <c r="W30" s="88">
        <f t="shared" si="8"/>
        <v>0</v>
      </c>
      <c r="X30" s="76">
        <f>分析係数表!E33</f>
        <v>8.1928283068154834E-2</v>
      </c>
      <c r="Y30" s="89">
        <f t="shared" si="9"/>
        <v>0</v>
      </c>
    </row>
    <row r="31" spans="1:25" x14ac:dyDescent="0.2">
      <c r="A31" s="6" t="s">
        <v>19</v>
      </c>
      <c r="B31" s="5" t="s">
        <v>275</v>
      </c>
      <c r="C31" s="75">
        <f>最終需要_まとめ!C32</f>
        <v>100</v>
      </c>
      <c r="D31" s="76">
        <f>投入係数表!AC31</f>
        <v>1.1422841548130995E-2</v>
      </c>
      <c r="E31" s="77">
        <f t="shared" si="0"/>
        <v>1.1422841548130995</v>
      </c>
      <c r="F31" s="76">
        <f>分析係数表!C34</f>
        <v>0.35819769846483229</v>
      </c>
      <c r="G31" s="77">
        <f t="shared" si="1"/>
        <v>0.40916355524689846</v>
      </c>
      <c r="H31" s="77">
        <v>0.52562376720691917</v>
      </c>
      <c r="I31" s="77">
        <f t="shared" si="2"/>
        <v>100.52562376720692</v>
      </c>
      <c r="J31" s="76">
        <f>分析係数表!G34</f>
        <v>0.42481599404565001</v>
      </c>
      <c r="K31" s="78">
        <f t="shared" si="3"/>
        <v>42.704892787725029</v>
      </c>
      <c r="L31" s="79"/>
      <c r="M31" s="80"/>
      <c r="N31" s="81">
        <f>分析係数表!H34</f>
        <v>0.15806065051806836</v>
      </c>
      <c r="O31" s="82">
        <f t="shared" si="4"/>
        <v>4.6725109967609741</v>
      </c>
      <c r="P31" s="76">
        <f>分析係数表!C34</f>
        <v>0.35819769846483229</v>
      </c>
      <c r="Q31" s="82">
        <f t="shared" si="5"/>
        <v>1.6736826850914004</v>
      </c>
      <c r="R31" s="83">
        <v>1.8095355031410407</v>
      </c>
      <c r="S31" s="84">
        <f t="shared" si="6"/>
        <v>102.33515927034796</v>
      </c>
      <c r="T31" s="85">
        <f>分析係数表!F34</f>
        <v>0.69970848494872639</v>
      </c>
      <c r="U31" s="86">
        <f t="shared" si="7"/>
        <v>71.604779250041787</v>
      </c>
      <c r="V31" s="87">
        <f>分析係数表!D34</f>
        <v>0.20760626860734369</v>
      </c>
      <c r="W31" s="88">
        <f t="shared" si="8"/>
        <v>21</v>
      </c>
      <c r="X31" s="76">
        <f>分析係数表!E34</f>
        <v>0.15619831293417136</v>
      </c>
      <c r="Y31" s="89">
        <f t="shared" si="9"/>
        <v>16</v>
      </c>
    </row>
    <row r="32" spans="1:25" x14ac:dyDescent="0.2">
      <c r="A32" s="6" t="s">
        <v>20</v>
      </c>
      <c r="B32" s="5" t="s">
        <v>37</v>
      </c>
      <c r="C32" s="90"/>
      <c r="D32" s="76">
        <f>投入係数表!AC32</f>
        <v>1.7645964273900101E-2</v>
      </c>
      <c r="E32" s="77">
        <f t="shared" si="0"/>
        <v>1.7645964273900101</v>
      </c>
      <c r="F32" s="76">
        <f>分析係数表!C35</f>
        <v>0.47446234387370934</v>
      </c>
      <c r="G32" s="77">
        <f t="shared" si="1"/>
        <v>0.83723455693063797</v>
      </c>
      <c r="H32" s="77">
        <v>1.0100606983567275</v>
      </c>
      <c r="I32" s="77">
        <f t="shared" si="2"/>
        <v>1.0100606983567275</v>
      </c>
      <c r="J32" s="76">
        <f>分析係数表!G35</f>
        <v>0.31377306685396844</v>
      </c>
      <c r="K32" s="78">
        <f t="shared" si="3"/>
        <v>0.31692984303205152</v>
      </c>
      <c r="L32" s="79"/>
      <c r="M32" s="80"/>
      <c r="N32" s="81">
        <f>分析係数表!H35</f>
        <v>5.9483797123353076E-2</v>
      </c>
      <c r="O32" s="82">
        <f t="shared" si="4"/>
        <v>1.7584306737760396</v>
      </c>
      <c r="P32" s="76">
        <f>分析係数表!C35</f>
        <v>0.47446234387370934</v>
      </c>
      <c r="Q32" s="82">
        <f t="shared" si="5"/>
        <v>0.83430913901920567</v>
      </c>
      <c r="R32" s="83">
        <v>1.1075362349407101</v>
      </c>
      <c r="S32" s="84">
        <f t="shared" si="6"/>
        <v>2.1175969332974374</v>
      </c>
      <c r="T32" s="85">
        <f>分析係数表!F35</f>
        <v>0.64389247174509934</v>
      </c>
      <c r="U32" s="86">
        <f t="shared" si="7"/>
        <v>1.3635047235407292</v>
      </c>
      <c r="V32" s="87">
        <f>分析係数表!D35</f>
        <v>6.6375071834493329E-2</v>
      </c>
      <c r="W32" s="88">
        <f t="shared" si="8"/>
        <v>0</v>
      </c>
      <c r="X32" s="76">
        <f>分析係数表!E35</f>
        <v>5.9702445565417275E-2</v>
      </c>
      <c r="Y32" s="89">
        <f t="shared" si="9"/>
        <v>0</v>
      </c>
    </row>
    <row r="33" spans="1:25" x14ac:dyDescent="0.2">
      <c r="A33" s="6" t="s">
        <v>21</v>
      </c>
      <c r="B33" s="5" t="s">
        <v>38</v>
      </c>
      <c r="C33" s="90"/>
      <c r="D33" s="76">
        <f>投入係数表!AC33</f>
        <v>2.7290770757525638E-2</v>
      </c>
      <c r="E33" s="77">
        <f t="shared" si="0"/>
        <v>2.729077075752564</v>
      </c>
      <c r="F33" s="76">
        <f>分析係数表!C36</f>
        <v>0.91090674483303868</v>
      </c>
      <c r="G33" s="77">
        <f t="shared" si="1"/>
        <v>2.485934715472236</v>
      </c>
      <c r="H33" s="77">
        <v>2.652658435577556</v>
      </c>
      <c r="I33" s="77">
        <f t="shared" si="2"/>
        <v>2.652658435577556</v>
      </c>
      <c r="J33" s="76">
        <f>分析係数表!G36</f>
        <v>5.1762655005969514E-2</v>
      </c>
      <c r="K33" s="78">
        <f t="shared" si="3"/>
        <v>0.13730864344947583</v>
      </c>
      <c r="L33" s="79"/>
      <c r="M33" s="80"/>
      <c r="N33" s="81">
        <f>分析係数表!H36</f>
        <v>0.19022926540846299</v>
      </c>
      <c r="O33" s="82">
        <f t="shared" si="4"/>
        <v>5.6234637249275305</v>
      </c>
      <c r="P33" s="76">
        <f>分析係数表!C36</f>
        <v>0.91090674483303868</v>
      </c>
      <c r="Q33" s="82">
        <f t="shared" si="5"/>
        <v>5.1224510363604114</v>
      </c>
      <c r="R33" s="83">
        <v>5.3779376069982829</v>
      </c>
      <c r="S33" s="84">
        <f t="shared" si="6"/>
        <v>8.0305960425758389</v>
      </c>
      <c r="T33" s="85">
        <f>分析係数表!F36</f>
        <v>0.84633076241329552</v>
      </c>
      <c r="U33" s="86">
        <f t="shared" si="7"/>
        <v>6.7965404713464039</v>
      </c>
      <c r="V33" s="87">
        <f>分析係数表!D36</f>
        <v>1.3696924417880712E-2</v>
      </c>
      <c r="W33" s="88">
        <f t="shared" si="8"/>
        <v>0</v>
      </c>
      <c r="X33" s="76">
        <f>分析係数表!E36</f>
        <v>6.1086817992045527E-3</v>
      </c>
      <c r="Y33" s="89">
        <f t="shared" si="9"/>
        <v>0</v>
      </c>
    </row>
    <row r="34" spans="1:25" x14ac:dyDescent="0.2">
      <c r="A34" s="6" t="s">
        <v>22</v>
      </c>
      <c r="B34" s="5" t="s">
        <v>378</v>
      </c>
      <c r="C34" s="90"/>
      <c r="D34" s="76">
        <f>投入係数表!AC34</f>
        <v>2.096427390009924E-2</v>
      </c>
      <c r="E34" s="77">
        <f t="shared" si="0"/>
        <v>2.0964273900099242</v>
      </c>
      <c r="F34" s="76">
        <f>分析係数表!C37</f>
        <v>0.57543127748336897</v>
      </c>
      <c r="G34" s="77">
        <f t="shared" si="1"/>
        <v>1.2063498911845356</v>
      </c>
      <c r="H34" s="77">
        <v>1.4285436347593943</v>
      </c>
      <c r="I34" s="77">
        <f t="shared" si="2"/>
        <v>1.4285436347593943</v>
      </c>
      <c r="J34" s="76">
        <f>分析係数表!G37</f>
        <v>0.39253606653449546</v>
      </c>
      <c r="K34" s="78">
        <f t="shared" si="3"/>
        <v>0.56075489926134359</v>
      </c>
      <c r="L34" s="79"/>
      <c r="M34" s="80"/>
      <c r="N34" s="81">
        <f>分析係数表!H37</f>
        <v>4.7922509493440749E-2</v>
      </c>
      <c r="O34" s="82">
        <f t="shared" si="4"/>
        <v>1.4166615907663074</v>
      </c>
      <c r="P34" s="76">
        <f>分析係数表!C37</f>
        <v>0.57543127748336897</v>
      </c>
      <c r="Q34" s="82">
        <f t="shared" si="5"/>
        <v>0.81519138893627796</v>
      </c>
      <c r="R34" s="83">
        <v>1.0035741102035434</v>
      </c>
      <c r="S34" s="84">
        <f t="shared" si="6"/>
        <v>2.4321177449629374</v>
      </c>
      <c r="T34" s="85">
        <f>分析係数表!F37</f>
        <v>0.63717752091671964</v>
      </c>
      <c r="U34" s="86">
        <f t="shared" si="7"/>
        <v>1.549690755313047</v>
      </c>
      <c r="V34" s="87">
        <f>分析係数表!D37</f>
        <v>6.7955959550617839E-2</v>
      </c>
      <c r="W34" s="88">
        <f t="shared" si="8"/>
        <v>0</v>
      </c>
      <c r="X34" s="76">
        <f>分析係数表!E37</f>
        <v>6.4489582164366135E-2</v>
      </c>
      <c r="Y34" s="89">
        <f t="shared" si="9"/>
        <v>0</v>
      </c>
    </row>
    <row r="35" spans="1:25" x14ac:dyDescent="0.2">
      <c r="A35" s="6" t="s">
        <v>23</v>
      </c>
      <c r="B35" s="5" t="s">
        <v>194</v>
      </c>
      <c r="C35" s="90"/>
      <c r="D35" s="76">
        <f>投入係数表!AC35</f>
        <v>3.8610238173999341E-2</v>
      </c>
      <c r="E35" s="77">
        <f t="shared" si="0"/>
        <v>3.8610238173999343</v>
      </c>
      <c r="F35" s="76">
        <f>分析係数表!C38</f>
        <v>0.12310923685624497</v>
      </c>
      <c r="G35" s="77">
        <f t="shared" si="1"/>
        <v>0.47532769564389166</v>
      </c>
      <c r="H35" s="77">
        <v>0.54132876633645921</v>
      </c>
      <c r="I35" s="77">
        <f t="shared" si="2"/>
        <v>0.54132876633645921</v>
      </c>
      <c r="J35" s="76">
        <f>分析係数表!G38</f>
        <v>0.19170637906529556</v>
      </c>
      <c r="K35" s="78">
        <f t="shared" si="3"/>
        <v>0.10377617767824605</v>
      </c>
      <c r="L35" s="79"/>
      <c r="M35" s="80"/>
      <c r="N35" s="81">
        <f>分析係数表!H38</f>
        <v>4.3167094042767119E-2</v>
      </c>
      <c r="O35" s="82">
        <f t="shared" si="4"/>
        <v>1.2760843445344909</v>
      </c>
      <c r="P35" s="76">
        <f>分析係数表!C38</f>
        <v>0.12310923685624497</v>
      </c>
      <c r="Q35" s="82">
        <f t="shared" si="5"/>
        <v>0.15709776981984278</v>
      </c>
      <c r="R35" s="83">
        <v>0.20310980915280777</v>
      </c>
      <c r="S35" s="84">
        <f t="shared" si="6"/>
        <v>0.74443857548926695</v>
      </c>
      <c r="T35" s="85">
        <f>分析係数表!F38</f>
        <v>0.42705459409748348</v>
      </c>
      <c r="U35" s="86">
        <f t="shared" si="7"/>
        <v>0.31791591368607769</v>
      </c>
      <c r="V35" s="87">
        <f>分析係数表!D38</f>
        <v>7.0562661984783878E-2</v>
      </c>
      <c r="W35" s="88">
        <f t="shared" si="8"/>
        <v>0</v>
      </c>
      <c r="X35" s="76">
        <f>分析係数表!E38</f>
        <v>7.7418276063874261E-2</v>
      </c>
      <c r="Y35" s="89">
        <f t="shared" si="9"/>
        <v>0</v>
      </c>
    </row>
    <row r="36" spans="1:25" x14ac:dyDescent="0.2">
      <c r="A36" s="6" t="s">
        <v>24</v>
      </c>
      <c r="B36" s="5" t="s">
        <v>39</v>
      </c>
      <c r="C36" s="90"/>
      <c r="D36" s="76">
        <f>投入係数表!AC36</f>
        <v>0</v>
      </c>
      <c r="E36" s="77">
        <f t="shared" si="0"/>
        <v>0</v>
      </c>
      <c r="F36" s="76">
        <f>分析係数表!C39</f>
        <v>1</v>
      </c>
      <c r="G36" s="77">
        <f t="shared" si="1"/>
        <v>0</v>
      </c>
      <c r="H36" s="77">
        <v>6.5863483592902214E-2</v>
      </c>
      <c r="I36" s="77">
        <f t="shared" si="2"/>
        <v>6.5863483592902214E-2</v>
      </c>
      <c r="J36" s="76">
        <f>分析係数表!G39</f>
        <v>0.35304153549304357</v>
      </c>
      <c r="K36" s="78">
        <f t="shared" si="3"/>
        <v>2.325254538055908E-2</v>
      </c>
      <c r="L36" s="79"/>
      <c r="M36" s="80"/>
      <c r="N36" s="81">
        <f>分析係数表!H39</f>
        <v>3.7957953780144243E-3</v>
      </c>
      <c r="O36" s="82">
        <f t="shared" si="4"/>
        <v>0.11220943091841468</v>
      </c>
      <c r="P36" s="76">
        <f>分析係数表!C39</f>
        <v>1</v>
      </c>
      <c r="Q36" s="82">
        <f t="shared" si="5"/>
        <v>0.11220943091841468</v>
      </c>
      <c r="R36" s="83">
        <v>0.16032728127652682</v>
      </c>
      <c r="S36" s="84">
        <f t="shared" si="6"/>
        <v>0.22619076486942902</v>
      </c>
      <c r="T36" s="85">
        <f>分析係数表!F39</f>
        <v>0.70376764496801059</v>
      </c>
      <c r="U36" s="86">
        <f t="shared" si="7"/>
        <v>0.15918574190567109</v>
      </c>
      <c r="V36" s="87">
        <f>分析係数表!D39</f>
        <v>5.7580989133746319E-2</v>
      </c>
      <c r="W36" s="88">
        <f t="shared" si="8"/>
        <v>0</v>
      </c>
      <c r="X36" s="76">
        <f>分析係数表!E39</f>
        <v>7.2915608814867472E-2</v>
      </c>
      <c r="Y36" s="89">
        <f t="shared" si="9"/>
        <v>0</v>
      </c>
    </row>
    <row r="37" spans="1:25" x14ac:dyDescent="0.2">
      <c r="A37" s="6" t="s">
        <v>25</v>
      </c>
      <c r="B37" s="5" t="s">
        <v>40</v>
      </c>
      <c r="C37" s="90"/>
      <c r="D37" s="76">
        <f>投入係数表!AC37</f>
        <v>3.1012239497188222E-5</v>
      </c>
      <c r="E37" s="77">
        <f t="shared" si="0"/>
        <v>3.1012239497188224E-3</v>
      </c>
      <c r="F37" s="76">
        <f>分析係数表!C40</f>
        <v>0.78099387587215507</v>
      </c>
      <c r="G37" s="77">
        <f t="shared" si="1"/>
        <v>2.4220369124384566E-3</v>
      </c>
      <c r="H37" s="77">
        <v>5.5589368370079313E-3</v>
      </c>
      <c r="I37" s="77">
        <f t="shared" si="2"/>
        <v>5.5589368370079313E-3</v>
      </c>
      <c r="J37" s="76">
        <f>分析係数表!G40</f>
        <v>0.50417365280256732</v>
      </c>
      <c r="K37" s="78">
        <f t="shared" si="3"/>
        <v>2.8026694908130385E-3</v>
      </c>
      <c r="L37" s="79"/>
      <c r="M37" s="80"/>
      <c r="N37" s="81">
        <f>分析係数表!H40</f>
        <v>3.2832602420076455E-2</v>
      </c>
      <c r="O37" s="82">
        <f t="shared" si="4"/>
        <v>0.97058120004732873</v>
      </c>
      <c r="P37" s="76">
        <f>分析係数表!C40</f>
        <v>0.78099387587215507</v>
      </c>
      <c r="Q37" s="82">
        <f t="shared" si="5"/>
        <v>0.75801797327361076</v>
      </c>
      <c r="R37" s="83">
        <v>0.75983093082694908</v>
      </c>
      <c r="S37" s="84">
        <f t="shared" si="6"/>
        <v>0.765389867663957</v>
      </c>
      <c r="T37" s="85">
        <f>分析係数表!F40</f>
        <v>0.70079506733733576</v>
      </c>
      <c r="U37" s="86">
        <f t="shared" si="7"/>
        <v>0.5363814438488772</v>
      </c>
      <c r="V37" s="87">
        <f>分析係数表!D40</f>
        <v>8.9079993509654384E-2</v>
      </c>
      <c r="W37" s="88">
        <f t="shared" si="8"/>
        <v>0</v>
      </c>
      <c r="X37" s="76">
        <f>分析係数表!E40</f>
        <v>5.5816972253772516E-2</v>
      </c>
      <c r="Y37" s="89">
        <f t="shared" si="9"/>
        <v>0</v>
      </c>
    </row>
    <row r="38" spans="1:25" x14ac:dyDescent="0.2">
      <c r="A38" s="6" t="s">
        <v>26</v>
      </c>
      <c r="B38" s="5" t="s">
        <v>277</v>
      </c>
      <c r="C38" s="90"/>
      <c r="D38" s="76">
        <f>投入係数表!AC38</f>
        <v>2.0674826331458817E-5</v>
      </c>
      <c r="E38" s="77">
        <f t="shared" si="0"/>
        <v>2.0674826331458819E-3</v>
      </c>
      <c r="F38" s="76">
        <f>分析係数表!C41</f>
        <v>0.76071116627591595</v>
      </c>
      <c r="G38" s="77">
        <f t="shared" si="1"/>
        <v>1.5727571251156055E-3</v>
      </c>
      <c r="H38" s="77">
        <v>3.250524865258138E-3</v>
      </c>
      <c r="I38" s="77">
        <f t="shared" si="2"/>
        <v>3.250524865258138E-3</v>
      </c>
      <c r="J38" s="76">
        <f>分析係数表!G41</f>
        <v>0.44503393665158369</v>
      </c>
      <c r="K38" s="78">
        <f t="shared" si="3"/>
        <v>1.4465938769696878E-3</v>
      </c>
      <c r="L38" s="79"/>
      <c r="M38" s="80"/>
      <c r="N38" s="81">
        <f>分析係数表!H41</f>
        <v>5.40375184572724E-2</v>
      </c>
      <c r="O38" s="82">
        <f t="shared" si="4"/>
        <v>1.597430469896848</v>
      </c>
      <c r="P38" s="76">
        <f>分析係数表!C41</f>
        <v>0.76071116627591595</v>
      </c>
      <c r="Q38" s="82">
        <f t="shared" si="5"/>
        <v>1.2151831957999157</v>
      </c>
      <c r="R38" s="83">
        <v>1.2361922005289399</v>
      </c>
      <c r="S38" s="84">
        <f t="shared" si="6"/>
        <v>1.239442725394198</v>
      </c>
      <c r="T38" s="85">
        <f>分析係数表!F41</f>
        <v>0.54961538461538462</v>
      </c>
      <c r="U38" s="86">
        <f t="shared" si="7"/>
        <v>0.68121679022627268</v>
      </c>
      <c r="V38" s="87">
        <f>分析係数表!D41</f>
        <v>0.14765837104072399</v>
      </c>
      <c r="W38" s="88">
        <f t="shared" si="8"/>
        <v>0</v>
      </c>
      <c r="X38" s="76">
        <f>分析係数表!E41</f>
        <v>0.13881221719457013</v>
      </c>
      <c r="Y38" s="89">
        <f t="shared" si="9"/>
        <v>0</v>
      </c>
    </row>
    <row r="39" spans="1:25" x14ac:dyDescent="0.2">
      <c r="A39" s="6" t="s">
        <v>51</v>
      </c>
      <c r="B39" s="5" t="s">
        <v>368</v>
      </c>
      <c r="C39" s="90"/>
      <c r="D39" s="76">
        <f>投入係数表!AC39</f>
        <v>3.1012239497188221E-4</v>
      </c>
      <c r="E39" s="77">
        <f>$C$31*D39</f>
        <v>3.1012239497188222E-2</v>
      </c>
      <c r="F39" s="76">
        <f>分析係数表!C42</f>
        <v>0.30107643796890293</v>
      </c>
      <c r="G39" s="77">
        <f>E39*F39</f>
        <v>9.3370546012519519E-3</v>
      </c>
      <c r="H39" s="77">
        <v>1.6561194968607446E-2</v>
      </c>
      <c r="I39" s="77">
        <f>C39+H39</f>
        <v>1.6561194968607446E-2</v>
      </c>
      <c r="J39" s="76">
        <f>分析係数表!G42</f>
        <v>0.48530465949820789</v>
      </c>
      <c r="K39" s="78">
        <f>I39*J39</f>
        <v>8.0372250851234693E-3</v>
      </c>
      <c r="L39" s="79"/>
      <c r="M39" s="80"/>
      <c r="N39" s="81">
        <f>分析係数表!H42</f>
        <v>1.1991298601515789E-2</v>
      </c>
      <c r="O39" s="82">
        <f t="shared" si="4"/>
        <v>0.35448085527537504</v>
      </c>
      <c r="P39" s="76">
        <f>分析係数表!C42</f>
        <v>0.30107643796890293</v>
      </c>
      <c r="Q39" s="82">
        <f>O39*P39</f>
        <v>0.10672583323448011</v>
      </c>
      <c r="R39" s="83">
        <v>0.11276305196986487</v>
      </c>
      <c r="S39" s="84">
        <f>I39+R39</f>
        <v>0.12932424693847233</v>
      </c>
      <c r="T39" s="85">
        <f>分析係数表!F42</f>
        <v>0.55698924731182797</v>
      </c>
      <c r="U39" s="86">
        <f>S39*T39</f>
        <v>7.2032214961428684E-2</v>
      </c>
      <c r="V39" s="87">
        <f>分析係数表!D42</f>
        <v>0.33118279569892473</v>
      </c>
      <c r="W39" s="88">
        <f>ROUND(S39*V39,0)</f>
        <v>0</v>
      </c>
      <c r="X39" s="76">
        <f>分析係数表!E42</f>
        <v>0.28387096774193549</v>
      </c>
      <c r="Y39" s="89">
        <f>ROUND(S39*X39,0)</f>
        <v>0</v>
      </c>
    </row>
    <row r="40" spans="1:25" x14ac:dyDescent="0.2">
      <c r="A40" s="6" t="s">
        <v>195</v>
      </c>
      <c r="B40" s="5" t="s">
        <v>41</v>
      </c>
      <c r="C40" s="90"/>
      <c r="D40" s="76">
        <f>投入係数表!AC40</f>
        <v>8.6131326496857424E-2</v>
      </c>
      <c r="E40" s="77">
        <f>$C$31*D40</f>
        <v>8.6131326496857419</v>
      </c>
      <c r="F40" s="76">
        <f>分析係数表!C43</f>
        <v>0.72981232219865499</v>
      </c>
      <c r="G40" s="77">
        <f>E40*F40</f>
        <v>6.2859703404722058</v>
      </c>
      <c r="H40" s="77">
        <v>7.4674708007012018</v>
      </c>
      <c r="I40" s="77">
        <f>C40+H40</f>
        <v>7.4674708007012018</v>
      </c>
      <c r="J40" s="76">
        <f>分析係数表!G43</f>
        <v>0.39095764137830125</v>
      </c>
      <c r="K40" s="78">
        <f>I40*J40</f>
        <v>2.9194647713034767</v>
      </c>
      <c r="L40" s="79"/>
      <c r="M40" s="80"/>
      <c r="N40" s="81">
        <f>分析係数表!H43</f>
        <v>3.3430191196790096E-2</v>
      </c>
      <c r="O40" s="82">
        <f t="shared" si="4"/>
        <v>0.98824682474002379</v>
      </c>
      <c r="P40" s="76">
        <f>分析係数表!C43</f>
        <v>0.72981232219865499</v>
      </c>
      <c r="Q40" s="82">
        <f>O40*P40</f>
        <v>0.721234710068964</v>
      </c>
      <c r="R40" s="83">
        <v>1.4425451415645287</v>
      </c>
      <c r="S40" s="84">
        <f>I40+R40</f>
        <v>8.9100159422657299</v>
      </c>
      <c r="T40" s="85">
        <f>分析係数表!F43</f>
        <v>0.64680420416026529</v>
      </c>
      <c r="U40" s="86">
        <f>S40*T40</f>
        <v>5.7630357705924613</v>
      </c>
      <c r="V40" s="87">
        <f>分析係数表!D43</f>
        <v>0.10445777550174361</v>
      </c>
      <c r="W40" s="88">
        <f>ROUND(S40*V40,0)</f>
        <v>1</v>
      </c>
      <c r="X40" s="76">
        <f>分析係数表!E43</f>
        <v>8.2644426561318804E-2</v>
      </c>
      <c r="Y40" s="89">
        <f>ROUND(S40*X40,0)</f>
        <v>1</v>
      </c>
    </row>
    <row r="41" spans="1:25" x14ac:dyDescent="0.2">
      <c r="A41" s="6" t="s">
        <v>341</v>
      </c>
      <c r="B41" s="5" t="s">
        <v>42</v>
      </c>
      <c r="C41" s="90"/>
      <c r="D41" s="76">
        <f>投入係数表!AC41</f>
        <v>8.7868011908699966E-4</v>
      </c>
      <c r="E41" s="77">
        <f>$C$31*D41</f>
        <v>8.7868011908699972E-2</v>
      </c>
      <c r="F41" s="76">
        <f>分析係数表!C44</f>
        <v>0.45252453325619169</v>
      </c>
      <c r="G41" s="77">
        <f>E41*F41</f>
        <v>3.9762431077133946E-2</v>
      </c>
      <c r="H41" s="77">
        <v>5.329480443030131E-2</v>
      </c>
      <c r="I41" s="77">
        <f>C41+H41</f>
        <v>5.329480443030131E-2</v>
      </c>
      <c r="J41" s="76">
        <f>分析係数表!G44</f>
        <v>0.2679406279539126</v>
      </c>
      <c r="K41" s="78">
        <f>I41*J41</f>
        <v>1.4279843365735897E-2</v>
      </c>
      <c r="L41" s="79"/>
      <c r="M41" s="80"/>
      <c r="N41" s="81">
        <f>分析係数表!H44</f>
        <v>0.11253165797686161</v>
      </c>
      <c r="O41" s="82">
        <f t="shared" si="4"/>
        <v>3.3266053736791652</v>
      </c>
      <c r="P41" s="76">
        <f>分析係数表!C44</f>
        <v>0.45252453325619169</v>
      </c>
      <c r="Q41" s="82">
        <f>O41*P41</f>
        <v>1.5053705440517033</v>
      </c>
      <c r="R41" s="83">
        <v>1.530755209093531</v>
      </c>
      <c r="S41" s="84">
        <f>I41+R41</f>
        <v>1.5840500135238322</v>
      </c>
      <c r="T41" s="85">
        <f>分析係数表!F44</f>
        <v>0.51592877398257675</v>
      </c>
      <c r="U41" s="86">
        <f>S41*T41</f>
        <v>0.81725698140443492</v>
      </c>
      <c r="V41" s="87">
        <f>分析係数表!D44</f>
        <v>0.17695373374549728</v>
      </c>
      <c r="W41" s="88">
        <f>ROUND(S41*V41,0)</f>
        <v>0</v>
      </c>
      <c r="X41" s="76">
        <f>分析係数表!E44</f>
        <v>0.1325013412359809</v>
      </c>
      <c r="Y41" s="89">
        <f>ROUND(S41*X41,0)</f>
        <v>0</v>
      </c>
    </row>
    <row r="42" spans="1:25" x14ac:dyDescent="0.2">
      <c r="A42" s="6" t="s">
        <v>342</v>
      </c>
      <c r="B42" s="5" t="s">
        <v>279</v>
      </c>
      <c r="C42" s="90"/>
      <c r="D42" s="76">
        <f>投入係数表!AC42</f>
        <v>2.2018690043003638E-3</v>
      </c>
      <c r="E42" s="77">
        <f>$C$31*D42</f>
        <v>0.22018690043003639</v>
      </c>
      <c r="F42" s="76">
        <f>分析係数表!C45</f>
        <v>1</v>
      </c>
      <c r="G42" s="77">
        <f>E42*F42</f>
        <v>0.22018690043003639</v>
      </c>
      <c r="H42" s="77">
        <v>0.2453598769019163</v>
      </c>
      <c r="I42" s="77">
        <f>C42+H42</f>
        <v>0.2453598769019163</v>
      </c>
      <c r="J42" s="76">
        <f>分析係数表!G45</f>
        <v>0</v>
      </c>
      <c r="K42" s="78">
        <f>I42*J42</f>
        <v>0</v>
      </c>
      <c r="L42" s="79"/>
      <c r="M42" s="80"/>
      <c r="N42" s="81">
        <f>分析係数表!H45</f>
        <v>0</v>
      </c>
      <c r="O42" s="82">
        <f t="shared" si="4"/>
        <v>0</v>
      </c>
      <c r="P42" s="76">
        <f>分析係数表!C45</f>
        <v>1</v>
      </c>
      <c r="Q42" s="82">
        <f>O42*P42</f>
        <v>0</v>
      </c>
      <c r="R42" s="83">
        <v>2.5386344658820701E-2</v>
      </c>
      <c r="S42" s="84">
        <f>I42+R42</f>
        <v>0.27074622156073702</v>
      </c>
      <c r="T42" s="85">
        <f>分析係数表!F45</f>
        <v>0</v>
      </c>
      <c r="U42" s="86">
        <f>S42*T42</f>
        <v>0</v>
      </c>
      <c r="V42" s="87">
        <f>分析係数表!D45</f>
        <v>0</v>
      </c>
      <c r="W42" s="88">
        <f>ROUND(S42*V42,0)</f>
        <v>0</v>
      </c>
      <c r="X42" s="76">
        <f>分析係数表!E45</f>
        <v>0</v>
      </c>
      <c r="Y42" s="89">
        <f>ROUND(S42*X42,0)</f>
        <v>0</v>
      </c>
    </row>
    <row r="43" spans="1:25" x14ac:dyDescent="0.2">
      <c r="A43" s="6" t="s">
        <v>343</v>
      </c>
      <c r="B43" s="5" t="s">
        <v>280</v>
      </c>
      <c r="C43" s="90"/>
      <c r="D43" s="76">
        <f>投入係数表!AC43</f>
        <v>9.2519847833278206E-3</v>
      </c>
      <c r="E43" s="77">
        <f>$C$31*D43</f>
        <v>0.92519847833278201</v>
      </c>
      <c r="F43" s="76">
        <f>分析係数表!C46</f>
        <v>0.34080923888028791</v>
      </c>
      <c r="G43" s="77">
        <f>E43*F43</f>
        <v>0.31531618921379601</v>
      </c>
      <c r="H43" s="77">
        <v>0.34731499778350183</v>
      </c>
      <c r="I43" s="77">
        <f>C43+H43</f>
        <v>0.34731499778350183</v>
      </c>
      <c r="J43" s="76">
        <f>分析係数表!G46</f>
        <v>9.3103025848340071E-3</v>
      </c>
      <c r="K43" s="78">
        <f>I43*J43</f>
        <v>3.2336077216153546E-3</v>
      </c>
      <c r="L43" s="79"/>
      <c r="M43" s="80"/>
      <c r="N43" s="81">
        <f>分析係数表!H46</f>
        <v>2.2019091222401043E-2</v>
      </c>
      <c r="O43" s="82">
        <f t="shared" si="4"/>
        <v>0.650917515131895</v>
      </c>
      <c r="P43" s="76">
        <f>分析係数表!C46</f>
        <v>0.34080923888028791</v>
      </c>
      <c r="Q43" s="82">
        <f>O43*P43</f>
        <v>0.22183870290594943</v>
      </c>
      <c r="R43" s="83">
        <v>0.25373773415585876</v>
      </c>
      <c r="S43" s="84">
        <f>I43+R43</f>
        <v>0.6010527319393606</v>
      </c>
      <c r="T43" s="85">
        <f>分析係数表!F46</f>
        <v>0.31361019233125076</v>
      </c>
      <c r="U43" s="86">
        <f>S43*T43</f>
        <v>0.18849626286472659</v>
      </c>
      <c r="V43" s="87">
        <f>分析係数表!D46</f>
        <v>2.8175915717260809E-3</v>
      </c>
      <c r="W43" s="88">
        <f>ROUND(S43*V43,0)</f>
        <v>0</v>
      </c>
      <c r="X43" s="76">
        <f>分析係数表!E46</f>
        <v>8.2077667524194532E-3</v>
      </c>
      <c r="Y43" s="89">
        <f>ROUND(S43*X43,0)</f>
        <v>0</v>
      </c>
    </row>
    <row r="44" spans="1:25" x14ac:dyDescent="0.2">
      <c r="A44" s="192">
        <v>40</v>
      </c>
      <c r="B44" s="14" t="s">
        <v>151</v>
      </c>
      <c r="C44" s="197">
        <f>SUM(C5:C43)</f>
        <v>100</v>
      </c>
      <c r="D44" s="92">
        <f>投入係数表!AC44</f>
        <v>0.27674288785974199</v>
      </c>
      <c r="E44" s="91">
        <f>SUM(E5:E43)</f>
        <v>27.674288785974198</v>
      </c>
      <c r="F44" s="92">
        <f>分析係数表!C47</f>
        <v>0.44730110240898746</v>
      </c>
      <c r="G44" s="91">
        <f>SUM(G5:G43)</f>
        <v>13.524870971925258</v>
      </c>
      <c r="H44" s="91">
        <f>SUM(H5:H43)</f>
        <v>15.920574441296425</v>
      </c>
      <c r="I44" s="91">
        <f>SUM(I5:I43)</f>
        <v>115.92057444129642</v>
      </c>
      <c r="J44" s="92">
        <f>分析係数表!G47</f>
        <v>0.20041488570582558</v>
      </c>
      <c r="K44" s="93">
        <f>SUM(K5:K43)</f>
        <v>47.122486945526937</v>
      </c>
      <c r="L44" s="94">
        <f>最終需要_まとめ!$L$33</f>
        <v>0.62733333333333341</v>
      </c>
      <c r="M44" s="91">
        <f>K44*L44</f>
        <v>29.561506810493903</v>
      </c>
      <c r="N44" s="95">
        <f>分析係数表!H47</f>
        <v>1</v>
      </c>
      <c r="O44" s="96">
        <f>SUM(O5:O43)</f>
        <v>29.561506810493906</v>
      </c>
      <c r="P44" s="92">
        <f>分析係数表!C47</f>
        <v>0.44730110240898746</v>
      </c>
      <c r="Q44" s="96">
        <f>SUM(Q5:Q43)</f>
        <v>14.232890412646853</v>
      </c>
      <c r="R44" s="91">
        <f>SUM(R5:R43)</f>
        <v>16.365996303059976</v>
      </c>
      <c r="S44" s="97">
        <f>SUM(S5:S43)</f>
        <v>132.28657074435637</v>
      </c>
      <c r="T44" s="98">
        <f>分析係数表!F47</f>
        <v>0.4447131739491107</v>
      </c>
      <c r="U44" s="99">
        <f>SUM(U5:U43)</f>
        <v>90.978543113189275</v>
      </c>
      <c r="V44" s="100">
        <f>分析係数表!D47</f>
        <v>5.9741394314336671E-2</v>
      </c>
      <c r="W44" s="101">
        <f>SUM(W5:W43)</f>
        <v>22</v>
      </c>
      <c r="X44" s="92">
        <f>分析係数表!E47</f>
        <v>5.0958836918611881E-2</v>
      </c>
      <c r="Y44" s="102">
        <f>SUM(Y5:Y43)</f>
        <v>17</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Y46"/>
  <sheetViews>
    <sheetView showGridLines="0" workbookViewId="0">
      <pane xSplit="2" ySplit="4" topLeftCell="C5" activePane="bottomRight" state="frozen"/>
      <selection activeCell="B1" sqref="B1:B65536"/>
      <selection pane="topRight" activeCell="B1" sqref="B1:B65536"/>
      <selection pane="bottomLeft" activeCell="B1" sqref="B1:B65536"/>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8" t="str">
        <f>取引基本表!$E$1</f>
        <v>2015年加古川市産業連関表</v>
      </c>
      <c r="H1" s="401"/>
      <c r="I1" s="401"/>
    </row>
    <row r="2" spans="1:25" x14ac:dyDescent="0.2">
      <c r="B2" s="3" t="s">
        <v>292</v>
      </c>
      <c r="S2" s="3" t="s">
        <v>153</v>
      </c>
      <c r="U2" s="64" t="s">
        <v>210</v>
      </c>
      <c r="W2" s="3" t="s">
        <v>130</v>
      </c>
      <c r="Y2" s="3" t="s">
        <v>154</v>
      </c>
    </row>
    <row r="3" spans="1:25" ht="44" x14ac:dyDescent="0.2">
      <c r="B3" s="65"/>
      <c r="C3" s="66" t="s">
        <v>228</v>
      </c>
      <c r="D3" s="66" t="s">
        <v>234</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投入係数表!AD5</f>
        <v>0</v>
      </c>
      <c r="E5" s="77">
        <f t="shared" ref="E5:E38" si="0">$C$32*D5</f>
        <v>0</v>
      </c>
      <c r="F5" s="76">
        <f>分析係数表!C8</f>
        <v>6.8521575100212173E-2</v>
      </c>
      <c r="G5" s="77">
        <f t="shared" ref="G5:G38" si="1">E5*F5</f>
        <v>0</v>
      </c>
      <c r="H5" s="77">
        <f t="array" ref="H5:H43">MMULT(逆行列係数!C5:AO43,'28'!G5:G43)</f>
        <v>1.9318845512669038E-4</v>
      </c>
      <c r="I5" s="77">
        <f t="shared" ref="I5:I38" si="2">C5+H5</f>
        <v>1.9318845512669038E-4</v>
      </c>
      <c r="J5" s="76">
        <f>分析係数表!G8</f>
        <v>0.11996034368803701</v>
      </c>
      <c r="K5" s="78">
        <f t="shared" ref="K5:K38" si="3">I5*J5</f>
        <v>2.3174953473558695E-5</v>
      </c>
      <c r="L5" s="79" t="s">
        <v>185</v>
      </c>
      <c r="M5" s="80" t="s">
        <v>185</v>
      </c>
      <c r="N5" s="81">
        <f>分析係数表!H8</f>
        <v>1.0951051471680932E-2</v>
      </c>
      <c r="O5" s="82">
        <f t="shared" ref="O5:O43" si="4">$M$44*N5</f>
        <v>0.25865946161266185</v>
      </c>
      <c r="P5" s="76">
        <f>分析係数表!C8</f>
        <v>6.8521575100212173E-2</v>
      </c>
      <c r="Q5" s="82">
        <f t="shared" ref="Q5:Q38" si="5">O5*P5</f>
        <v>1.7723753724272456E-2</v>
      </c>
      <c r="R5" s="83">
        <f t="array" ref="R5:R43">MMULT(逆行列係数!C5:AO43,'28'!Q5:Q43)</f>
        <v>2.2798400175736321E-2</v>
      </c>
      <c r="S5" s="84">
        <f t="shared" ref="S5:S38" si="6">I5+R5</f>
        <v>2.2991588630863011E-2</v>
      </c>
      <c r="T5" s="85">
        <f>分析係数表!F8</f>
        <v>0.45208195637805682</v>
      </c>
      <c r="U5" s="86">
        <f t="shared" ref="U5:U38" si="7">S5*T5</f>
        <v>1.0394082368480039E-2</v>
      </c>
      <c r="V5" s="87">
        <f>分析係数表!D8</f>
        <v>0.36021150033046928</v>
      </c>
      <c r="W5" s="88">
        <f t="shared" ref="W5:W38" si="8">ROUND(S5*V5,0)</f>
        <v>0</v>
      </c>
      <c r="X5" s="76">
        <f>分析係数表!E8</f>
        <v>0.22769332452081956</v>
      </c>
      <c r="Y5" s="89">
        <f t="shared" ref="Y5:Y38" si="9">ROUND(S5*X5,0)</f>
        <v>0</v>
      </c>
    </row>
    <row r="6" spans="1:25" x14ac:dyDescent="0.2">
      <c r="A6" s="6" t="s">
        <v>220</v>
      </c>
      <c r="B6" s="5" t="s">
        <v>266</v>
      </c>
      <c r="C6" s="90"/>
      <c r="D6" s="76">
        <f>投入係数表!AD6</f>
        <v>0</v>
      </c>
      <c r="E6" s="77">
        <f t="shared" si="0"/>
        <v>0</v>
      </c>
      <c r="F6" s="76">
        <f>分析係数表!C9</f>
        <v>0.10166666666666668</v>
      </c>
      <c r="G6" s="77">
        <f t="shared" si="1"/>
        <v>0</v>
      </c>
      <c r="H6" s="77">
        <v>7.1581777152839699E-5</v>
      </c>
      <c r="I6" s="77">
        <f t="shared" si="2"/>
        <v>7.1581777152839699E-5</v>
      </c>
      <c r="J6" s="76">
        <f>分析係数表!G9</f>
        <v>0.25757575757575757</v>
      </c>
      <c r="K6" s="78">
        <f t="shared" si="3"/>
        <v>1.8437730478761741E-5</v>
      </c>
      <c r="L6" s="79"/>
      <c r="M6" s="80"/>
      <c r="N6" s="81">
        <f>分析係数表!H9</f>
        <v>5.8336047250617351E-4</v>
      </c>
      <c r="O6" s="82">
        <f t="shared" si="4"/>
        <v>1.3778741350522913E-2</v>
      </c>
      <c r="P6" s="76">
        <f>分析係数表!C9</f>
        <v>0.10166666666666668</v>
      </c>
      <c r="Q6" s="82">
        <f t="shared" si="5"/>
        <v>1.4008387039698296E-3</v>
      </c>
      <c r="R6" s="83">
        <v>1.5828119490451076E-3</v>
      </c>
      <c r="S6" s="84">
        <f t="shared" si="6"/>
        <v>1.6543937261979474E-3</v>
      </c>
      <c r="T6" s="85">
        <f>分析係数表!F9</f>
        <v>0.71212121212121215</v>
      </c>
      <c r="U6" s="86">
        <f t="shared" si="7"/>
        <v>1.1781288656258111E-3</v>
      </c>
      <c r="V6" s="87">
        <f>分析係数表!D9</f>
        <v>0</v>
      </c>
      <c r="W6" s="88">
        <f t="shared" si="8"/>
        <v>0</v>
      </c>
      <c r="X6" s="76">
        <f>分析係数表!E9</f>
        <v>0</v>
      </c>
      <c r="Y6" s="89">
        <f t="shared" si="9"/>
        <v>0</v>
      </c>
    </row>
    <row r="7" spans="1:25" x14ac:dyDescent="0.2">
      <c r="A7" s="6" t="s">
        <v>221</v>
      </c>
      <c r="B7" s="5" t="s">
        <v>267</v>
      </c>
      <c r="C7" s="90"/>
      <c r="D7" s="76">
        <f>投入係数表!AD7</f>
        <v>0</v>
      </c>
      <c r="E7" s="77">
        <f t="shared" si="0"/>
        <v>0</v>
      </c>
      <c r="F7" s="76">
        <f>分析係数表!C10</f>
        <v>6.675102815564693E-2</v>
      </c>
      <c r="G7" s="77">
        <f t="shared" si="1"/>
        <v>0</v>
      </c>
      <c r="H7" s="77">
        <v>3.7827181978076395E-5</v>
      </c>
      <c r="I7" s="77">
        <f t="shared" si="2"/>
        <v>3.7827181978076395E-5</v>
      </c>
      <c r="J7" s="76">
        <f>分析係数表!G10</f>
        <v>0.17692307692307693</v>
      </c>
      <c r="K7" s="78">
        <f t="shared" si="3"/>
        <v>6.6925014268904398E-6</v>
      </c>
      <c r="L7" s="79"/>
      <c r="M7" s="80"/>
      <c r="N7" s="81">
        <f>分析係数表!H10</f>
        <v>1.0987412693544459E-3</v>
      </c>
      <c r="O7" s="82">
        <f t="shared" si="4"/>
        <v>2.5951829914941528E-2</v>
      </c>
      <c r="P7" s="76">
        <f>分析係数表!C10</f>
        <v>6.675102815564693E-2</v>
      </c>
      <c r="Q7" s="82">
        <f t="shared" si="5"/>
        <v>1.7323113293428222E-3</v>
      </c>
      <c r="R7" s="83">
        <v>2.6299504343108154E-3</v>
      </c>
      <c r="S7" s="84">
        <f t="shared" si="6"/>
        <v>2.667777616288892E-3</v>
      </c>
      <c r="T7" s="85">
        <f>分析係数表!F10</f>
        <v>0.52307692307692311</v>
      </c>
      <c r="U7" s="86">
        <f t="shared" si="7"/>
        <v>1.3954529069818821E-3</v>
      </c>
      <c r="V7" s="87">
        <f>分析係数表!D10</f>
        <v>9.2307692307692313E-2</v>
      </c>
      <c r="W7" s="88">
        <f t="shared" si="8"/>
        <v>0</v>
      </c>
      <c r="X7" s="76">
        <f>分析係数表!E10</f>
        <v>0</v>
      </c>
      <c r="Y7" s="89">
        <f t="shared" si="9"/>
        <v>0</v>
      </c>
    </row>
    <row r="8" spans="1:25" x14ac:dyDescent="0.2">
      <c r="A8" s="6" t="s">
        <v>222</v>
      </c>
      <c r="B8" s="5" t="s">
        <v>27</v>
      </c>
      <c r="C8" s="90"/>
      <c r="D8" s="76">
        <f>投入係数表!AD8</f>
        <v>0</v>
      </c>
      <c r="E8" s="77">
        <f t="shared" si="0"/>
        <v>0</v>
      </c>
      <c r="F8" s="76">
        <f>分析係数表!C11</f>
        <v>1.2359489742525653E-2</v>
      </c>
      <c r="G8" s="77">
        <f t="shared" si="1"/>
        <v>0</v>
      </c>
      <c r="H8" s="77">
        <v>9.1409681339693627E-4</v>
      </c>
      <c r="I8" s="77">
        <f t="shared" si="2"/>
        <v>9.1409681339693627E-4</v>
      </c>
      <c r="J8" s="76">
        <f>分析係数表!G11</f>
        <v>0.33667334669338678</v>
      </c>
      <c r="K8" s="78">
        <f t="shared" si="3"/>
        <v>3.0775203336810678E-4</v>
      </c>
      <c r="L8" s="79"/>
      <c r="M8" s="80"/>
      <c r="N8" s="81">
        <f>分析係数表!H11</f>
        <v>-2.0551994966342155E-5</v>
      </c>
      <c r="O8" s="82">
        <f t="shared" si="4"/>
        <v>-4.8542991207804298E-4</v>
      </c>
      <c r="P8" s="76">
        <f>分析係数表!C11</f>
        <v>1.2359489742525653E-2</v>
      </c>
      <c r="Q8" s="82">
        <f t="shared" si="5"/>
        <v>-5.9996660190437018E-6</v>
      </c>
      <c r="R8" s="83">
        <v>1.7853981105024582E-3</v>
      </c>
      <c r="S8" s="84">
        <f t="shared" si="6"/>
        <v>2.6994949238993947E-3</v>
      </c>
      <c r="T8" s="85">
        <f>分析係数表!F11</f>
        <v>0.55811623246492981</v>
      </c>
      <c r="U8" s="86">
        <f t="shared" si="7"/>
        <v>1.5066319364849326E-3</v>
      </c>
      <c r="V8" s="87">
        <f>分析係数表!D11</f>
        <v>9.0180360721442889E-3</v>
      </c>
      <c r="W8" s="88">
        <f t="shared" si="8"/>
        <v>0</v>
      </c>
      <c r="X8" s="76">
        <f>分析係数表!E11</f>
        <v>0</v>
      </c>
      <c r="Y8" s="89">
        <f t="shared" si="9"/>
        <v>0</v>
      </c>
    </row>
    <row r="9" spans="1:25" x14ac:dyDescent="0.2">
      <c r="A9" s="6" t="s">
        <v>223</v>
      </c>
      <c r="B9" s="5" t="s">
        <v>191</v>
      </c>
      <c r="C9" s="90"/>
      <c r="D9" s="76">
        <f>投入係数表!AD9</f>
        <v>0</v>
      </c>
      <c r="E9" s="77">
        <f t="shared" si="0"/>
        <v>0</v>
      </c>
      <c r="F9" s="76">
        <f>分析係数表!C12</f>
        <v>9.527433500036242E-2</v>
      </c>
      <c r="G9" s="77">
        <f t="shared" si="1"/>
        <v>0</v>
      </c>
      <c r="H9" s="77">
        <v>5.8110983186818014E-4</v>
      </c>
      <c r="I9" s="77">
        <f t="shared" si="2"/>
        <v>5.8110983186818014E-4</v>
      </c>
      <c r="J9" s="76">
        <f>分析係数表!G12</f>
        <v>0.14088657924107142</v>
      </c>
      <c r="K9" s="78">
        <f t="shared" si="3"/>
        <v>8.1870576375262053E-5</v>
      </c>
      <c r="L9" s="79"/>
      <c r="M9" s="80"/>
      <c r="N9" s="81">
        <f>分析係数表!H12</f>
        <v>8.9938691818092706E-2</v>
      </c>
      <c r="O9" s="82">
        <f t="shared" si="4"/>
        <v>2.1243159767784512</v>
      </c>
      <c r="P9" s="76">
        <f>分析係数表!C12</f>
        <v>9.527433500036242E-2</v>
      </c>
      <c r="Q9" s="82">
        <f t="shared" si="5"/>
        <v>0.20239279201821228</v>
      </c>
      <c r="R9" s="83">
        <v>0.22467000811037491</v>
      </c>
      <c r="S9" s="84">
        <f t="shared" si="6"/>
        <v>0.22525111794224309</v>
      </c>
      <c r="T9" s="85">
        <f>分析係数表!F12</f>
        <v>0.31070382254464285</v>
      </c>
      <c r="U9" s="86">
        <f t="shared" si="7"/>
        <v>6.9986383377109107E-2</v>
      </c>
      <c r="V9" s="87">
        <f>分析係数表!D12</f>
        <v>6.9248744419642863E-2</v>
      </c>
      <c r="W9" s="88">
        <f t="shared" si="8"/>
        <v>0</v>
      </c>
      <c r="X9" s="76">
        <f>分析係数表!E12</f>
        <v>7.6468331473214288E-2</v>
      </c>
      <c r="Y9" s="89">
        <f t="shared" si="9"/>
        <v>0</v>
      </c>
    </row>
    <row r="10" spans="1:25" x14ac:dyDescent="0.2">
      <c r="A10" s="6" t="s">
        <v>224</v>
      </c>
      <c r="B10" s="5" t="s">
        <v>28</v>
      </c>
      <c r="C10" s="90"/>
      <c r="D10" s="76">
        <f>投入係数表!AD10</f>
        <v>1.5963220739416385E-3</v>
      </c>
      <c r="E10" s="77">
        <f t="shared" si="0"/>
        <v>0.15963220739416384</v>
      </c>
      <c r="F10" s="76">
        <f>分析係数表!C13</f>
        <v>0</v>
      </c>
      <c r="G10" s="77">
        <f t="shared" si="1"/>
        <v>0</v>
      </c>
      <c r="H10" s="77">
        <v>0</v>
      </c>
      <c r="I10" s="77">
        <f t="shared" si="2"/>
        <v>0</v>
      </c>
      <c r="J10" s="76">
        <f>分析係数表!G13</f>
        <v>0.24501568667138954</v>
      </c>
      <c r="K10" s="78">
        <f t="shared" si="3"/>
        <v>0</v>
      </c>
      <c r="L10" s="79"/>
      <c r="M10" s="80"/>
      <c r="N10" s="81">
        <f>分析係数表!H13</f>
        <v>1.4256760815882582E-2</v>
      </c>
      <c r="O10" s="82">
        <f t="shared" si="4"/>
        <v>0.33673899593229167</v>
      </c>
      <c r="P10" s="76">
        <f>分析係数表!C13</f>
        <v>0</v>
      </c>
      <c r="Q10" s="82">
        <f t="shared" si="5"/>
        <v>0</v>
      </c>
      <c r="R10" s="83">
        <v>0</v>
      </c>
      <c r="S10" s="84">
        <f t="shared" si="6"/>
        <v>0</v>
      </c>
      <c r="T10" s="85">
        <f>分析係数表!F13</f>
        <v>0.38356441655702866</v>
      </c>
      <c r="U10" s="86">
        <f t="shared" si="7"/>
        <v>0</v>
      </c>
      <c r="V10" s="87">
        <f>分析係数表!D13</f>
        <v>0.14249569881590932</v>
      </c>
      <c r="W10" s="88">
        <f t="shared" si="8"/>
        <v>0</v>
      </c>
      <c r="X10" s="76">
        <f>分析係数表!E13</f>
        <v>0.13065479202509866</v>
      </c>
      <c r="Y10" s="89">
        <f t="shared" si="9"/>
        <v>0</v>
      </c>
    </row>
    <row r="11" spans="1:25" x14ac:dyDescent="0.2">
      <c r="A11" s="6" t="s">
        <v>225</v>
      </c>
      <c r="B11" s="5" t="s">
        <v>268</v>
      </c>
      <c r="C11" s="90"/>
      <c r="D11" s="76">
        <f>投入係数表!AD11</f>
        <v>4.6293340144307514E-3</v>
      </c>
      <c r="E11" s="77">
        <f t="shared" si="0"/>
        <v>0.46293340144307515</v>
      </c>
      <c r="F11" s="76">
        <f>分析係数表!C14</f>
        <v>0.10677389421589856</v>
      </c>
      <c r="G11" s="77">
        <f t="shared" si="1"/>
        <v>4.9429202034689007E-2</v>
      </c>
      <c r="H11" s="77">
        <v>8.636864647404692E-2</v>
      </c>
      <c r="I11" s="77">
        <f t="shared" si="2"/>
        <v>8.636864647404692E-2</v>
      </c>
      <c r="J11" s="76">
        <f>分析係数表!G14</f>
        <v>0.16458723227282179</v>
      </c>
      <c r="K11" s="78">
        <f t="shared" si="3"/>
        <v>1.4215176478313191E-2</v>
      </c>
      <c r="L11" s="79"/>
      <c r="M11" s="80"/>
      <c r="N11" s="81">
        <f>分析係数表!H14</f>
        <v>1.166720945012347E-3</v>
      </c>
      <c r="O11" s="82">
        <f t="shared" si="4"/>
        <v>2.7557482701045827E-2</v>
      </c>
      <c r="P11" s="76">
        <f>分析係数表!C14</f>
        <v>0.10677389421589856</v>
      </c>
      <c r="Q11" s="82">
        <f t="shared" si="5"/>
        <v>2.9424197427779216E-3</v>
      </c>
      <c r="R11" s="83">
        <v>1.2811165544723337E-2</v>
      </c>
      <c r="S11" s="84">
        <f t="shared" si="6"/>
        <v>9.9179812018770255E-2</v>
      </c>
      <c r="T11" s="85">
        <f>分析係数表!F14</f>
        <v>0.30037429819089206</v>
      </c>
      <c r="U11" s="86">
        <f t="shared" si="7"/>
        <v>2.9791066429842718E-2</v>
      </c>
      <c r="V11" s="87">
        <f>分析係数表!D14</f>
        <v>5.9367851944271161E-2</v>
      </c>
      <c r="W11" s="88">
        <f t="shared" si="8"/>
        <v>0</v>
      </c>
      <c r="X11" s="76">
        <f>分析係数表!E14</f>
        <v>5.1881888126429611E-2</v>
      </c>
      <c r="Y11" s="89">
        <f t="shared" si="9"/>
        <v>0</v>
      </c>
    </row>
    <row r="12" spans="1:25" x14ac:dyDescent="0.2">
      <c r="A12" s="6" t="s">
        <v>226</v>
      </c>
      <c r="B12" s="5" t="s">
        <v>29</v>
      </c>
      <c r="C12" s="90"/>
      <c r="D12" s="76">
        <f>投入係数表!AD12</f>
        <v>3.1926441478832772E-5</v>
      </c>
      <c r="E12" s="77">
        <f t="shared" si="0"/>
        <v>3.1926441478832774E-3</v>
      </c>
      <c r="F12" s="76">
        <f>分析係数表!C15</f>
        <v>0</v>
      </c>
      <c r="G12" s="77">
        <f t="shared" si="1"/>
        <v>0</v>
      </c>
      <c r="H12" s="77">
        <v>0</v>
      </c>
      <c r="I12" s="77">
        <f t="shared" si="2"/>
        <v>0</v>
      </c>
      <c r="J12" s="76">
        <f>分析係数表!G15</f>
        <v>9.5597535599167657E-2</v>
      </c>
      <c r="K12" s="78">
        <f t="shared" si="3"/>
        <v>0</v>
      </c>
      <c r="L12" s="79"/>
      <c r="M12" s="80"/>
      <c r="N12" s="81">
        <f>分析係数表!H15</f>
        <v>8.2508355176415162E-3</v>
      </c>
      <c r="O12" s="82">
        <f t="shared" si="4"/>
        <v>0.19488143931810051</v>
      </c>
      <c r="P12" s="76">
        <f>分析係数表!C15</f>
        <v>0</v>
      </c>
      <c r="Q12" s="82">
        <f t="shared" si="5"/>
        <v>0</v>
      </c>
      <c r="R12" s="83">
        <v>0</v>
      </c>
      <c r="S12" s="84">
        <f t="shared" si="6"/>
        <v>0</v>
      </c>
      <c r="T12" s="85">
        <f>分析係数表!F15</f>
        <v>0.3037251621853197</v>
      </c>
      <c r="U12" s="86">
        <f t="shared" si="7"/>
        <v>0</v>
      </c>
      <c r="V12" s="87">
        <f>分析係数表!D15</f>
        <v>2.5215227059447551E-2</v>
      </c>
      <c r="W12" s="88">
        <f t="shared" si="8"/>
        <v>0</v>
      </c>
      <c r="X12" s="76">
        <f>分析係数表!E15</f>
        <v>2.1461503937329145E-2</v>
      </c>
      <c r="Y12" s="89">
        <f t="shared" si="9"/>
        <v>0</v>
      </c>
    </row>
    <row r="13" spans="1:25" x14ac:dyDescent="0.2">
      <c r="A13" s="6" t="s">
        <v>227</v>
      </c>
      <c r="B13" s="5" t="s">
        <v>30</v>
      </c>
      <c r="C13" s="90"/>
      <c r="D13" s="76">
        <f>投入係数表!AD13</f>
        <v>3.8311729774599321E-4</v>
      </c>
      <c r="E13" s="77">
        <f t="shared" si="0"/>
        <v>3.8311729774599318E-2</v>
      </c>
      <c r="F13" s="76">
        <f>分析係数表!C16</f>
        <v>0.41015070437916346</v>
      </c>
      <c r="G13" s="77">
        <f t="shared" si="1"/>
        <v>1.5713582953036081E-2</v>
      </c>
      <c r="H13" s="77">
        <v>7.3007260007560026E-2</v>
      </c>
      <c r="I13" s="77">
        <f t="shared" si="2"/>
        <v>7.3007260007560026E-2</v>
      </c>
      <c r="J13" s="76">
        <f>分析係数表!G16</f>
        <v>3.3423831070889892E-2</v>
      </c>
      <c r="K13" s="78">
        <f t="shared" si="3"/>
        <v>2.4401823254412217E-3</v>
      </c>
      <c r="L13" s="79"/>
      <c r="M13" s="80"/>
      <c r="N13" s="81">
        <f>分析係数表!H16</f>
        <v>1.6727742979912797E-2</v>
      </c>
      <c r="O13" s="82">
        <f t="shared" si="4"/>
        <v>0.39510260766905947</v>
      </c>
      <c r="P13" s="76">
        <f>分析係数表!C16</f>
        <v>0.41015070437916346</v>
      </c>
      <c r="Q13" s="82">
        <f t="shared" si="5"/>
        <v>0.16205161283750902</v>
      </c>
      <c r="R13" s="83">
        <v>0.1959304621043394</v>
      </c>
      <c r="S13" s="84">
        <f t="shared" si="6"/>
        <v>0.26893772211189942</v>
      </c>
      <c r="T13" s="85">
        <f>分析係数表!F16</f>
        <v>0.28886877828054297</v>
      </c>
      <c r="U13" s="86">
        <f t="shared" si="7"/>
        <v>7.7687711220016553E-2</v>
      </c>
      <c r="V13" s="87">
        <f>分析係数表!D16</f>
        <v>1.1915535444947209E-2</v>
      </c>
      <c r="W13" s="88">
        <f t="shared" si="8"/>
        <v>0</v>
      </c>
      <c r="X13" s="76">
        <f>分析係数表!E16</f>
        <v>1.200603318250377E-2</v>
      </c>
      <c r="Y13" s="89">
        <f t="shared" si="9"/>
        <v>0</v>
      </c>
    </row>
    <row r="14" spans="1:25" x14ac:dyDescent="0.2">
      <c r="A14" s="6" t="s">
        <v>2</v>
      </c>
      <c r="B14" s="5" t="s">
        <v>365</v>
      </c>
      <c r="C14" s="90"/>
      <c r="D14" s="76">
        <f>投入係数表!AD14</f>
        <v>3.0010854990102803E-3</v>
      </c>
      <c r="E14" s="77">
        <f t="shared" si="0"/>
        <v>0.30010854990102803</v>
      </c>
      <c r="F14" s="76">
        <f>分析係数表!C17</f>
        <v>9.7010006591167874E-2</v>
      </c>
      <c r="G14" s="77">
        <f t="shared" si="1"/>
        <v>2.9113532403964561E-2</v>
      </c>
      <c r="H14" s="77">
        <v>4.6381736229721603E-2</v>
      </c>
      <c r="I14" s="77">
        <f t="shared" si="2"/>
        <v>4.6381736229721603E-2</v>
      </c>
      <c r="J14" s="76">
        <f>分析係数表!G17</f>
        <v>0.23047865738492257</v>
      </c>
      <c r="K14" s="78">
        <f t="shared" si="3"/>
        <v>1.0690000293407855E-2</v>
      </c>
      <c r="L14" s="79"/>
      <c r="M14" s="80"/>
      <c r="N14" s="81">
        <f>分析係数表!H17</f>
        <v>3.0021721877756735E-3</v>
      </c>
      <c r="O14" s="82">
        <f t="shared" si="4"/>
        <v>7.0910107925861818E-2</v>
      </c>
      <c r="P14" s="76">
        <f>分析係数表!C17</f>
        <v>9.7010006591167874E-2</v>
      </c>
      <c r="Q14" s="82">
        <f t="shared" si="5"/>
        <v>6.8789900372682802E-3</v>
      </c>
      <c r="R14" s="83">
        <v>1.3105508705804349E-2</v>
      </c>
      <c r="S14" s="84">
        <f t="shared" si="6"/>
        <v>5.948724493552595E-2</v>
      </c>
      <c r="T14" s="85">
        <f>分析係数表!F17</f>
        <v>0.38098321731153201</v>
      </c>
      <c r="U14" s="86">
        <f t="shared" si="7"/>
        <v>2.2663641964535814E-2</v>
      </c>
      <c r="V14" s="87">
        <f>分析係数表!D17</f>
        <v>7.2149371323727812E-2</v>
      </c>
      <c r="W14" s="88">
        <f t="shared" si="8"/>
        <v>0</v>
      </c>
      <c r="X14" s="76">
        <f>分析係数表!E17</f>
        <v>7.3984134693216769E-2</v>
      </c>
      <c r="Y14" s="89">
        <f t="shared" si="9"/>
        <v>0</v>
      </c>
    </row>
    <row r="15" spans="1:25" x14ac:dyDescent="0.2">
      <c r="A15" s="6" t="s">
        <v>3</v>
      </c>
      <c r="B15" s="5" t="s">
        <v>31</v>
      </c>
      <c r="C15" s="90"/>
      <c r="D15" s="76">
        <f>投入係数表!AD15</f>
        <v>0</v>
      </c>
      <c r="E15" s="77">
        <f t="shared" si="0"/>
        <v>0</v>
      </c>
      <c r="F15" s="76">
        <f>分析係数表!C18</f>
        <v>9.5269756838905817E-2</v>
      </c>
      <c r="G15" s="77">
        <f t="shared" si="1"/>
        <v>0</v>
      </c>
      <c r="H15" s="77">
        <v>2.9876716417175254E-3</v>
      </c>
      <c r="I15" s="77">
        <f t="shared" si="2"/>
        <v>2.9876716417175254E-3</v>
      </c>
      <c r="J15" s="76">
        <f>分析係数表!G18</f>
        <v>0.2156830511260891</v>
      </c>
      <c r="K15" s="78">
        <f t="shared" si="3"/>
        <v>6.4439013544852761E-4</v>
      </c>
      <c r="L15" s="79"/>
      <c r="M15" s="80"/>
      <c r="N15" s="81">
        <f>分析係数表!H18</f>
        <v>4.4107743043149704E-4</v>
      </c>
      <c r="O15" s="82">
        <f t="shared" si="4"/>
        <v>1.0418072728444154E-2</v>
      </c>
      <c r="P15" s="76">
        <f>分析係数表!C18</f>
        <v>9.5269756838905817E-2</v>
      </c>
      <c r="Q15" s="82">
        <f t="shared" si="5"/>
        <v>9.9252725556891064E-4</v>
      </c>
      <c r="R15" s="83">
        <v>2.2910620343155786E-3</v>
      </c>
      <c r="S15" s="84">
        <f t="shared" si="6"/>
        <v>5.2787336760331035E-3</v>
      </c>
      <c r="T15" s="85">
        <f>分析係数表!F18</f>
        <v>0.45931283905967452</v>
      </c>
      <c r="U15" s="86">
        <f t="shared" si="7"/>
        <v>2.4245901513786769E-3</v>
      </c>
      <c r="V15" s="87">
        <f>分析係数表!D18</f>
        <v>2.4001315140555646E-2</v>
      </c>
      <c r="W15" s="88">
        <f t="shared" si="8"/>
        <v>0</v>
      </c>
      <c r="X15" s="76">
        <f>分析係数表!E18</f>
        <v>2.0549071181982573E-2</v>
      </c>
      <c r="Y15" s="89">
        <f t="shared" si="9"/>
        <v>0</v>
      </c>
    </row>
    <row r="16" spans="1:25" x14ac:dyDescent="0.2">
      <c r="A16" s="6" t="s">
        <v>4</v>
      </c>
      <c r="B16" s="5" t="s">
        <v>32</v>
      </c>
      <c r="C16" s="90"/>
      <c r="D16" s="76">
        <f>投入係数表!AD16</f>
        <v>0</v>
      </c>
      <c r="E16" s="77">
        <f t="shared" si="0"/>
        <v>0</v>
      </c>
      <c r="F16" s="76">
        <f>分析係数表!C19</f>
        <v>0.40536890089481681</v>
      </c>
      <c r="G16" s="77">
        <f t="shared" si="1"/>
        <v>0</v>
      </c>
      <c r="H16" s="77">
        <v>9.2334081406571476E-3</v>
      </c>
      <c r="I16" s="77">
        <f t="shared" si="2"/>
        <v>9.2334081406571476E-3</v>
      </c>
      <c r="J16" s="76">
        <f>分析係数表!G19</f>
        <v>5.7664292584581833E-2</v>
      </c>
      <c r="K16" s="78">
        <f t="shared" si="3"/>
        <v>5.324379485757135E-4</v>
      </c>
      <c r="L16" s="79"/>
      <c r="M16" s="80"/>
      <c r="N16" s="81">
        <f>分析係数表!H19</f>
        <v>-1.1224551097002254E-4</v>
      </c>
      <c r="O16" s="82">
        <f t="shared" si="4"/>
        <v>-2.6511941351954654E-3</v>
      </c>
      <c r="P16" s="76">
        <f>分析係数表!C19</f>
        <v>0.40536890089481681</v>
      </c>
      <c r="Q16" s="82">
        <f t="shared" si="5"/>
        <v>-1.0747116526429702E-3</v>
      </c>
      <c r="R16" s="83">
        <v>5.8167985264660511E-3</v>
      </c>
      <c r="S16" s="84">
        <f t="shared" si="6"/>
        <v>1.5050206667123199E-2</v>
      </c>
      <c r="T16" s="85">
        <f>分析係数表!F19</f>
        <v>0.24008915593875232</v>
      </c>
      <c r="U16" s="86">
        <f t="shared" si="7"/>
        <v>3.6133914154133917E-3</v>
      </c>
      <c r="V16" s="87">
        <f>分析係数表!D19</f>
        <v>8.3893032671263044E-3</v>
      </c>
      <c r="W16" s="88">
        <f t="shared" si="8"/>
        <v>0</v>
      </c>
      <c r="X16" s="76">
        <f>分析係数表!E19</f>
        <v>9.7042048804792374E-3</v>
      </c>
      <c r="Y16" s="89">
        <f t="shared" si="9"/>
        <v>0</v>
      </c>
    </row>
    <row r="17" spans="1:25" x14ac:dyDescent="0.2">
      <c r="A17" s="6" t="s">
        <v>5</v>
      </c>
      <c r="B17" s="5" t="s">
        <v>33</v>
      </c>
      <c r="C17" s="90"/>
      <c r="D17" s="76">
        <f>投入係数表!AD17</f>
        <v>0</v>
      </c>
      <c r="E17" s="77">
        <f t="shared" si="0"/>
        <v>0</v>
      </c>
      <c r="F17" s="76">
        <f>分析係数表!C20</f>
        <v>8.6705813891974848E-2</v>
      </c>
      <c r="G17" s="77">
        <f t="shared" si="1"/>
        <v>0</v>
      </c>
      <c r="H17" s="77">
        <v>1.3210787164128939E-3</v>
      </c>
      <c r="I17" s="77">
        <f t="shared" si="2"/>
        <v>1.3210787164128939E-3</v>
      </c>
      <c r="J17" s="76">
        <f>分析係数表!G20</f>
        <v>0.10015098137896326</v>
      </c>
      <c r="K17" s="78">
        <f t="shared" si="3"/>
        <v>1.3230732992761243E-4</v>
      </c>
      <c r="L17" s="79"/>
      <c r="M17" s="80"/>
      <c r="N17" s="81">
        <f>分析係数表!H20</f>
        <v>5.4858017333236366E-4</v>
      </c>
      <c r="O17" s="82">
        <f t="shared" si="4"/>
        <v>1.2957244576236994E-2</v>
      </c>
      <c r="P17" s="76">
        <f>分析係数表!C20</f>
        <v>8.6705813891974848E-2</v>
      </c>
      <c r="Q17" s="82">
        <f t="shared" si="5"/>
        <v>1.1234684367800053E-3</v>
      </c>
      <c r="R17" s="83">
        <v>2.7342851487560525E-3</v>
      </c>
      <c r="S17" s="84">
        <f t="shared" si="6"/>
        <v>4.0553638651689462E-3</v>
      </c>
      <c r="T17" s="85">
        <f>分析係数表!F20</f>
        <v>0.22320080523402114</v>
      </c>
      <c r="U17" s="86">
        <f t="shared" si="7"/>
        <v>9.0516048022266113E-4</v>
      </c>
      <c r="V17" s="87">
        <f>分析係数表!D20</f>
        <v>3.6738802214393559E-2</v>
      </c>
      <c r="W17" s="88">
        <f t="shared" si="8"/>
        <v>0</v>
      </c>
      <c r="X17" s="76">
        <f>分析係数表!E20</f>
        <v>3.8877705083039761E-2</v>
      </c>
      <c r="Y17" s="89">
        <f t="shared" si="9"/>
        <v>0</v>
      </c>
    </row>
    <row r="18" spans="1:25" x14ac:dyDescent="0.2">
      <c r="A18" s="6" t="s">
        <v>6</v>
      </c>
      <c r="B18" s="5" t="s">
        <v>34</v>
      </c>
      <c r="C18" s="90"/>
      <c r="D18" s="76">
        <f>投入係数表!AD18</f>
        <v>1.2770576591533109E-4</v>
      </c>
      <c r="E18" s="77">
        <f t="shared" si="0"/>
        <v>1.2770576591533109E-2</v>
      </c>
      <c r="F18" s="76">
        <f>分析係数表!C21</f>
        <v>0.12574712643678165</v>
      </c>
      <c r="G18" s="77">
        <f t="shared" si="1"/>
        <v>1.605863309326118E-3</v>
      </c>
      <c r="H18" s="77">
        <v>8.6568317633012107E-3</v>
      </c>
      <c r="I18" s="77">
        <f t="shared" si="2"/>
        <v>8.6568317633012107E-3</v>
      </c>
      <c r="J18" s="76">
        <f>分析係数表!G21</f>
        <v>0.2851216642932326</v>
      </c>
      <c r="K18" s="78">
        <f t="shared" si="3"/>
        <v>2.4682502798589606E-3</v>
      </c>
      <c r="L18" s="79"/>
      <c r="M18" s="80"/>
      <c r="N18" s="81">
        <f>分析係数表!H21</f>
        <v>9.2325885079567842E-4</v>
      </c>
      <c r="O18" s="82">
        <f t="shared" si="4"/>
        <v>2.1807005281044393E-2</v>
      </c>
      <c r="P18" s="76">
        <f>分析係数表!C21</f>
        <v>0.12574712643678165</v>
      </c>
      <c r="Q18" s="82">
        <f t="shared" si="5"/>
        <v>2.7421682502830544E-3</v>
      </c>
      <c r="R18" s="83">
        <v>6.3713607698329096E-3</v>
      </c>
      <c r="S18" s="84">
        <f t="shared" si="6"/>
        <v>1.5028192533134119E-2</v>
      </c>
      <c r="T18" s="85">
        <f>分析係数表!F21</f>
        <v>0.42585598414958825</v>
      </c>
      <c r="U18" s="86">
        <f t="shared" si="7"/>
        <v>6.3998457211873238E-3</v>
      </c>
      <c r="V18" s="87">
        <f>分析係数表!D21</f>
        <v>8.1109528821744784E-2</v>
      </c>
      <c r="W18" s="88">
        <f t="shared" si="8"/>
        <v>0</v>
      </c>
      <c r="X18" s="76">
        <f>分析係数表!E21</f>
        <v>6.7549996904216453E-2</v>
      </c>
      <c r="Y18" s="89">
        <f t="shared" si="9"/>
        <v>0</v>
      </c>
    </row>
    <row r="19" spans="1:25" x14ac:dyDescent="0.2">
      <c r="A19" s="6" t="s">
        <v>7</v>
      </c>
      <c r="B19" s="5" t="s">
        <v>269</v>
      </c>
      <c r="C19" s="90"/>
      <c r="D19" s="76">
        <f>投入係数表!AD19</f>
        <v>0</v>
      </c>
      <c r="E19" s="77">
        <f t="shared" si="0"/>
        <v>0</v>
      </c>
      <c r="F19" s="76">
        <f>分析係数表!C22</f>
        <v>0.11411587407903545</v>
      </c>
      <c r="G19" s="77">
        <f t="shared" si="1"/>
        <v>0</v>
      </c>
      <c r="H19" s="77">
        <v>9.1467038558260133E-3</v>
      </c>
      <c r="I19" s="77">
        <f t="shared" si="2"/>
        <v>9.1467038558260133E-3</v>
      </c>
      <c r="J19" s="76">
        <f>分析係数表!G22</f>
        <v>0.19462933210924949</v>
      </c>
      <c r="K19" s="78">
        <f t="shared" si="3"/>
        <v>1.7802168624605141E-3</v>
      </c>
      <c r="L19" s="79"/>
      <c r="M19" s="80"/>
      <c r="N19" s="81">
        <f>分析係数表!H22</f>
        <v>4.2684912622402942E-5</v>
      </c>
      <c r="O19" s="82">
        <f t="shared" si="4"/>
        <v>1.0082005866236278E-3</v>
      </c>
      <c r="P19" s="76">
        <f>分析係数表!C22</f>
        <v>0.11411587407903545</v>
      </c>
      <c r="Q19" s="82">
        <f t="shared" si="5"/>
        <v>1.1505169118955159E-4</v>
      </c>
      <c r="R19" s="83">
        <v>1.6647830206353977E-3</v>
      </c>
      <c r="S19" s="84">
        <f t="shared" si="6"/>
        <v>1.0811486876461411E-2</v>
      </c>
      <c r="T19" s="85">
        <f>分析係数表!F22</f>
        <v>0.41301354142758778</v>
      </c>
      <c r="U19" s="86">
        <f t="shared" si="7"/>
        <v>4.4652904829452162E-3</v>
      </c>
      <c r="V19" s="87">
        <f>分析係数表!D22</f>
        <v>3.7726646775304108E-2</v>
      </c>
      <c r="W19" s="88">
        <f t="shared" si="8"/>
        <v>0</v>
      </c>
      <c r="X19" s="76">
        <f>分析係数表!E22</f>
        <v>3.6923341748909801E-2</v>
      </c>
      <c r="Y19" s="89">
        <f t="shared" si="9"/>
        <v>0</v>
      </c>
    </row>
    <row r="20" spans="1:25" x14ac:dyDescent="0.2">
      <c r="A20" s="6" t="s">
        <v>8</v>
      </c>
      <c r="B20" s="5" t="s">
        <v>270</v>
      </c>
      <c r="C20" s="90"/>
      <c r="D20" s="76">
        <f>投入係数表!AD20</f>
        <v>0</v>
      </c>
      <c r="E20" s="77">
        <f t="shared" si="0"/>
        <v>0</v>
      </c>
      <c r="F20" s="76">
        <f>分析係数表!C23</f>
        <v>0</v>
      </c>
      <c r="G20" s="77">
        <f t="shared" si="1"/>
        <v>0</v>
      </c>
      <c r="H20" s="77">
        <v>0</v>
      </c>
      <c r="I20" s="77">
        <f t="shared" si="2"/>
        <v>0</v>
      </c>
      <c r="J20" s="76">
        <f>分析係数表!G23</f>
        <v>0.21587101160701277</v>
      </c>
      <c r="K20" s="78">
        <f t="shared" si="3"/>
        <v>0</v>
      </c>
      <c r="L20" s="79"/>
      <c r="M20" s="80"/>
      <c r="N20" s="81">
        <f>分析係数表!H23</f>
        <v>2.5294763035498039E-5</v>
      </c>
      <c r="O20" s="82">
        <f t="shared" si="4"/>
        <v>5.9745219948066836E-4</v>
      </c>
      <c r="P20" s="76">
        <f>分析係数表!C23</f>
        <v>0</v>
      </c>
      <c r="Q20" s="82">
        <f t="shared" si="5"/>
        <v>0</v>
      </c>
      <c r="R20" s="83">
        <v>0</v>
      </c>
      <c r="S20" s="84">
        <f t="shared" si="6"/>
        <v>0</v>
      </c>
      <c r="T20" s="85">
        <f>分析係数表!F23</f>
        <v>0.44111505026467873</v>
      </c>
      <c r="U20" s="86">
        <f t="shared" si="7"/>
        <v>0</v>
      </c>
      <c r="V20" s="87">
        <f>分析係数表!D23</f>
        <v>7.4984216405225582E-2</v>
      </c>
      <c r="W20" s="88">
        <f t="shared" si="8"/>
        <v>0</v>
      </c>
      <c r="X20" s="76">
        <f>分析係数表!E23</f>
        <v>7.4984216405225582E-2</v>
      </c>
      <c r="Y20" s="89">
        <f t="shared" si="9"/>
        <v>0</v>
      </c>
    </row>
    <row r="21" spans="1:25" x14ac:dyDescent="0.2">
      <c r="A21" s="6" t="s">
        <v>9</v>
      </c>
      <c r="B21" s="5" t="s">
        <v>271</v>
      </c>
      <c r="C21" s="90"/>
      <c r="D21" s="76">
        <f>投入係数表!AD21</f>
        <v>0</v>
      </c>
      <c r="E21" s="77">
        <f t="shared" si="0"/>
        <v>0</v>
      </c>
      <c r="F21" s="76">
        <f>分析係数表!C24</f>
        <v>0.22802579992411787</v>
      </c>
      <c r="G21" s="77">
        <f t="shared" si="1"/>
        <v>0</v>
      </c>
      <c r="H21" s="77">
        <v>1.0655346249287821E-2</v>
      </c>
      <c r="I21" s="77">
        <f t="shared" si="2"/>
        <v>1.0655346249287821E-2</v>
      </c>
      <c r="J21" s="76">
        <f>分析係数表!G24</f>
        <v>0.20837520938023452</v>
      </c>
      <c r="K21" s="78">
        <f t="shared" si="3"/>
        <v>2.220310005714246E-3</v>
      </c>
      <c r="L21" s="79"/>
      <c r="M21" s="80"/>
      <c r="N21" s="81">
        <f>分析係数表!H24</f>
        <v>3.2883191946147448E-4</v>
      </c>
      <c r="O21" s="82">
        <f t="shared" si="4"/>
        <v>7.7668785932486877E-3</v>
      </c>
      <c r="P21" s="76">
        <f>分析係数表!C24</f>
        <v>0.22802579992411787</v>
      </c>
      <c r="Q21" s="82">
        <f t="shared" si="5"/>
        <v>1.7710487041390393E-3</v>
      </c>
      <c r="R21" s="83">
        <v>7.1908684596344004E-3</v>
      </c>
      <c r="S21" s="84">
        <f t="shared" si="6"/>
        <v>1.7846214708922222E-2</v>
      </c>
      <c r="T21" s="85">
        <f>分析係数表!F24</f>
        <v>0.39262981574539363</v>
      </c>
      <c r="U21" s="86">
        <f t="shared" si="7"/>
        <v>7.0069559929168655E-3</v>
      </c>
      <c r="V21" s="87">
        <f>分析係数表!D24</f>
        <v>9.313232830820771E-2</v>
      </c>
      <c r="W21" s="88">
        <f t="shared" si="8"/>
        <v>0</v>
      </c>
      <c r="X21" s="76">
        <f>分析係数表!E24</f>
        <v>9.0452261306532666E-2</v>
      </c>
      <c r="Y21" s="89">
        <f t="shared" si="9"/>
        <v>0</v>
      </c>
    </row>
    <row r="22" spans="1:25" x14ac:dyDescent="0.2">
      <c r="A22" s="6" t="s">
        <v>10</v>
      </c>
      <c r="B22" s="5" t="s">
        <v>272</v>
      </c>
      <c r="C22" s="90"/>
      <c r="D22" s="76">
        <f>投入係数表!AD22</f>
        <v>3.1926441478832772E-5</v>
      </c>
      <c r="E22" s="77">
        <f t="shared" si="0"/>
        <v>3.1926441478832774E-3</v>
      </c>
      <c r="F22" s="76">
        <f>分析係数表!C25</f>
        <v>9.9149235591377005E-3</v>
      </c>
      <c r="G22" s="77">
        <f t="shared" si="1"/>
        <v>3.1654822677791015E-5</v>
      </c>
      <c r="H22" s="77">
        <v>1.2961910075801248E-3</v>
      </c>
      <c r="I22" s="77">
        <f t="shared" si="2"/>
        <v>1.2961910075801248E-3</v>
      </c>
      <c r="J22" s="76">
        <f>分析係数表!G25</f>
        <v>0.19677906391545041</v>
      </c>
      <c r="K22" s="78">
        <f t="shared" si="3"/>
        <v>2.5506325312724148E-4</v>
      </c>
      <c r="L22" s="79"/>
      <c r="M22" s="80"/>
      <c r="N22" s="81">
        <f>分析係数表!H25</f>
        <v>5.0905710608939805E-4</v>
      </c>
      <c r="O22" s="82">
        <f t="shared" si="4"/>
        <v>1.2023725514548451E-2</v>
      </c>
      <c r="P22" s="76">
        <f>分析係数表!C25</f>
        <v>9.9149235591377005E-3</v>
      </c>
      <c r="Q22" s="82">
        <f t="shared" si="5"/>
        <v>1.1921431937280151E-4</v>
      </c>
      <c r="R22" s="83">
        <v>5.6149370528506075E-4</v>
      </c>
      <c r="S22" s="84">
        <f t="shared" si="6"/>
        <v>1.8576847128651856E-3</v>
      </c>
      <c r="T22" s="85">
        <f>分析係数表!F25</f>
        <v>0.35078007045797682</v>
      </c>
      <c r="U22" s="86">
        <f t="shared" si="7"/>
        <v>6.5163877446755623E-4</v>
      </c>
      <c r="V22" s="87">
        <f>分析係数表!D25</f>
        <v>8.1529944640161042E-2</v>
      </c>
      <c r="W22" s="88">
        <f t="shared" si="8"/>
        <v>0</v>
      </c>
      <c r="X22" s="76">
        <f>分析係数表!E25</f>
        <v>6.8948163059889281E-2</v>
      </c>
      <c r="Y22" s="89">
        <f t="shared" si="9"/>
        <v>0</v>
      </c>
    </row>
    <row r="23" spans="1:25" x14ac:dyDescent="0.2">
      <c r="A23" s="6" t="s">
        <v>11</v>
      </c>
      <c r="B23" s="5" t="s">
        <v>35</v>
      </c>
      <c r="C23" s="90"/>
      <c r="D23" s="76">
        <f>投入係数表!AD23</f>
        <v>0</v>
      </c>
      <c r="E23" s="77">
        <f t="shared" si="0"/>
        <v>0</v>
      </c>
      <c r="F23" s="76">
        <f>分析係数表!C26</f>
        <v>0.61283557046979864</v>
      </c>
      <c r="G23" s="77">
        <f t="shared" si="1"/>
        <v>0</v>
      </c>
      <c r="H23" s="77">
        <v>4.5034100708064219E-2</v>
      </c>
      <c r="I23" s="77">
        <f t="shared" si="2"/>
        <v>4.5034100708064219E-2</v>
      </c>
      <c r="J23" s="76">
        <f>分析係数表!G26</f>
        <v>0.19644335167242807</v>
      </c>
      <c r="K23" s="78">
        <f t="shared" si="3"/>
        <v>8.8466496826458008E-3</v>
      </c>
      <c r="L23" s="79"/>
      <c r="M23" s="80"/>
      <c r="N23" s="81">
        <f>分析係数表!H26</f>
        <v>1.0374014689933634E-2</v>
      </c>
      <c r="O23" s="82">
        <f t="shared" si="4"/>
        <v>0.24503008331200912</v>
      </c>
      <c r="P23" s="76">
        <f>分析係数表!C26</f>
        <v>0.61283557046979864</v>
      </c>
      <c r="Q23" s="82">
        <f t="shared" si="5"/>
        <v>0.15016315088877741</v>
      </c>
      <c r="R23" s="83">
        <v>0.1689215506648056</v>
      </c>
      <c r="S23" s="84">
        <f t="shared" si="6"/>
        <v>0.21395565137286982</v>
      </c>
      <c r="T23" s="85">
        <f>分析係数表!F26</f>
        <v>0.33496031939237547</v>
      </c>
      <c r="U23" s="86">
        <f t="shared" si="7"/>
        <v>7.1666653319660212E-2</v>
      </c>
      <c r="V23" s="87">
        <f>分析係数表!D26</f>
        <v>1.4022104289400653E-2</v>
      </c>
      <c r="W23" s="88">
        <f t="shared" si="8"/>
        <v>0</v>
      </c>
      <c r="X23" s="76">
        <f>分析係数表!E26</f>
        <v>1.5044549393836117E-2</v>
      </c>
      <c r="Y23" s="89">
        <f t="shared" si="9"/>
        <v>0</v>
      </c>
    </row>
    <row r="24" spans="1:25" x14ac:dyDescent="0.2">
      <c r="A24" s="6" t="s">
        <v>12</v>
      </c>
      <c r="B24" s="5" t="s">
        <v>366</v>
      </c>
      <c r="C24" s="90"/>
      <c r="D24" s="76">
        <f>投入係数表!AD24</f>
        <v>1.2770576591533109E-4</v>
      </c>
      <c r="E24" s="77">
        <f t="shared" si="0"/>
        <v>1.2770576591533109E-2</v>
      </c>
      <c r="F24" s="76">
        <f>分析係数表!C27</f>
        <v>1.5080990504561576E-2</v>
      </c>
      <c r="G24" s="77">
        <f t="shared" si="1"/>
        <v>1.9259294431468716E-4</v>
      </c>
      <c r="H24" s="77">
        <v>4.0070020551639251E-4</v>
      </c>
      <c r="I24" s="77">
        <f t="shared" si="2"/>
        <v>4.0070020551639251E-4</v>
      </c>
      <c r="J24" s="76">
        <f>分析係数表!G27</f>
        <v>0.17011128775834658</v>
      </c>
      <c r="K24" s="78">
        <f t="shared" si="3"/>
        <v>6.8163627965427655E-5</v>
      </c>
      <c r="L24" s="79"/>
      <c r="M24" s="80"/>
      <c r="N24" s="81">
        <f>分析係数表!H27</f>
        <v>1.1055392369202362E-2</v>
      </c>
      <c r="O24" s="82">
        <f t="shared" si="4"/>
        <v>0.26112395193551963</v>
      </c>
      <c r="P24" s="76">
        <f>分析係数表!C27</f>
        <v>1.5080990504561576E-2</v>
      </c>
      <c r="Q24" s="82">
        <f t="shared" si="5"/>
        <v>3.938007839653165E-3</v>
      </c>
      <c r="R24" s="83">
        <v>3.9862449980120869E-3</v>
      </c>
      <c r="S24" s="84">
        <f t="shared" si="6"/>
        <v>4.3869452035284794E-3</v>
      </c>
      <c r="T24" s="85">
        <f>分析係数表!F27</f>
        <v>0.32114467408585057</v>
      </c>
      <c r="U24" s="86">
        <f t="shared" si="7"/>
        <v>1.408844087619639E-3</v>
      </c>
      <c r="V24" s="87">
        <f>分析係数表!D27</f>
        <v>6.518282988871224E-2</v>
      </c>
      <c r="W24" s="88">
        <f t="shared" si="8"/>
        <v>0</v>
      </c>
      <c r="X24" s="76">
        <f>分析係数表!E27</f>
        <v>7.7901430842607311E-2</v>
      </c>
      <c r="Y24" s="89">
        <f t="shared" si="9"/>
        <v>0</v>
      </c>
    </row>
    <row r="25" spans="1:25" x14ac:dyDescent="0.2">
      <c r="A25" s="6" t="s">
        <v>13</v>
      </c>
      <c r="B25" s="5" t="s">
        <v>192</v>
      </c>
      <c r="C25" s="90"/>
      <c r="D25" s="76">
        <f>投入係数表!AD25</f>
        <v>0</v>
      </c>
      <c r="E25" s="77">
        <f t="shared" si="0"/>
        <v>0</v>
      </c>
      <c r="F25" s="76">
        <f>分析係数表!C28</f>
        <v>4.0038232795242101E-2</v>
      </c>
      <c r="G25" s="77">
        <f t="shared" si="1"/>
        <v>0</v>
      </c>
      <c r="H25" s="77">
        <v>1.1378142827804602E-2</v>
      </c>
      <c r="I25" s="77">
        <f t="shared" si="2"/>
        <v>1.1378142827804602E-2</v>
      </c>
      <c r="J25" s="76">
        <f>分析係数表!G28</f>
        <v>0.12474279835390946</v>
      </c>
      <c r="K25" s="78">
        <f t="shared" si="3"/>
        <v>1.4193413764108107E-3</v>
      </c>
      <c r="L25" s="79"/>
      <c r="M25" s="80"/>
      <c r="N25" s="81">
        <f>分析係数表!H28</f>
        <v>2.0869760426975598E-2</v>
      </c>
      <c r="O25" s="82">
        <f t="shared" si="4"/>
        <v>0.49293540533401886</v>
      </c>
      <c r="P25" s="76">
        <f>分析係数表!C28</f>
        <v>4.0038232795242101E-2</v>
      </c>
      <c r="Q25" s="82">
        <f t="shared" si="5"/>
        <v>1.9736262511780473E-2</v>
      </c>
      <c r="R25" s="83">
        <v>2.1605794818080865E-2</v>
      </c>
      <c r="S25" s="84">
        <f t="shared" si="6"/>
        <v>3.2983937645885468E-2</v>
      </c>
      <c r="T25" s="85">
        <f>分析係数表!F28</f>
        <v>0.21334876543209877</v>
      </c>
      <c r="U25" s="86">
        <f t="shared" si="7"/>
        <v>7.0370823758389911E-3</v>
      </c>
      <c r="V25" s="87">
        <f>分析係数表!D28</f>
        <v>5.5555555555555552E-2</v>
      </c>
      <c r="W25" s="88">
        <f t="shared" si="8"/>
        <v>0</v>
      </c>
      <c r="X25" s="76">
        <f>分析係数表!E28</f>
        <v>5.3497942386831275E-2</v>
      </c>
      <c r="Y25" s="89">
        <f t="shared" si="9"/>
        <v>0</v>
      </c>
    </row>
    <row r="26" spans="1:25" x14ac:dyDescent="0.2">
      <c r="A26" s="6" t="s">
        <v>14</v>
      </c>
      <c r="B26" s="5" t="s">
        <v>50</v>
      </c>
      <c r="C26" s="90"/>
      <c r="D26" s="76">
        <f>投入係数表!AD26</f>
        <v>1.6761381776387203E-2</v>
      </c>
      <c r="E26" s="77">
        <f t="shared" si="0"/>
        <v>1.6761381776387203</v>
      </c>
      <c r="F26" s="76">
        <f>分析係数表!C29</f>
        <v>5.2257811734743864E-2</v>
      </c>
      <c r="G26" s="77">
        <f t="shared" si="1"/>
        <v>8.7591313328460915E-2</v>
      </c>
      <c r="H26" s="77">
        <v>9.6156753998706088E-2</v>
      </c>
      <c r="I26" s="77">
        <f t="shared" si="2"/>
        <v>9.6156753998706088E-2</v>
      </c>
      <c r="J26" s="76">
        <f>分析係数表!G29</f>
        <v>0.26071608673726676</v>
      </c>
      <c r="K26" s="78">
        <f t="shared" si="3"/>
        <v>2.5069612615900679E-2</v>
      </c>
      <c r="L26" s="79"/>
      <c r="M26" s="80"/>
      <c r="N26" s="81">
        <f>分析係数表!H29</f>
        <v>1.0140038131855275E-2</v>
      </c>
      <c r="O26" s="82">
        <f t="shared" si="4"/>
        <v>0.23950365046681291</v>
      </c>
      <c r="P26" s="76">
        <f>分析係数表!C29</f>
        <v>5.2257811734743864E-2</v>
      </c>
      <c r="Q26" s="82">
        <f t="shared" si="5"/>
        <v>1.2515936675878608E-2</v>
      </c>
      <c r="R26" s="83">
        <v>1.6751729317635886E-2</v>
      </c>
      <c r="S26" s="84">
        <f t="shared" si="6"/>
        <v>0.11290848331634197</v>
      </c>
      <c r="T26" s="85">
        <f>分析係数表!F29</f>
        <v>0.44730206757438223</v>
      </c>
      <c r="U26" s="86">
        <f t="shared" si="7"/>
        <v>5.0504198034087407E-2</v>
      </c>
      <c r="V26" s="87">
        <f>分析係数表!D29</f>
        <v>0.13842662632375188</v>
      </c>
      <c r="W26" s="88">
        <f t="shared" si="8"/>
        <v>0</v>
      </c>
      <c r="X26" s="76">
        <f>分析係数表!E29</f>
        <v>9.5057992939989913E-2</v>
      </c>
      <c r="Y26" s="89">
        <f t="shared" si="9"/>
        <v>0</v>
      </c>
    </row>
    <row r="27" spans="1:25" x14ac:dyDescent="0.2">
      <c r="A27" s="6" t="s">
        <v>15</v>
      </c>
      <c r="B27" s="5" t="s">
        <v>36</v>
      </c>
      <c r="C27" s="90"/>
      <c r="D27" s="76">
        <f>投入係数表!AD27</f>
        <v>2.617968201264287E-3</v>
      </c>
      <c r="E27" s="77">
        <f t="shared" si="0"/>
        <v>0.26179682012642869</v>
      </c>
      <c r="F27" s="76">
        <f>分析係数表!C30</f>
        <v>1</v>
      </c>
      <c r="G27" s="77">
        <f t="shared" si="1"/>
        <v>0.26179682012642869</v>
      </c>
      <c r="H27" s="77">
        <v>0.31783520544016169</v>
      </c>
      <c r="I27" s="77">
        <f t="shared" si="2"/>
        <v>0.31783520544016169</v>
      </c>
      <c r="J27" s="76">
        <f>分析係数表!G30</f>
        <v>0.34449214239092235</v>
      </c>
      <c r="K27" s="78">
        <f t="shared" si="3"/>
        <v>0.10949173084934025</v>
      </c>
      <c r="L27" s="79"/>
      <c r="M27" s="80"/>
      <c r="N27" s="81">
        <f>分析係数表!H30</f>
        <v>0</v>
      </c>
      <c r="O27" s="82">
        <f t="shared" si="4"/>
        <v>0</v>
      </c>
      <c r="P27" s="76">
        <f>分析係数表!C30</f>
        <v>1</v>
      </c>
      <c r="Q27" s="82">
        <f t="shared" si="5"/>
        <v>0</v>
      </c>
      <c r="R27" s="83">
        <v>6.7208855937985534E-2</v>
      </c>
      <c r="S27" s="84">
        <f t="shared" si="6"/>
        <v>0.38504406137814723</v>
      </c>
      <c r="T27" s="85">
        <f>分析係数表!F30</f>
        <v>0.44050308781442987</v>
      </c>
      <c r="U27" s="86">
        <f t="shared" si="7"/>
        <v>0.16961309798168273</v>
      </c>
      <c r="V27" s="87">
        <f>分析係数表!D30</f>
        <v>0.11032032936687253</v>
      </c>
      <c r="W27" s="88">
        <f t="shared" si="8"/>
        <v>0</v>
      </c>
      <c r="X27" s="76">
        <f>分析係数表!E30</f>
        <v>8.4249635989355823E-2</v>
      </c>
      <c r="Y27" s="89">
        <f t="shared" si="9"/>
        <v>0</v>
      </c>
    </row>
    <row r="28" spans="1:25" x14ac:dyDescent="0.2">
      <c r="A28" s="6" t="s">
        <v>16</v>
      </c>
      <c r="B28" s="5" t="s">
        <v>193</v>
      </c>
      <c r="C28" s="90"/>
      <c r="D28" s="76">
        <f>投入係数表!AD28</f>
        <v>5.1720835195709089E-3</v>
      </c>
      <c r="E28" s="77">
        <f t="shared" si="0"/>
        <v>0.51720835195709092</v>
      </c>
      <c r="F28" s="76">
        <f>分析係数表!C31</f>
        <v>0.13612385518153858</v>
      </c>
      <c r="G28" s="77">
        <f t="shared" si="1"/>
        <v>7.0404394800489281E-2</v>
      </c>
      <c r="H28" s="77">
        <v>9.1527305571158249E-2</v>
      </c>
      <c r="I28" s="77">
        <f t="shared" si="2"/>
        <v>9.1527305571158249E-2</v>
      </c>
      <c r="J28" s="76">
        <f>分析係数表!G31</f>
        <v>7.0908634538152604E-2</v>
      </c>
      <c r="K28" s="78">
        <f t="shared" si="3"/>
        <v>6.4900762610070788E-3</v>
      </c>
      <c r="L28" s="79"/>
      <c r="M28" s="80"/>
      <c r="N28" s="81">
        <f>分析係数表!H31</f>
        <v>2.211552750647388E-2</v>
      </c>
      <c r="O28" s="82">
        <f t="shared" si="4"/>
        <v>0.52235992615844185</v>
      </c>
      <c r="P28" s="76">
        <f>分析係数表!C31</f>
        <v>0.13612385518153858</v>
      </c>
      <c r="Q28" s="82">
        <f t="shared" si="5"/>
        <v>7.1105646941030928E-2</v>
      </c>
      <c r="R28" s="83">
        <v>9.4014931114197314E-2</v>
      </c>
      <c r="S28" s="84">
        <f t="shared" si="6"/>
        <v>0.18554223668535558</v>
      </c>
      <c r="T28" s="85">
        <f>分析係数表!F31</f>
        <v>0.34563253012048195</v>
      </c>
      <c r="U28" s="86">
        <f t="shared" si="7"/>
        <v>6.4129432709772755E-2</v>
      </c>
      <c r="V28" s="87">
        <f>分析係数表!D31</f>
        <v>2.3594377510040159E-2</v>
      </c>
      <c r="W28" s="88">
        <f t="shared" si="8"/>
        <v>0</v>
      </c>
      <c r="X28" s="76">
        <f>分析係数表!E31</f>
        <v>2.0582329317269075E-2</v>
      </c>
      <c r="Y28" s="89">
        <f t="shared" si="9"/>
        <v>0</v>
      </c>
    </row>
    <row r="29" spans="1:25" x14ac:dyDescent="0.2">
      <c r="A29" s="6" t="s">
        <v>17</v>
      </c>
      <c r="B29" s="5" t="s">
        <v>273</v>
      </c>
      <c r="C29" s="90"/>
      <c r="D29" s="76">
        <f>投入係数表!AD29</f>
        <v>1.2770576591533108E-3</v>
      </c>
      <c r="E29" s="77">
        <f t="shared" si="0"/>
        <v>0.12770576591533109</v>
      </c>
      <c r="F29" s="76">
        <f>分析係数表!C32</f>
        <v>0.77653138391731791</v>
      </c>
      <c r="G29" s="77">
        <f t="shared" si="1"/>
        <v>9.9167535140453095E-2</v>
      </c>
      <c r="H29" s="77">
        <v>0.12471308564203482</v>
      </c>
      <c r="I29" s="77">
        <f t="shared" si="2"/>
        <v>0.12471308564203482</v>
      </c>
      <c r="J29" s="76">
        <f>分析係数表!G32</f>
        <v>0.14009350314364016</v>
      </c>
      <c r="K29" s="78">
        <f t="shared" si="3"/>
        <v>1.7471493055445469E-2</v>
      </c>
      <c r="L29" s="79"/>
      <c r="M29" s="80"/>
      <c r="N29" s="81">
        <f>分析係数表!H32</f>
        <v>6.3300144496333836E-3</v>
      </c>
      <c r="O29" s="82">
        <f t="shared" si="4"/>
        <v>0.14951241292003722</v>
      </c>
      <c r="P29" s="76">
        <f>分析係数表!C32</f>
        <v>0.77653138391731791</v>
      </c>
      <c r="Q29" s="82">
        <f t="shared" si="5"/>
        <v>0.11610108091761399</v>
      </c>
      <c r="R29" s="83">
        <v>0.15141020921870779</v>
      </c>
      <c r="S29" s="84">
        <f t="shared" si="6"/>
        <v>0.27612329486074261</v>
      </c>
      <c r="T29" s="85">
        <f>分析係数表!F32</f>
        <v>0.48218603901338064</v>
      </c>
      <c r="U29" s="86">
        <f t="shared" si="7"/>
        <v>0.13314279782822525</v>
      </c>
      <c r="V29" s="87">
        <f>分析係数表!D32</f>
        <v>2.111881347734967E-2</v>
      </c>
      <c r="W29" s="88">
        <f t="shared" si="8"/>
        <v>0</v>
      </c>
      <c r="X29" s="76">
        <f>分析係数表!E32</f>
        <v>3.1758826374334997E-2</v>
      </c>
      <c r="Y29" s="89">
        <f t="shared" si="9"/>
        <v>0</v>
      </c>
    </row>
    <row r="30" spans="1:25" x14ac:dyDescent="0.2">
      <c r="A30" s="6" t="s">
        <v>18</v>
      </c>
      <c r="B30" s="5" t="s">
        <v>274</v>
      </c>
      <c r="C30" s="90"/>
      <c r="D30" s="76">
        <f>投入係数表!AD30</f>
        <v>3.3842027967562736E-3</v>
      </c>
      <c r="E30" s="77">
        <f t="shared" si="0"/>
        <v>0.33842027967562738</v>
      </c>
      <c r="F30" s="76">
        <f>分析係数表!C33</f>
        <v>0.72092624356775303</v>
      </c>
      <c r="G30" s="77">
        <f t="shared" si="1"/>
        <v>0.24397606097369845</v>
      </c>
      <c r="H30" s="77">
        <v>0.26719497066751041</v>
      </c>
      <c r="I30" s="77">
        <f t="shared" si="2"/>
        <v>0.26719497066751041</v>
      </c>
      <c r="J30" s="76">
        <f>分析係数表!G33</f>
        <v>0.50771788173830446</v>
      </c>
      <c r="K30" s="78">
        <f t="shared" si="3"/>
        <v>0.13565966451843678</v>
      </c>
      <c r="L30" s="79"/>
      <c r="M30" s="80"/>
      <c r="N30" s="81">
        <f>分析係数表!H33</f>
        <v>9.5171545921061366E-4</v>
      </c>
      <c r="O30" s="82">
        <f t="shared" si="4"/>
        <v>2.2479139005460145E-2</v>
      </c>
      <c r="P30" s="76">
        <f>分析係数表!C33</f>
        <v>0.72092624356775303</v>
      </c>
      <c r="Q30" s="82">
        <f t="shared" si="5"/>
        <v>1.6205801241843738E-2</v>
      </c>
      <c r="R30" s="83">
        <v>4.7023707692797977E-2</v>
      </c>
      <c r="S30" s="84">
        <f t="shared" si="6"/>
        <v>0.31421867836030837</v>
      </c>
      <c r="T30" s="85">
        <f>分析係数表!F33</f>
        <v>0.64568985989076233</v>
      </c>
      <c r="U30" s="86">
        <f t="shared" si="7"/>
        <v>0.20288781440552803</v>
      </c>
      <c r="V30" s="87">
        <f>分析係数表!D33</f>
        <v>8.5965328900498697E-2</v>
      </c>
      <c r="W30" s="88">
        <f t="shared" si="8"/>
        <v>0</v>
      </c>
      <c r="X30" s="76">
        <f>分析係数表!E33</f>
        <v>8.1928283068154834E-2</v>
      </c>
      <c r="Y30" s="89">
        <f t="shared" si="9"/>
        <v>0</v>
      </c>
    </row>
    <row r="31" spans="1:25" x14ac:dyDescent="0.2">
      <c r="A31" s="6" t="s">
        <v>19</v>
      </c>
      <c r="B31" s="5" t="s">
        <v>275</v>
      </c>
      <c r="C31" s="90"/>
      <c r="D31" s="76">
        <f>投入係数表!AD31</f>
        <v>5.6829065832322331E-3</v>
      </c>
      <c r="E31" s="77">
        <f t="shared" si="0"/>
        <v>0.56829065832322334</v>
      </c>
      <c r="F31" s="76">
        <f>分析係数表!C34</f>
        <v>0.35819769846483229</v>
      </c>
      <c r="G31" s="77">
        <f t="shared" si="1"/>
        <v>0.203560405870443</v>
      </c>
      <c r="H31" s="77">
        <v>0.35239450593240612</v>
      </c>
      <c r="I31" s="77">
        <f t="shared" si="2"/>
        <v>0.35239450593240612</v>
      </c>
      <c r="J31" s="76">
        <f>分析係数表!G34</f>
        <v>0.42481599404565001</v>
      </c>
      <c r="K31" s="78">
        <f t="shared" si="3"/>
        <v>0.14970282233390081</v>
      </c>
      <c r="L31" s="79"/>
      <c r="M31" s="80"/>
      <c r="N31" s="81">
        <f>分析係数表!H34</f>
        <v>0.15806065051806836</v>
      </c>
      <c r="O31" s="82">
        <f t="shared" si="4"/>
        <v>3.733329431504826</v>
      </c>
      <c r="P31" s="76">
        <f>分析係数表!C34</f>
        <v>0.35819769846483229</v>
      </c>
      <c r="Q31" s="82">
        <f t="shared" si="5"/>
        <v>1.3372700099760495</v>
      </c>
      <c r="R31" s="83">
        <v>1.4458162122919298</v>
      </c>
      <c r="S31" s="84">
        <f t="shared" si="6"/>
        <v>1.7982107182243359</v>
      </c>
      <c r="T31" s="85">
        <f>分析係数表!F34</f>
        <v>0.69970848494872639</v>
      </c>
      <c r="U31" s="86">
        <f t="shared" si="7"/>
        <v>1.2582232972673113</v>
      </c>
      <c r="V31" s="87">
        <f>分析係数表!D34</f>
        <v>0.20760626860734369</v>
      </c>
      <c r="W31" s="88">
        <f t="shared" si="8"/>
        <v>0</v>
      </c>
      <c r="X31" s="76">
        <f>分析係数表!E34</f>
        <v>0.15619831293417136</v>
      </c>
      <c r="Y31" s="89">
        <f t="shared" si="9"/>
        <v>0</v>
      </c>
    </row>
    <row r="32" spans="1:25" x14ac:dyDescent="0.2">
      <c r="A32" s="6" t="s">
        <v>20</v>
      </c>
      <c r="B32" s="5" t="s">
        <v>37</v>
      </c>
      <c r="C32" s="75">
        <f>最終需要_まとめ!C33</f>
        <v>100</v>
      </c>
      <c r="D32" s="76">
        <f>投入係数表!AD32</f>
        <v>4.8081220867122153E-2</v>
      </c>
      <c r="E32" s="77">
        <f t="shared" si="0"/>
        <v>4.8081220867122152</v>
      </c>
      <c r="F32" s="76">
        <f>分析係数表!C35</f>
        <v>0.47446234387370934</v>
      </c>
      <c r="G32" s="77">
        <f t="shared" si="1"/>
        <v>2.2812728748924278</v>
      </c>
      <c r="H32" s="77">
        <v>2.4537190788411349</v>
      </c>
      <c r="I32" s="77">
        <f t="shared" si="2"/>
        <v>102.45371907884113</v>
      </c>
      <c r="J32" s="76">
        <f>分析係数表!G35</f>
        <v>0.31377306685396844</v>
      </c>
      <c r="K32" s="78">
        <f t="shared" si="3"/>
        <v>32.147217645962918</v>
      </c>
      <c r="L32" s="79"/>
      <c r="M32" s="80"/>
      <c r="N32" s="81">
        <f>分析係数表!H35</f>
        <v>5.9483797123353076E-2</v>
      </c>
      <c r="O32" s="82">
        <f t="shared" si="4"/>
        <v>1.4049835286037267</v>
      </c>
      <c r="P32" s="76">
        <f>分析係数表!C35</f>
        <v>0.47446234387370934</v>
      </c>
      <c r="Q32" s="82">
        <f t="shared" si="5"/>
        <v>0.66661177808527894</v>
      </c>
      <c r="R32" s="83">
        <v>0.88491982688290616</v>
      </c>
      <c r="S32" s="84">
        <f t="shared" si="6"/>
        <v>103.33863890572404</v>
      </c>
      <c r="T32" s="85">
        <f>分析係数表!F35</f>
        <v>0.64389247174509934</v>
      </c>
      <c r="U32" s="86">
        <f t="shared" si="7"/>
        <v>66.538971631780939</v>
      </c>
      <c r="V32" s="87">
        <f>分析係数表!D35</f>
        <v>6.6375071834493329E-2</v>
      </c>
      <c r="W32" s="88">
        <f t="shared" si="8"/>
        <v>7</v>
      </c>
      <c r="X32" s="76">
        <f>分析係数表!E35</f>
        <v>5.9702445565417275E-2</v>
      </c>
      <c r="Y32" s="89">
        <f t="shared" si="9"/>
        <v>6</v>
      </c>
    </row>
    <row r="33" spans="1:25" x14ac:dyDescent="0.2">
      <c r="A33" s="6" t="s">
        <v>21</v>
      </c>
      <c r="B33" s="5" t="s">
        <v>38</v>
      </c>
      <c r="C33" s="90"/>
      <c r="D33" s="76">
        <f>投入係数表!AD33</f>
        <v>1.4366898665474746E-2</v>
      </c>
      <c r="E33" s="77">
        <f t="shared" si="0"/>
        <v>1.4366898665474745</v>
      </c>
      <c r="F33" s="76">
        <f>分析係数表!C36</f>
        <v>0.91090674483303868</v>
      </c>
      <c r="G33" s="77">
        <f t="shared" si="1"/>
        <v>1.3086904896713727</v>
      </c>
      <c r="H33" s="77">
        <v>1.4906516020067715</v>
      </c>
      <c r="I33" s="77">
        <f t="shared" si="2"/>
        <v>1.4906516020067715</v>
      </c>
      <c r="J33" s="76">
        <f>分析係数表!G36</f>
        <v>5.1762655005969514E-2</v>
      </c>
      <c r="K33" s="78">
        <f t="shared" si="3"/>
        <v>7.7160084608772286E-2</v>
      </c>
      <c r="L33" s="79"/>
      <c r="M33" s="80"/>
      <c r="N33" s="81">
        <f>分析係数表!H36</f>
        <v>0.19022926540846299</v>
      </c>
      <c r="O33" s="82">
        <f t="shared" si="4"/>
        <v>4.4931392661943663</v>
      </c>
      <c r="P33" s="76">
        <f>分析係数表!C36</f>
        <v>0.91090674483303868</v>
      </c>
      <c r="Q33" s="82">
        <f t="shared" si="5"/>
        <v>4.0928308630506187</v>
      </c>
      <c r="R33" s="83">
        <v>4.2969642581732401</v>
      </c>
      <c r="S33" s="84">
        <f t="shared" si="6"/>
        <v>5.7876158601800114</v>
      </c>
      <c r="T33" s="85">
        <f>分析係数表!F36</f>
        <v>0.84633076241329552</v>
      </c>
      <c r="U33" s="86">
        <f t="shared" si="7"/>
        <v>4.8982373435014299</v>
      </c>
      <c r="V33" s="87">
        <f>分析係数表!D36</f>
        <v>1.3696924417880712E-2</v>
      </c>
      <c r="W33" s="88">
        <f t="shared" si="8"/>
        <v>0</v>
      </c>
      <c r="X33" s="76">
        <f>分析係数表!E36</f>
        <v>6.1086817992045527E-3</v>
      </c>
      <c r="Y33" s="89">
        <f t="shared" si="9"/>
        <v>0</v>
      </c>
    </row>
    <row r="34" spans="1:25" x14ac:dyDescent="0.2">
      <c r="A34" s="6" t="s">
        <v>22</v>
      </c>
      <c r="B34" s="5" t="s">
        <v>378</v>
      </c>
      <c r="C34" s="90"/>
      <c r="D34" s="76">
        <f>投入係数表!AD34</f>
        <v>2.8510312240597663E-2</v>
      </c>
      <c r="E34" s="77">
        <f t="shared" si="0"/>
        <v>2.8510312240597662</v>
      </c>
      <c r="F34" s="76">
        <f>分析係数表!C37</f>
        <v>0.57543127748336897</v>
      </c>
      <c r="G34" s="77">
        <f t="shared" si="1"/>
        <v>1.6405725394056845</v>
      </c>
      <c r="H34" s="77">
        <v>1.9453966103887781</v>
      </c>
      <c r="I34" s="77">
        <f t="shared" si="2"/>
        <v>1.9453966103887781</v>
      </c>
      <c r="J34" s="76">
        <f>分析係数表!G37</f>
        <v>0.39253606653449546</v>
      </c>
      <c r="K34" s="78">
        <f t="shared" si="3"/>
        <v>0.7636383332915514</v>
      </c>
      <c r="L34" s="79"/>
      <c r="M34" s="80"/>
      <c r="N34" s="81">
        <f>分析係数表!H37</f>
        <v>4.7922509493440749E-2</v>
      </c>
      <c r="O34" s="82">
        <f t="shared" si="4"/>
        <v>1.1319105326785937</v>
      </c>
      <c r="P34" s="76">
        <f>分析係数表!C37</f>
        <v>0.57543127748336897</v>
      </c>
      <c r="Q34" s="82">
        <f t="shared" si="5"/>
        <v>0.65133672381612384</v>
      </c>
      <c r="R34" s="83">
        <v>0.80185424173776854</v>
      </c>
      <c r="S34" s="84">
        <f t="shared" si="6"/>
        <v>2.7472508521265464</v>
      </c>
      <c r="T34" s="85">
        <f>分析係数表!F37</f>
        <v>0.63717752091671964</v>
      </c>
      <c r="U34" s="86">
        <f t="shared" si="7"/>
        <v>1.7504864872943384</v>
      </c>
      <c r="V34" s="87">
        <f>分析係数表!D37</f>
        <v>6.7955959550617839E-2</v>
      </c>
      <c r="W34" s="88">
        <f t="shared" si="8"/>
        <v>0</v>
      </c>
      <c r="X34" s="76">
        <f>分析係数表!E37</f>
        <v>6.4489582164366135E-2</v>
      </c>
      <c r="Y34" s="89">
        <f t="shared" si="9"/>
        <v>0</v>
      </c>
    </row>
    <row r="35" spans="1:25" x14ac:dyDescent="0.2">
      <c r="A35" s="6" t="s">
        <v>23</v>
      </c>
      <c r="B35" s="5" t="s">
        <v>194</v>
      </c>
      <c r="C35" s="90"/>
      <c r="D35" s="76">
        <f>投入係数表!AD35</f>
        <v>5.8329608581827466E-2</v>
      </c>
      <c r="E35" s="77">
        <f t="shared" si="0"/>
        <v>5.832960858182747</v>
      </c>
      <c r="F35" s="76">
        <f>分析係数表!C38</f>
        <v>0.12310923685624497</v>
      </c>
      <c r="G35" s="77">
        <f t="shared" si="1"/>
        <v>0.71809135986322581</v>
      </c>
      <c r="H35" s="77">
        <v>0.81332791230041157</v>
      </c>
      <c r="I35" s="77">
        <f t="shared" si="2"/>
        <v>0.81332791230041157</v>
      </c>
      <c r="J35" s="76">
        <f>分析係数表!G38</f>
        <v>0.19170637906529556</v>
      </c>
      <c r="K35" s="78">
        <f t="shared" si="3"/>
        <v>0.15592014905984816</v>
      </c>
      <c r="L35" s="79"/>
      <c r="M35" s="80"/>
      <c r="N35" s="81">
        <f>分析係数表!H38</f>
        <v>4.3167094042767119E-2</v>
      </c>
      <c r="O35" s="82">
        <f t="shared" si="4"/>
        <v>1.0195895191762281</v>
      </c>
      <c r="P35" s="76">
        <f>分析係数表!C38</f>
        <v>0.12310923685624497</v>
      </c>
      <c r="Q35" s="82">
        <f t="shared" si="5"/>
        <v>0.1255208876124112</v>
      </c>
      <c r="R35" s="83">
        <v>0.16228443953650382</v>
      </c>
      <c r="S35" s="84">
        <f t="shared" si="6"/>
        <v>0.97561235183691541</v>
      </c>
      <c r="T35" s="85">
        <f>分析係数表!F38</f>
        <v>0.42705459409748348</v>
      </c>
      <c r="U35" s="86">
        <f t="shared" si="7"/>
        <v>0.41663973691020517</v>
      </c>
      <c r="V35" s="87">
        <f>分析係数表!D38</f>
        <v>7.0562661984783878E-2</v>
      </c>
      <c r="W35" s="88">
        <f t="shared" si="8"/>
        <v>0</v>
      </c>
      <c r="X35" s="76">
        <f>分析係数表!E38</f>
        <v>7.7418276063874261E-2</v>
      </c>
      <c r="Y35" s="89">
        <f t="shared" si="9"/>
        <v>0</v>
      </c>
    </row>
    <row r="36" spans="1:25" x14ac:dyDescent="0.2">
      <c r="A36" s="6" t="s">
        <v>24</v>
      </c>
      <c r="B36" s="5" t="s">
        <v>39</v>
      </c>
      <c r="C36" s="90"/>
      <c r="D36" s="76">
        <f>投入係数表!AD36</f>
        <v>0</v>
      </c>
      <c r="E36" s="77">
        <f t="shared" si="0"/>
        <v>0</v>
      </c>
      <c r="F36" s="76">
        <f>分析係数表!C39</f>
        <v>1</v>
      </c>
      <c r="G36" s="77">
        <f t="shared" si="1"/>
        <v>0</v>
      </c>
      <c r="H36" s="77">
        <v>6.3643542116087082E-2</v>
      </c>
      <c r="I36" s="77">
        <f t="shared" si="2"/>
        <v>6.3643542116087082E-2</v>
      </c>
      <c r="J36" s="76">
        <f>分析係数表!G39</f>
        <v>0.35304153549304357</v>
      </c>
      <c r="K36" s="78">
        <f t="shared" si="3"/>
        <v>2.2468813832879572E-2</v>
      </c>
      <c r="L36" s="79"/>
      <c r="M36" s="80"/>
      <c r="N36" s="81">
        <f>分析係数表!H39</f>
        <v>3.7957953780144243E-3</v>
      </c>
      <c r="O36" s="82">
        <f t="shared" si="4"/>
        <v>8.9655170684567784E-2</v>
      </c>
      <c r="P36" s="76">
        <f>分析係数表!C39</f>
        <v>1</v>
      </c>
      <c r="Q36" s="82">
        <f t="shared" si="5"/>
        <v>8.9655170684567784E-2</v>
      </c>
      <c r="R36" s="83">
        <v>0.12810126252837786</v>
      </c>
      <c r="S36" s="84">
        <f t="shared" si="6"/>
        <v>0.19174480464446494</v>
      </c>
      <c r="T36" s="85">
        <f>分析係数表!F39</f>
        <v>0.70376764496801059</v>
      </c>
      <c r="U36" s="86">
        <f t="shared" si="7"/>
        <v>0.13494378959948636</v>
      </c>
      <c r="V36" s="87">
        <f>分析係数表!D39</f>
        <v>5.7580989133746319E-2</v>
      </c>
      <c r="W36" s="88">
        <f t="shared" si="8"/>
        <v>0</v>
      </c>
      <c r="X36" s="76">
        <f>分析係数表!E39</f>
        <v>7.2915608814867472E-2</v>
      </c>
      <c r="Y36" s="89">
        <f t="shared" si="9"/>
        <v>0</v>
      </c>
    </row>
    <row r="37" spans="1:25" x14ac:dyDescent="0.2">
      <c r="A37" s="6" t="s">
        <v>25</v>
      </c>
      <c r="B37" s="5" t="s">
        <v>40</v>
      </c>
      <c r="C37" s="90"/>
      <c r="D37" s="76">
        <f>投入係数表!AD37</f>
        <v>2.2348509035182939E-4</v>
      </c>
      <c r="E37" s="77">
        <f t="shared" si="0"/>
        <v>2.2348509035182939E-2</v>
      </c>
      <c r="F37" s="76">
        <f>分析係数表!C40</f>
        <v>0.78099387587215507</v>
      </c>
      <c r="G37" s="77">
        <f t="shared" si="1"/>
        <v>1.74540486913514E-2</v>
      </c>
      <c r="H37" s="77">
        <v>2.1888440407644056E-2</v>
      </c>
      <c r="I37" s="77">
        <f t="shared" si="2"/>
        <v>2.1888440407644056E-2</v>
      </c>
      <c r="J37" s="76">
        <f>分析係数表!G40</f>
        <v>0.50417365280256732</v>
      </c>
      <c r="K37" s="78">
        <f t="shared" si="3"/>
        <v>1.1035574954473219E-2</v>
      </c>
      <c r="L37" s="79"/>
      <c r="M37" s="80"/>
      <c r="N37" s="81">
        <f>分析係数表!H40</f>
        <v>3.2832602420076455E-2</v>
      </c>
      <c r="O37" s="82">
        <f t="shared" si="4"/>
        <v>0.77549295492590753</v>
      </c>
      <c r="P37" s="76">
        <f>分析係数表!C40</f>
        <v>0.78099387587215507</v>
      </c>
      <c r="Q37" s="82">
        <f t="shared" si="5"/>
        <v>0.605655248579135</v>
      </c>
      <c r="R37" s="83">
        <v>0.60710379900451417</v>
      </c>
      <c r="S37" s="84">
        <f t="shared" si="6"/>
        <v>0.6289922394121582</v>
      </c>
      <c r="T37" s="85">
        <f>分析係数表!F40</f>
        <v>0.70079506733733576</v>
      </c>
      <c r="U37" s="86">
        <f t="shared" si="7"/>
        <v>0.44079465877350504</v>
      </c>
      <c r="V37" s="87">
        <f>分析係数表!D40</f>
        <v>8.9079993509654384E-2</v>
      </c>
      <c r="W37" s="88">
        <f t="shared" si="8"/>
        <v>0</v>
      </c>
      <c r="X37" s="76">
        <f>分析係数表!E40</f>
        <v>5.5816972253772516E-2</v>
      </c>
      <c r="Y37" s="89">
        <f t="shared" si="9"/>
        <v>0</v>
      </c>
    </row>
    <row r="38" spans="1:25" x14ac:dyDescent="0.2">
      <c r="A38" s="6" t="s">
        <v>26</v>
      </c>
      <c r="B38" s="5" t="s">
        <v>277</v>
      </c>
      <c r="C38" s="90"/>
      <c r="D38" s="76">
        <f>投入係数表!AD38</f>
        <v>1.915586488729966E-4</v>
      </c>
      <c r="E38" s="77">
        <f t="shared" si="0"/>
        <v>1.9155864887299659E-2</v>
      </c>
      <c r="F38" s="76">
        <f>分析係数表!C41</f>
        <v>0.76071116627591595</v>
      </c>
      <c r="G38" s="77">
        <f t="shared" si="1"/>
        <v>1.4572080319441591E-2</v>
      </c>
      <c r="H38" s="77">
        <v>1.6990788577600127E-2</v>
      </c>
      <c r="I38" s="77">
        <f t="shared" si="2"/>
        <v>1.6990788577600127E-2</v>
      </c>
      <c r="J38" s="76">
        <f>分析係数表!G41</f>
        <v>0.44503393665158369</v>
      </c>
      <c r="K38" s="78">
        <f t="shared" si="3"/>
        <v>7.5614775275041467E-3</v>
      </c>
      <c r="L38" s="79"/>
      <c r="M38" s="80"/>
      <c r="N38" s="81">
        <f>分析係数表!H41</f>
        <v>5.40375184572724E-2</v>
      </c>
      <c r="O38" s="82">
        <f t="shared" si="4"/>
        <v>1.2763446019030451</v>
      </c>
      <c r="P38" s="76">
        <f>分析係数表!C41</f>
        <v>0.76071116627591595</v>
      </c>
      <c r="Q38" s="82">
        <f t="shared" si="5"/>
        <v>0.97092959068363505</v>
      </c>
      <c r="R38" s="83">
        <v>0.98771575464041572</v>
      </c>
      <c r="S38" s="84">
        <f t="shared" si="6"/>
        <v>1.0047065432180158</v>
      </c>
      <c r="T38" s="85">
        <f>分析係数表!F41</f>
        <v>0.54961538461538462</v>
      </c>
      <c r="U38" s="86">
        <f t="shared" si="7"/>
        <v>0.55220217317636333</v>
      </c>
      <c r="V38" s="87">
        <f>分析係数表!D41</f>
        <v>0.14765837104072399</v>
      </c>
      <c r="W38" s="88">
        <f t="shared" si="8"/>
        <v>0</v>
      </c>
      <c r="X38" s="76">
        <f>分析係数表!E41</f>
        <v>0.13881221719457013</v>
      </c>
      <c r="Y38" s="89">
        <f t="shared" si="9"/>
        <v>0</v>
      </c>
    </row>
    <row r="39" spans="1:25" x14ac:dyDescent="0.2">
      <c r="A39" s="6" t="s">
        <v>51</v>
      </c>
      <c r="B39" s="5" t="s">
        <v>368</v>
      </c>
      <c r="C39" s="90"/>
      <c r="D39" s="76">
        <f>投入係数表!AD39</f>
        <v>2.5860417597854545E-3</v>
      </c>
      <c r="E39" s="77">
        <f>$C$32*D39</f>
        <v>0.25860417597854546</v>
      </c>
      <c r="F39" s="76">
        <f>分析係数表!C42</f>
        <v>0.30107643796890293</v>
      </c>
      <c r="G39" s="77">
        <f>E39*F39</f>
        <v>7.7859624147503803E-2</v>
      </c>
      <c r="H39" s="77">
        <v>8.7611054106705472E-2</v>
      </c>
      <c r="I39" s="77">
        <f>C39+H39</f>
        <v>8.7611054106705472E-2</v>
      </c>
      <c r="J39" s="76">
        <f>分析係数表!G42</f>
        <v>0.48530465949820789</v>
      </c>
      <c r="K39" s="78">
        <f>I39*J39</f>
        <v>4.2518052781533769E-2</v>
      </c>
      <c r="L39" s="79"/>
      <c r="M39" s="80"/>
      <c r="N39" s="81">
        <f>分析係数表!H42</f>
        <v>1.1991298601515789E-2</v>
      </c>
      <c r="O39" s="82">
        <f t="shared" si="4"/>
        <v>0.28322968331630433</v>
      </c>
      <c r="P39" s="76">
        <f>分析係数表!C42</f>
        <v>0.30107643796890293</v>
      </c>
      <c r="Q39" s="82">
        <f>O39*P39</f>
        <v>8.5273784179933323E-2</v>
      </c>
      <c r="R39" s="83">
        <v>9.0097513092474893E-2</v>
      </c>
      <c r="S39" s="84">
        <f>I39+R39</f>
        <v>0.17770856719918038</v>
      </c>
      <c r="T39" s="85">
        <f>分析係数表!F42</f>
        <v>0.55698924731182797</v>
      </c>
      <c r="U39" s="86">
        <f>S39*T39</f>
        <v>9.8981761085134887E-2</v>
      </c>
      <c r="V39" s="87">
        <f>分析係数表!D42</f>
        <v>0.33118279569892473</v>
      </c>
      <c r="W39" s="88">
        <f>ROUND(S39*V39,0)</f>
        <v>0</v>
      </c>
      <c r="X39" s="76">
        <f>分析係数表!E42</f>
        <v>0.28387096774193549</v>
      </c>
      <c r="Y39" s="89">
        <f>ROUND(S39*X39,0)</f>
        <v>0</v>
      </c>
    </row>
    <row r="40" spans="1:25" x14ac:dyDescent="0.2">
      <c r="A40" s="6" t="s">
        <v>195</v>
      </c>
      <c r="B40" s="5" t="s">
        <v>41</v>
      </c>
      <c r="C40" s="90"/>
      <c r="D40" s="76">
        <f>投入係数表!AD40</f>
        <v>0.11579720324372646</v>
      </c>
      <c r="E40" s="77">
        <f>$C$32*D40</f>
        <v>11.579720324372646</v>
      </c>
      <c r="F40" s="76">
        <f>分析係数表!C43</f>
        <v>0.72981232219865499</v>
      </c>
      <c r="G40" s="77">
        <f>E40*F40</f>
        <v>8.4510225803413626</v>
      </c>
      <c r="H40" s="77">
        <v>10.034816831256004</v>
      </c>
      <c r="I40" s="77">
        <f>C40+H40</f>
        <v>10.034816831256004</v>
      </c>
      <c r="J40" s="76">
        <f>分析係数表!G43</f>
        <v>0.39095764137830125</v>
      </c>
      <c r="K40" s="78">
        <f>I40*J40</f>
        <v>3.9231883200111262</v>
      </c>
      <c r="L40" s="79"/>
      <c r="M40" s="80"/>
      <c r="N40" s="81">
        <f>分析係数表!H43</f>
        <v>3.3430191196790096E-2</v>
      </c>
      <c r="O40" s="82">
        <f t="shared" si="4"/>
        <v>0.78960776313863834</v>
      </c>
      <c r="P40" s="76">
        <f>分析係数表!C43</f>
        <v>0.72981232219865499</v>
      </c>
      <c r="Q40" s="82">
        <f>O40*P40</f>
        <v>0.57626547524229521</v>
      </c>
      <c r="R40" s="83">
        <v>1.1525914517933558</v>
      </c>
      <c r="S40" s="84">
        <f>I40+R40</f>
        <v>11.18740828304936</v>
      </c>
      <c r="T40" s="85">
        <f>分析係数表!F43</f>
        <v>0.64680420416026529</v>
      </c>
      <c r="U40" s="86">
        <f>S40*T40</f>
        <v>7.2360627111337008</v>
      </c>
      <c r="V40" s="87">
        <f>分析係数表!D43</f>
        <v>0.10445777550174361</v>
      </c>
      <c r="W40" s="88">
        <f>ROUND(S40*V40,0)</f>
        <v>1</v>
      </c>
      <c r="X40" s="76">
        <f>分析係数表!E43</f>
        <v>8.2644426561318804E-2</v>
      </c>
      <c r="Y40" s="89">
        <f>ROUND(S40*X40,0)</f>
        <v>1</v>
      </c>
    </row>
    <row r="41" spans="1:25" x14ac:dyDescent="0.2">
      <c r="A41" s="6" t="s">
        <v>341</v>
      </c>
      <c r="B41" s="5" t="s">
        <v>42</v>
      </c>
      <c r="C41" s="90"/>
      <c r="D41" s="76">
        <f>投入係数表!AD41</f>
        <v>1.5963220739416385E-4</v>
      </c>
      <c r="E41" s="77">
        <f>$C$32*D41</f>
        <v>1.5963220739416386E-2</v>
      </c>
      <c r="F41" s="76">
        <f>分析係数表!C44</f>
        <v>0.45252453325619169</v>
      </c>
      <c r="G41" s="77">
        <f>E41*F41</f>
        <v>7.223749014369959E-3</v>
      </c>
      <c r="H41" s="77">
        <v>2.586039329226518E-2</v>
      </c>
      <c r="I41" s="77">
        <f>C41+H41</f>
        <v>2.586039329226518E-2</v>
      </c>
      <c r="J41" s="76">
        <f>分析係数表!G44</f>
        <v>0.2679406279539126</v>
      </c>
      <c r="K41" s="78">
        <f>I41*J41</f>
        <v>6.9290500178646819E-3</v>
      </c>
      <c r="L41" s="79"/>
      <c r="M41" s="80"/>
      <c r="N41" s="81">
        <f>分析係数表!H44</f>
        <v>0.11253165797686161</v>
      </c>
      <c r="O41" s="82">
        <f t="shared" si="4"/>
        <v>2.6579528132020909</v>
      </c>
      <c r="P41" s="76">
        <f>分析係数表!C44</f>
        <v>0.45252453325619169</v>
      </c>
      <c r="Q41" s="82">
        <f>O41*P41</f>
        <v>1.2027888562112579</v>
      </c>
      <c r="R41" s="83">
        <v>1.2230711663385623</v>
      </c>
      <c r="S41" s="84">
        <f>I41+R41</f>
        <v>1.2489315596308275</v>
      </c>
      <c r="T41" s="85">
        <f>分析係数表!F44</f>
        <v>0.51592877398257675</v>
      </c>
      <c r="U41" s="86">
        <f>S41*T41</f>
        <v>0.64435972834848021</v>
      </c>
      <c r="V41" s="87">
        <f>分析係数表!D44</f>
        <v>0.17695373374549728</v>
      </c>
      <c r="W41" s="88">
        <f>ROUND(S41*V41,0)</f>
        <v>0</v>
      </c>
      <c r="X41" s="76">
        <f>分析係数表!E44</f>
        <v>0.1325013412359809</v>
      </c>
      <c r="Y41" s="89">
        <f>ROUND(S41*X41,0)</f>
        <v>0</v>
      </c>
    </row>
    <row r="42" spans="1:25" x14ac:dyDescent="0.2">
      <c r="A42" s="6" t="s">
        <v>342</v>
      </c>
      <c r="B42" s="5" t="s">
        <v>279</v>
      </c>
      <c r="C42" s="90"/>
      <c r="D42" s="76">
        <f>投入係数表!AD42</f>
        <v>3.7034672115446011E-3</v>
      </c>
      <c r="E42" s="77">
        <f>$C$32*D42</f>
        <v>0.3703467211544601</v>
      </c>
      <c r="F42" s="76">
        <f>分析係数表!C45</f>
        <v>1</v>
      </c>
      <c r="G42" s="77">
        <f>E42*F42</f>
        <v>0.3703467211544601</v>
      </c>
      <c r="H42" s="77">
        <v>0.40723730550975518</v>
      </c>
      <c r="I42" s="77">
        <f>C42+H42</f>
        <v>0.40723730550975518</v>
      </c>
      <c r="J42" s="76">
        <f>分析係数表!G45</f>
        <v>0</v>
      </c>
      <c r="K42" s="78">
        <f>I42*J42</f>
        <v>0</v>
      </c>
      <c r="L42" s="79"/>
      <c r="M42" s="80"/>
      <c r="N42" s="81">
        <f>分析係数表!H45</f>
        <v>0</v>
      </c>
      <c r="O42" s="82">
        <f t="shared" si="4"/>
        <v>0</v>
      </c>
      <c r="P42" s="76">
        <f>分析係数表!C45</f>
        <v>1</v>
      </c>
      <c r="Q42" s="82">
        <f>O42*P42</f>
        <v>0</v>
      </c>
      <c r="R42" s="83">
        <v>2.0283652138817849E-2</v>
      </c>
      <c r="S42" s="84">
        <f>I42+R42</f>
        <v>0.42752095764857301</v>
      </c>
      <c r="T42" s="85">
        <f>分析係数表!F45</f>
        <v>0</v>
      </c>
      <c r="U42" s="86">
        <f>S42*T42</f>
        <v>0</v>
      </c>
      <c r="V42" s="87">
        <f>分析係数表!D45</f>
        <v>0</v>
      </c>
      <c r="W42" s="88">
        <f>ROUND(S42*V42,0)</f>
        <v>0</v>
      </c>
      <c r="X42" s="76">
        <f>分析係数表!E45</f>
        <v>0</v>
      </c>
      <c r="Y42" s="89">
        <f>ROUND(S42*X42,0)</f>
        <v>0</v>
      </c>
    </row>
    <row r="43" spans="1:25" x14ac:dyDescent="0.2">
      <c r="A43" s="6" t="s">
        <v>343</v>
      </c>
      <c r="B43" s="5" t="s">
        <v>280</v>
      </c>
      <c r="C43" s="90"/>
      <c r="D43" s="76">
        <f>投入係数表!AD43</f>
        <v>8.5882127578060154E-3</v>
      </c>
      <c r="E43" s="77">
        <f>$C$32*D43</f>
        <v>0.85882127578060152</v>
      </c>
      <c r="F43" s="76">
        <f>分析係数表!C46</f>
        <v>0.34080923888028791</v>
      </c>
      <c r="G43" s="77">
        <f>E43*F43</f>
        <v>0.29269422533298467</v>
      </c>
      <c r="H43" s="77">
        <v>0.33560867848424997</v>
      </c>
      <c r="I43" s="77">
        <f>C43+H43</f>
        <v>0.33560867848424997</v>
      </c>
      <c r="J43" s="76">
        <f>分析係数表!G46</f>
        <v>9.3103025848340071E-3</v>
      </c>
      <c r="K43" s="78">
        <f>I43*J43</f>
        <v>3.1246183467846375E-3</v>
      </c>
      <c r="L43" s="79"/>
      <c r="M43" s="80"/>
      <c r="N43" s="81">
        <f>分析係数表!H46</f>
        <v>2.2019091222401043E-2</v>
      </c>
      <c r="O43" s="82">
        <f t="shared" si="4"/>
        <v>0.52008213964792183</v>
      </c>
      <c r="P43" s="76">
        <f>分析係数表!C46</f>
        <v>0.34080923888028791</v>
      </c>
      <c r="Q43" s="82">
        <f>O43*P43</f>
        <v>0.17724879816863984</v>
      </c>
      <c r="R43" s="83">
        <v>0.20273607733916135</v>
      </c>
      <c r="S43" s="84">
        <f>I43+R43</f>
        <v>0.53834475582341135</v>
      </c>
      <c r="T43" s="85">
        <f>分析係数表!F46</f>
        <v>0.31361019233125076</v>
      </c>
      <c r="U43" s="86">
        <f>S43*T43</f>
        <v>0.16883040241430025</v>
      </c>
      <c r="V43" s="87">
        <f>分析係数表!D46</f>
        <v>2.8175915717260809E-3</v>
      </c>
      <c r="W43" s="88">
        <f>ROUND(S43*V43,0)</f>
        <v>0</v>
      </c>
      <c r="X43" s="76">
        <f>分析係数表!E46</f>
        <v>8.2077667524194532E-3</v>
      </c>
      <c r="Y43" s="89">
        <f>ROUND(S43*X43,0)</f>
        <v>0</v>
      </c>
    </row>
    <row r="44" spans="1:25" x14ac:dyDescent="0.2">
      <c r="A44" s="192">
        <v>40</v>
      </c>
      <c r="B44" s="14" t="s">
        <v>151</v>
      </c>
      <c r="C44" s="197">
        <f>SUM(C5:C43)</f>
        <v>100</v>
      </c>
      <c r="D44" s="92">
        <f>投入係数表!AD44</f>
        <v>0.32536236511078476</v>
      </c>
      <c r="E44" s="91">
        <f>SUM(E5:E43)</f>
        <v>32.536236511078471</v>
      </c>
      <c r="F44" s="92">
        <f>分析係数表!C47</f>
        <v>0.44730110240898746</v>
      </c>
      <c r="G44" s="91">
        <f>SUM(G5:G43)</f>
        <v>16.242383251542165</v>
      </c>
      <c r="H44" s="91">
        <f>SUM(H5:H43)</f>
        <v>19.254239686426406</v>
      </c>
      <c r="I44" s="91">
        <f>SUM(I5:I43)</f>
        <v>119.25423968642642</v>
      </c>
      <c r="J44" s="92">
        <f>分析係数表!G47</f>
        <v>0.20041488570582558</v>
      </c>
      <c r="K44" s="93">
        <f>SUM(K5:K43)</f>
        <v>37.650797937423704</v>
      </c>
      <c r="L44" s="94">
        <f>最終需要_まとめ!$L$33</f>
        <v>0.62733333333333341</v>
      </c>
      <c r="M44" s="91">
        <f>K44*L44</f>
        <v>23.619600572743806</v>
      </c>
      <c r="N44" s="95">
        <f>分析係数表!H47</f>
        <v>1</v>
      </c>
      <c r="O44" s="96">
        <f>SUM(O5:O43)</f>
        <v>23.619600572743803</v>
      </c>
      <c r="P44" s="92">
        <f>分析係数表!C47</f>
        <v>0.44730110240898746</v>
      </c>
      <c r="Q44" s="96">
        <f>SUM(Q5:Q43)</f>
        <v>11.372058559038548</v>
      </c>
      <c r="R44" s="91">
        <f>SUM(R5:R43)</f>
        <v>13.076407036060015</v>
      </c>
      <c r="S44" s="97">
        <f>SUM(S5:S43)</f>
        <v>132.33064672248639</v>
      </c>
      <c r="T44" s="98">
        <f>分析係数表!F47</f>
        <v>0.4447131739491107</v>
      </c>
      <c r="U44" s="99">
        <f>SUM(U5:U43)</f>
        <v>85.079193614115226</v>
      </c>
      <c r="V44" s="100">
        <f>分析係数表!D47</f>
        <v>5.9741394314336671E-2</v>
      </c>
      <c r="W44" s="101">
        <f>SUM(W5:W43)</f>
        <v>8</v>
      </c>
      <c r="X44" s="92">
        <f>分析係数表!E47</f>
        <v>5.0958836918611881E-2</v>
      </c>
      <c r="Y44" s="102">
        <f>SUM(Y5:Y43)</f>
        <v>7</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A1:Y46"/>
  <sheetViews>
    <sheetView showGridLines="0" workbookViewId="0">
      <pane xSplit="2" ySplit="4" topLeftCell="C5" activePane="bottomRight" state="frozen"/>
      <selection activeCell="B1" sqref="B1:B65536"/>
      <selection pane="topRight" activeCell="B1" sqref="B1:B65536"/>
      <selection pane="bottomLeft" activeCell="B1" sqref="B1:B65536"/>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8" t="str">
        <f>取引基本表!$E$1</f>
        <v>2015年加古川市産業連関表</v>
      </c>
      <c r="H1" s="401"/>
      <c r="I1" s="401"/>
    </row>
    <row r="2" spans="1:25" x14ac:dyDescent="0.2">
      <c r="B2" s="3" t="s">
        <v>291</v>
      </c>
      <c r="S2" s="3" t="s">
        <v>153</v>
      </c>
      <c r="U2" s="64" t="s">
        <v>210</v>
      </c>
      <c r="W2" s="3" t="s">
        <v>130</v>
      </c>
      <c r="Y2" s="3" t="s">
        <v>154</v>
      </c>
    </row>
    <row r="3" spans="1:25" ht="44" x14ac:dyDescent="0.2">
      <c r="B3" s="65"/>
      <c r="C3" s="66" t="s">
        <v>228</v>
      </c>
      <c r="D3" s="66" t="s">
        <v>233</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投入係数表!AE5</f>
        <v>0</v>
      </c>
      <c r="E5" s="77">
        <f t="shared" ref="E5:E38" si="0">$C$33*D5</f>
        <v>0</v>
      </c>
      <c r="F5" s="76">
        <f>分析係数表!C8</f>
        <v>6.8521575100212173E-2</v>
      </c>
      <c r="G5" s="77">
        <f t="shared" ref="G5:G38" si="1">E5*F5</f>
        <v>0</v>
      </c>
      <c r="H5" s="77">
        <f t="array" ref="H5:H43">MMULT(逆行列係数!C5:AO43,'29'!G5:G43)</f>
        <v>1.3389663282646662E-4</v>
      </c>
      <c r="I5" s="77">
        <f t="shared" ref="I5:I38" si="2">C5+H5</f>
        <v>1.3389663282646662E-4</v>
      </c>
      <c r="J5" s="76">
        <f>分析係数表!G8</f>
        <v>0.11996034368803701</v>
      </c>
      <c r="K5" s="78">
        <f t="shared" ref="K5:K38" si="3">I5*J5</f>
        <v>1.6062286092533835E-5</v>
      </c>
      <c r="L5" s="79" t="s">
        <v>186</v>
      </c>
      <c r="M5" s="80" t="s">
        <v>186</v>
      </c>
      <c r="N5" s="81">
        <f>分析係数表!H8</f>
        <v>1.0951051471680932E-2</v>
      </c>
      <c r="O5" s="82">
        <f t="shared" ref="O5:O43" si="4">$M$44*N5</f>
        <v>5.514127306577131E-2</v>
      </c>
      <c r="P5" s="76">
        <f>分析係数表!C8</f>
        <v>6.8521575100212173E-2</v>
      </c>
      <c r="Q5" s="82">
        <f t="shared" ref="Q5:Q38" si="5">O5*P5</f>
        <v>3.7783668834975555E-3</v>
      </c>
      <c r="R5" s="83">
        <f t="array" ref="R5:R43">MMULT(逆行列係数!C5:AO43,'29'!Q5:Q43)</f>
        <v>4.8601848999266064E-3</v>
      </c>
      <c r="S5" s="84">
        <f t="shared" ref="S5:S38" si="6">I5+R5</f>
        <v>4.9940815327530726E-3</v>
      </c>
      <c r="T5" s="85">
        <f>分析係数表!F8</f>
        <v>0.45208195637805682</v>
      </c>
      <c r="U5" s="86">
        <f t="shared" ref="U5:U38" si="7">S5*T5</f>
        <v>2.2577341496385337E-3</v>
      </c>
      <c r="V5" s="87">
        <f>分析係数表!D8</f>
        <v>0.36021150033046928</v>
      </c>
      <c r="W5" s="88">
        <f t="shared" ref="W5:W38" si="8">ROUND(S5*V5,0)</f>
        <v>0</v>
      </c>
      <c r="X5" s="76">
        <f>分析係数表!E8</f>
        <v>0.22769332452081956</v>
      </c>
      <c r="Y5" s="89">
        <f t="shared" ref="Y5:Y38" si="9">ROUND(S5*X5,0)</f>
        <v>0</v>
      </c>
    </row>
    <row r="6" spans="1:25" x14ac:dyDescent="0.2">
      <c r="A6" s="6" t="s">
        <v>220</v>
      </c>
      <c r="B6" s="5" t="s">
        <v>266</v>
      </c>
      <c r="C6" s="90"/>
      <c r="D6" s="76">
        <f>投入係数表!AE6</f>
        <v>0</v>
      </c>
      <c r="E6" s="77">
        <f t="shared" si="0"/>
        <v>0</v>
      </c>
      <c r="F6" s="76">
        <f>分析係数表!C9</f>
        <v>0.10166666666666668</v>
      </c>
      <c r="G6" s="77">
        <f t="shared" si="1"/>
        <v>0</v>
      </c>
      <c r="H6" s="77">
        <v>1.9293544565907131E-5</v>
      </c>
      <c r="I6" s="77">
        <f t="shared" si="2"/>
        <v>1.9293544565907131E-5</v>
      </c>
      <c r="J6" s="76">
        <f>分析係数表!G9</f>
        <v>0.25757575757575757</v>
      </c>
      <c r="K6" s="78">
        <f t="shared" si="3"/>
        <v>4.9695493578851704E-6</v>
      </c>
      <c r="L6" s="79"/>
      <c r="M6" s="80"/>
      <c r="N6" s="81">
        <f>分析係数表!H9</f>
        <v>5.8336047250617351E-4</v>
      </c>
      <c r="O6" s="82">
        <f t="shared" si="4"/>
        <v>2.9373653473754313E-3</v>
      </c>
      <c r="P6" s="76">
        <f>分析係数表!C9</f>
        <v>0.10166666666666668</v>
      </c>
      <c r="Q6" s="82">
        <f t="shared" si="5"/>
        <v>2.9863214364983558E-4</v>
      </c>
      <c r="R6" s="83">
        <v>3.3742537524012828E-4</v>
      </c>
      <c r="S6" s="84">
        <f t="shared" si="6"/>
        <v>3.5671891980603538E-4</v>
      </c>
      <c r="T6" s="85">
        <f>分析係数表!F9</f>
        <v>0.71212121212121215</v>
      </c>
      <c r="U6" s="86">
        <f t="shared" si="7"/>
        <v>2.5402710955884337E-4</v>
      </c>
      <c r="V6" s="87">
        <f>分析係数表!D9</f>
        <v>0</v>
      </c>
      <c r="W6" s="88">
        <f t="shared" si="8"/>
        <v>0</v>
      </c>
      <c r="X6" s="76">
        <f>分析係数表!E9</f>
        <v>0</v>
      </c>
      <c r="Y6" s="89">
        <f t="shared" si="9"/>
        <v>0</v>
      </c>
    </row>
    <row r="7" spans="1:25" x14ac:dyDescent="0.2">
      <c r="A7" s="6" t="s">
        <v>221</v>
      </c>
      <c r="B7" s="5" t="s">
        <v>267</v>
      </c>
      <c r="C7" s="90"/>
      <c r="D7" s="76">
        <f>投入係数表!AE7</f>
        <v>0</v>
      </c>
      <c r="E7" s="77">
        <f t="shared" si="0"/>
        <v>0</v>
      </c>
      <c r="F7" s="76">
        <f>分析係数表!C10</f>
        <v>6.675102815564693E-2</v>
      </c>
      <c r="G7" s="77">
        <f t="shared" si="1"/>
        <v>0</v>
      </c>
      <c r="H7" s="77">
        <v>9.7049525664799191E-6</v>
      </c>
      <c r="I7" s="77">
        <f t="shared" si="2"/>
        <v>9.7049525664799191E-6</v>
      </c>
      <c r="J7" s="76">
        <f>分析係数表!G10</f>
        <v>0.17692307692307693</v>
      </c>
      <c r="K7" s="78">
        <f t="shared" si="3"/>
        <v>1.7170300694541396E-6</v>
      </c>
      <c r="L7" s="79"/>
      <c r="M7" s="80"/>
      <c r="N7" s="81">
        <f>分析係数表!H10</f>
        <v>1.0987412693544459E-3</v>
      </c>
      <c r="O7" s="82">
        <f t="shared" si="4"/>
        <v>5.5324360878751351E-3</v>
      </c>
      <c r="P7" s="76">
        <f>分析係数表!C10</f>
        <v>6.675102815564693E-2</v>
      </c>
      <c r="Q7" s="82">
        <f t="shared" si="5"/>
        <v>3.6929579707107029E-4</v>
      </c>
      <c r="R7" s="83">
        <v>5.6065536572151283E-4</v>
      </c>
      <c r="S7" s="84">
        <f t="shared" si="6"/>
        <v>5.7036031828799276E-4</v>
      </c>
      <c r="T7" s="85">
        <f>分析係数表!F10</f>
        <v>0.52307692307692311</v>
      </c>
      <c r="U7" s="86">
        <f t="shared" si="7"/>
        <v>2.9834232033525777E-4</v>
      </c>
      <c r="V7" s="87">
        <f>分析係数表!D10</f>
        <v>9.2307692307692313E-2</v>
      </c>
      <c r="W7" s="88">
        <f t="shared" si="8"/>
        <v>0</v>
      </c>
      <c r="X7" s="76">
        <f>分析係数表!E10</f>
        <v>0</v>
      </c>
      <c r="Y7" s="89">
        <f t="shared" si="9"/>
        <v>0</v>
      </c>
    </row>
    <row r="8" spans="1:25" x14ac:dyDescent="0.2">
      <c r="A8" s="6" t="s">
        <v>222</v>
      </c>
      <c r="B8" s="5" t="s">
        <v>27</v>
      </c>
      <c r="C8" s="90"/>
      <c r="D8" s="76">
        <f>投入係数表!AE8</f>
        <v>0</v>
      </c>
      <c r="E8" s="77">
        <f t="shared" si="0"/>
        <v>0</v>
      </c>
      <c r="F8" s="76">
        <f>分析係数表!C11</f>
        <v>1.2359489742525653E-2</v>
      </c>
      <c r="G8" s="77">
        <f t="shared" si="1"/>
        <v>0</v>
      </c>
      <c r="H8" s="77">
        <v>5.4794488730719796E-4</v>
      </c>
      <c r="I8" s="77">
        <f t="shared" si="2"/>
        <v>5.4794488730719796E-4</v>
      </c>
      <c r="J8" s="76">
        <f>分析係数表!G11</f>
        <v>0.33667334669338678</v>
      </c>
      <c r="K8" s="78">
        <f t="shared" si="3"/>
        <v>1.8447843901324499E-4</v>
      </c>
      <c r="L8" s="79"/>
      <c r="M8" s="80"/>
      <c r="N8" s="81">
        <f>分析係数表!H11</f>
        <v>-2.0551994966342155E-5</v>
      </c>
      <c r="O8" s="82">
        <f t="shared" si="4"/>
        <v>-1.0348441603219677E-4</v>
      </c>
      <c r="P8" s="76">
        <f>分析係数表!C11</f>
        <v>1.2359489742525653E-2</v>
      </c>
      <c r="Q8" s="82">
        <f t="shared" si="5"/>
        <v>-1.2790145784611932E-6</v>
      </c>
      <c r="R8" s="83">
        <v>3.8061288819101483E-4</v>
      </c>
      <c r="S8" s="84">
        <f t="shared" si="6"/>
        <v>9.2855777549821273E-4</v>
      </c>
      <c r="T8" s="85">
        <f>分析係数表!F11</f>
        <v>0.55811623246492981</v>
      </c>
      <c r="U8" s="86">
        <f t="shared" si="7"/>
        <v>5.1824316728707855E-4</v>
      </c>
      <c r="V8" s="87">
        <f>分析係数表!D11</f>
        <v>9.0180360721442889E-3</v>
      </c>
      <c r="W8" s="88">
        <f t="shared" si="8"/>
        <v>0</v>
      </c>
      <c r="X8" s="76">
        <f>分析係数表!E11</f>
        <v>0</v>
      </c>
      <c r="Y8" s="89">
        <f t="shared" si="9"/>
        <v>0</v>
      </c>
    </row>
    <row r="9" spans="1:25" x14ac:dyDescent="0.2">
      <c r="A9" s="6" t="s">
        <v>223</v>
      </c>
      <c r="B9" s="5" t="s">
        <v>191</v>
      </c>
      <c r="C9" s="90"/>
      <c r="D9" s="76">
        <f>投入係数表!AE9</f>
        <v>0</v>
      </c>
      <c r="E9" s="77">
        <f t="shared" si="0"/>
        <v>0</v>
      </c>
      <c r="F9" s="76">
        <f>分析係数表!C12</f>
        <v>9.527433500036242E-2</v>
      </c>
      <c r="G9" s="77">
        <f t="shared" si="1"/>
        <v>0</v>
      </c>
      <c r="H9" s="77">
        <v>4.1797380470229431E-4</v>
      </c>
      <c r="I9" s="77">
        <f t="shared" si="2"/>
        <v>4.1797380470229431E-4</v>
      </c>
      <c r="J9" s="76">
        <f>分析係数表!G12</f>
        <v>0.14088657924107142</v>
      </c>
      <c r="K9" s="78">
        <f t="shared" si="3"/>
        <v>5.8886899556881897E-5</v>
      </c>
      <c r="L9" s="79"/>
      <c r="M9" s="80"/>
      <c r="N9" s="81">
        <f>分析係数表!H12</f>
        <v>8.9938691818092706E-2</v>
      </c>
      <c r="O9" s="82">
        <f t="shared" si="4"/>
        <v>0.4528637252362826</v>
      </c>
      <c r="P9" s="76">
        <f>分析係数表!C12</f>
        <v>9.527433500036242E-2</v>
      </c>
      <c r="Q9" s="82">
        <f t="shared" si="5"/>
        <v>4.3146290267673672E-2</v>
      </c>
      <c r="R9" s="83">
        <v>4.7895368642864269E-2</v>
      </c>
      <c r="S9" s="84">
        <f t="shared" si="6"/>
        <v>4.8313342447566562E-2</v>
      </c>
      <c r="T9" s="85">
        <f>分析係数表!F12</f>
        <v>0.31070382254464285</v>
      </c>
      <c r="U9" s="86">
        <f t="shared" si="7"/>
        <v>1.5011140178367282E-2</v>
      </c>
      <c r="V9" s="87">
        <f>分析係数表!D12</f>
        <v>6.9248744419642863E-2</v>
      </c>
      <c r="W9" s="88">
        <f t="shared" si="8"/>
        <v>0</v>
      </c>
      <c r="X9" s="76">
        <f>分析係数表!E12</f>
        <v>7.6468331473214288E-2</v>
      </c>
      <c r="Y9" s="89">
        <f t="shared" si="9"/>
        <v>0</v>
      </c>
    </row>
    <row r="10" spans="1:25" x14ac:dyDescent="0.2">
      <c r="A10" s="6" t="s">
        <v>224</v>
      </c>
      <c r="B10" s="5" t="s">
        <v>28</v>
      </c>
      <c r="C10" s="90"/>
      <c r="D10" s="76">
        <f>投入係数表!AE10</f>
        <v>2.1973675536707026E-5</v>
      </c>
      <c r="E10" s="77">
        <f t="shared" si="0"/>
        <v>2.1973675536707026E-3</v>
      </c>
      <c r="F10" s="76">
        <f>分析係数表!C13</f>
        <v>0</v>
      </c>
      <c r="G10" s="77">
        <f t="shared" si="1"/>
        <v>0</v>
      </c>
      <c r="H10" s="77">
        <v>0</v>
      </c>
      <c r="I10" s="77">
        <f t="shared" si="2"/>
        <v>0</v>
      </c>
      <c r="J10" s="76">
        <f>分析係数表!G13</f>
        <v>0.24501568667138954</v>
      </c>
      <c r="K10" s="78">
        <f t="shared" si="3"/>
        <v>0</v>
      </c>
      <c r="L10" s="79"/>
      <c r="M10" s="80"/>
      <c r="N10" s="81">
        <f>分析係数表!H13</f>
        <v>1.4256760815882582E-2</v>
      </c>
      <c r="O10" s="82">
        <f t="shared" si="4"/>
        <v>7.1786343367565425E-2</v>
      </c>
      <c r="P10" s="76">
        <f>分析係数表!C13</f>
        <v>0</v>
      </c>
      <c r="Q10" s="82">
        <f t="shared" si="5"/>
        <v>0</v>
      </c>
      <c r="R10" s="83">
        <v>0</v>
      </c>
      <c r="S10" s="84">
        <f t="shared" si="6"/>
        <v>0</v>
      </c>
      <c r="T10" s="85">
        <f>分析係数表!F13</f>
        <v>0.38356441655702866</v>
      </c>
      <c r="U10" s="86">
        <f t="shared" si="7"/>
        <v>0</v>
      </c>
      <c r="V10" s="87">
        <f>分析係数表!D13</f>
        <v>0.14249569881590932</v>
      </c>
      <c r="W10" s="88">
        <f t="shared" si="8"/>
        <v>0</v>
      </c>
      <c r="X10" s="76">
        <f>分析係数表!E13</f>
        <v>0.13065479202509866</v>
      </c>
      <c r="Y10" s="89">
        <f t="shared" si="9"/>
        <v>0</v>
      </c>
    </row>
    <row r="11" spans="1:25" x14ac:dyDescent="0.2">
      <c r="A11" s="6" t="s">
        <v>225</v>
      </c>
      <c r="B11" s="5" t="s">
        <v>268</v>
      </c>
      <c r="C11" s="90"/>
      <c r="D11" s="76">
        <f>投入係数表!AE11</f>
        <v>3.6622792561178373E-4</v>
      </c>
      <c r="E11" s="77">
        <f t="shared" si="0"/>
        <v>3.6622792561178376E-2</v>
      </c>
      <c r="F11" s="76">
        <f>分析係数表!C14</f>
        <v>0.10677389421589856</v>
      </c>
      <c r="G11" s="77">
        <f t="shared" si="1"/>
        <v>3.9103581788180568E-3</v>
      </c>
      <c r="H11" s="77">
        <v>1.665710012247015E-2</v>
      </c>
      <c r="I11" s="77">
        <f t="shared" si="2"/>
        <v>1.665710012247015E-2</v>
      </c>
      <c r="J11" s="76">
        <f>分析係数表!G14</f>
        <v>0.16458723227282179</v>
      </c>
      <c r="K11" s="78">
        <f t="shared" si="3"/>
        <v>2.7415460068486428E-3</v>
      </c>
      <c r="L11" s="79"/>
      <c r="M11" s="80"/>
      <c r="N11" s="81">
        <f>分析係数表!H14</f>
        <v>1.166720945012347E-3</v>
      </c>
      <c r="O11" s="82">
        <f t="shared" si="4"/>
        <v>5.8747306947508626E-3</v>
      </c>
      <c r="P11" s="76">
        <f>分析係数表!C14</f>
        <v>0.10677389421589856</v>
      </c>
      <c r="Q11" s="82">
        <f t="shared" si="5"/>
        <v>6.2726787374822084E-4</v>
      </c>
      <c r="R11" s="83">
        <v>2.7310966055061553E-3</v>
      </c>
      <c r="S11" s="84">
        <f t="shared" si="6"/>
        <v>1.9388196727976304E-2</v>
      </c>
      <c r="T11" s="85">
        <f>分析係数表!F14</f>
        <v>0.30037429819089206</v>
      </c>
      <c r="U11" s="86">
        <f t="shared" si="7"/>
        <v>5.8237159853528325E-3</v>
      </c>
      <c r="V11" s="87">
        <f>分析係数表!D14</f>
        <v>5.9367851944271161E-2</v>
      </c>
      <c r="W11" s="88">
        <f t="shared" si="8"/>
        <v>0</v>
      </c>
      <c r="X11" s="76">
        <f>分析係数表!E14</f>
        <v>5.1881888126429611E-2</v>
      </c>
      <c r="Y11" s="89">
        <f t="shared" si="9"/>
        <v>0</v>
      </c>
    </row>
    <row r="12" spans="1:25" x14ac:dyDescent="0.2">
      <c r="A12" s="6" t="s">
        <v>226</v>
      </c>
      <c r="B12" s="5" t="s">
        <v>29</v>
      </c>
      <c r="C12" s="90"/>
      <c r="D12" s="76">
        <f>投入係数表!AE12</f>
        <v>2.9298234048942699E-5</v>
      </c>
      <c r="E12" s="77">
        <f t="shared" si="0"/>
        <v>2.9298234048942698E-3</v>
      </c>
      <c r="F12" s="76">
        <f>分析係数表!C15</f>
        <v>0</v>
      </c>
      <c r="G12" s="77">
        <f t="shared" si="1"/>
        <v>0</v>
      </c>
      <c r="H12" s="77">
        <v>0</v>
      </c>
      <c r="I12" s="77">
        <f t="shared" si="2"/>
        <v>0</v>
      </c>
      <c r="J12" s="76">
        <f>分析係数表!G15</f>
        <v>9.5597535599167657E-2</v>
      </c>
      <c r="K12" s="78">
        <f t="shared" si="3"/>
        <v>0</v>
      </c>
      <c r="L12" s="79"/>
      <c r="M12" s="80"/>
      <c r="N12" s="81">
        <f>分析係数表!H15</f>
        <v>8.2508355176415162E-3</v>
      </c>
      <c r="O12" s="82">
        <f t="shared" si="4"/>
        <v>4.1545012867079609E-2</v>
      </c>
      <c r="P12" s="76">
        <f>分析係数表!C15</f>
        <v>0</v>
      </c>
      <c r="Q12" s="82">
        <f t="shared" si="5"/>
        <v>0</v>
      </c>
      <c r="R12" s="83">
        <v>0</v>
      </c>
      <c r="S12" s="84">
        <f t="shared" si="6"/>
        <v>0</v>
      </c>
      <c r="T12" s="85">
        <f>分析係数表!F15</f>
        <v>0.3037251621853197</v>
      </c>
      <c r="U12" s="86">
        <f t="shared" si="7"/>
        <v>0</v>
      </c>
      <c r="V12" s="87">
        <f>分析係数表!D15</f>
        <v>2.5215227059447551E-2</v>
      </c>
      <c r="W12" s="88">
        <f t="shared" si="8"/>
        <v>0</v>
      </c>
      <c r="X12" s="76">
        <f>分析係数表!E15</f>
        <v>2.1461503937329145E-2</v>
      </c>
      <c r="Y12" s="89">
        <f t="shared" si="9"/>
        <v>0</v>
      </c>
    </row>
    <row r="13" spans="1:25" x14ac:dyDescent="0.2">
      <c r="A13" s="6" t="s">
        <v>227</v>
      </c>
      <c r="B13" s="5" t="s">
        <v>30</v>
      </c>
      <c r="C13" s="90"/>
      <c r="D13" s="76">
        <f>投入係数表!AE13</f>
        <v>3.5157880858731241E-4</v>
      </c>
      <c r="E13" s="77">
        <f t="shared" si="0"/>
        <v>3.5157880858731241E-2</v>
      </c>
      <c r="F13" s="76">
        <f>分析係数表!C16</f>
        <v>0.41015070437916346</v>
      </c>
      <c r="G13" s="77">
        <f t="shared" si="1"/>
        <v>1.4420029598687326E-2</v>
      </c>
      <c r="H13" s="77">
        <v>2.9022378706283485E-2</v>
      </c>
      <c r="I13" s="77">
        <f t="shared" si="2"/>
        <v>2.9022378706283485E-2</v>
      </c>
      <c r="J13" s="76">
        <f>分析係数表!G16</f>
        <v>3.3423831070889892E-2</v>
      </c>
      <c r="K13" s="78">
        <f t="shared" si="3"/>
        <v>9.7003908315421118E-4</v>
      </c>
      <c r="L13" s="79"/>
      <c r="M13" s="80"/>
      <c r="N13" s="81">
        <f>分析係数表!H16</f>
        <v>1.6727742979912797E-2</v>
      </c>
      <c r="O13" s="82">
        <f t="shared" si="4"/>
        <v>8.4228354310513384E-2</v>
      </c>
      <c r="P13" s="76">
        <f>分析係数表!C16</f>
        <v>0.41015070437916346</v>
      </c>
      <c r="Q13" s="82">
        <f t="shared" si="5"/>
        <v>3.4546318849154815E-2</v>
      </c>
      <c r="R13" s="83">
        <v>4.1768644554656689E-2</v>
      </c>
      <c r="S13" s="84">
        <f t="shared" si="6"/>
        <v>7.0791023260940167E-2</v>
      </c>
      <c r="T13" s="85">
        <f>分析係数表!F16</f>
        <v>0.28886877828054297</v>
      </c>
      <c r="U13" s="86">
        <f t="shared" si="7"/>
        <v>2.0449316402617285E-2</v>
      </c>
      <c r="V13" s="87">
        <f>分析係数表!D16</f>
        <v>1.1915535444947209E-2</v>
      </c>
      <c r="W13" s="88">
        <f t="shared" si="8"/>
        <v>0</v>
      </c>
      <c r="X13" s="76">
        <f>分析係数表!E16</f>
        <v>1.200603318250377E-2</v>
      </c>
      <c r="Y13" s="89">
        <f t="shared" si="9"/>
        <v>0</v>
      </c>
    </row>
    <row r="14" spans="1:25" x14ac:dyDescent="0.2">
      <c r="A14" s="6" t="s">
        <v>2</v>
      </c>
      <c r="B14" s="5" t="s">
        <v>365</v>
      </c>
      <c r="C14" s="90"/>
      <c r="D14" s="76">
        <f>投入係数表!AE14</f>
        <v>5.3469277139320433E-4</v>
      </c>
      <c r="E14" s="77">
        <f t="shared" si="0"/>
        <v>5.3469277139320433E-2</v>
      </c>
      <c r="F14" s="76">
        <f>分析係数表!C17</f>
        <v>9.7010006591167874E-2</v>
      </c>
      <c r="G14" s="77">
        <f t="shared" si="1"/>
        <v>5.187054927710457E-3</v>
      </c>
      <c r="H14" s="77">
        <v>1.1321407813527043E-2</v>
      </c>
      <c r="I14" s="77">
        <f t="shared" si="2"/>
        <v>1.1321407813527043E-2</v>
      </c>
      <c r="J14" s="76">
        <f>分析係数表!G17</f>
        <v>0.23047865738492257</v>
      </c>
      <c r="K14" s="78">
        <f t="shared" si="3"/>
        <v>2.6093428725688845E-3</v>
      </c>
      <c r="L14" s="79"/>
      <c r="M14" s="80"/>
      <c r="N14" s="81">
        <f>分析係数表!H17</f>
        <v>3.0021721877756735E-3</v>
      </c>
      <c r="O14" s="82">
        <f t="shared" si="4"/>
        <v>1.5116685080395513E-2</v>
      </c>
      <c r="P14" s="76">
        <f>分析係数表!C17</f>
        <v>9.7010006591167874E-2</v>
      </c>
      <c r="Q14" s="82">
        <f t="shared" si="5"/>
        <v>1.4664697192857778E-3</v>
      </c>
      <c r="R14" s="83">
        <v>2.7938449639811113E-3</v>
      </c>
      <c r="S14" s="84">
        <f t="shared" si="6"/>
        <v>1.4115252777508153E-2</v>
      </c>
      <c r="T14" s="85">
        <f>分析係数表!F17</f>
        <v>0.38098321731153201</v>
      </c>
      <c r="U14" s="86">
        <f t="shared" si="7"/>
        <v>5.3776744163405946E-3</v>
      </c>
      <c r="V14" s="87">
        <f>分析係数表!D17</f>
        <v>7.2149371323727812E-2</v>
      </c>
      <c r="W14" s="88">
        <f t="shared" si="8"/>
        <v>0</v>
      </c>
      <c r="X14" s="76">
        <f>分析係数表!E17</f>
        <v>7.3984134693216769E-2</v>
      </c>
      <c r="Y14" s="89">
        <f t="shared" si="9"/>
        <v>0</v>
      </c>
    </row>
    <row r="15" spans="1:25" x14ac:dyDescent="0.2">
      <c r="A15" s="6" t="s">
        <v>3</v>
      </c>
      <c r="B15" s="5" t="s">
        <v>31</v>
      </c>
      <c r="C15" s="90"/>
      <c r="D15" s="76">
        <f>投入係数表!AE15</f>
        <v>6.592102661012107E-5</v>
      </c>
      <c r="E15" s="77">
        <f t="shared" si="0"/>
        <v>6.5921026610121069E-3</v>
      </c>
      <c r="F15" s="76">
        <f>分析係数表!C18</f>
        <v>9.5269756838905817E-2</v>
      </c>
      <c r="G15" s="77">
        <f t="shared" si="1"/>
        <v>6.2802801757172737E-4</v>
      </c>
      <c r="H15" s="77">
        <v>6.0294664100334931E-3</v>
      </c>
      <c r="I15" s="77">
        <f t="shared" si="2"/>
        <v>6.0294664100334931E-3</v>
      </c>
      <c r="J15" s="76">
        <f>分析係数表!G18</f>
        <v>0.2156830511260891</v>
      </c>
      <c r="K15" s="78">
        <f t="shared" si="3"/>
        <v>1.3004537119782908E-3</v>
      </c>
      <c r="L15" s="79"/>
      <c r="M15" s="80"/>
      <c r="N15" s="81">
        <f>分析係数表!H18</f>
        <v>4.4107743043149704E-4</v>
      </c>
      <c r="O15" s="82">
        <f t="shared" si="4"/>
        <v>2.2209347748448384E-3</v>
      </c>
      <c r="P15" s="76">
        <f>分析係数表!C18</f>
        <v>9.5269756838905817E-2</v>
      </c>
      <c r="Q15" s="82">
        <f t="shared" si="5"/>
        <v>2.1158791595453778E-4</v>
      </c>
      <c r="R15" s="83">
        <v>4.8841081032634692E-4</v>
      </c>
      <c r="S15" s="84">
        <f t="shared" si="6"/>
        <v>6.5178772203598398E-3</v>
      </c>
      <c r="T15" s="85">
        <f>分析係数表!F18</f>
        <v>0.45931283905967452</v>
      </c>
      <c r="U15" s="86">
        <f t="shared" si="7"/>
        <v>2.9937446907258576E-3</v>
      </c>
      <c r="V15" s="87">
        <f>分析係数表!D18</f>
        <v>2.4001315140555646E-2</v>
      </c>
      <c r="W15" s="88">
        <f t="shared" si="8"/>
        <v>0</v>
      </c>
      <c r="X15" s="76">
        <f>分析係数表!E18</f>
        <v>2.0549071181982573E-2</v>
      </c>
      <c r="Y15" s="89">
        <f t="shared" si="9"/>
        <v>0</v>
      </c>
    </row>
    <row r="16" spans="1:25" x14ac:dyDescent="0.2">
      <c r="A16" s="6" t="s">
        <v>4</v>
      </c>
      <c r="B16" s="5" t="s">
        <v>32</v>
      </c>
      <c r="C16" s="90"/>
      <c r="D16" s="76">
        <f>投入係数表!AE16</f>
        <v>0</v>
      </c>
      <c r="E16" s="77">
        <f t="shared" si="0"/>
        <v>0</v>
      </c>
      <c r="F16" s="76">
        <f>分析係数表!C19</f>
        <v>0.40536890089481681</v>
      </c>
      <c r="G16" s="77">
        <f t="shared" si="1"/>
        <v>0</v>
      </c>
      <c r="H16" s="77">
        <v>1.5103831980290677E-2</v>
      </c>
      <c r="I16" s="77">
        <f t="shared" si="2"/>
        <v>1.5103831980290677E-2</v>
      </c>
      <c r="J16" s="76">
        <f>分析係数表!G19</f>
        <v>5.7664292584581833E-2</v>
      </c>
      <c r="K16" s="78">
        <f t="shared" si="3"/>
        <v>8.7095178645984562E-4</v>
      </c>
      <c r="L16" s="79"/>
      <c r="M16" s="80"/>
      <c r="N16" s="81">
        <f>分析係数表!H19</f>
        <v>-1.1224551097002254E-4</v>
      </c>
      <c r="O16" s="82">
        <f t="shared" si="4"/>
        <v>-5.6518411832969006E-4</v>
      </c>
      <c r="P16" s="76">
        <f>分析係数表!C19</f>
        <v>0.40536890089481681</v>
      </c>
      <c r="Q16" s="82">
        <f t="shared" si="5"/>
        <v>-2.2910806485051255E-4</v>
      </c>
      <c r="R16" s="83">
        <v>1.2400307103273569E-3</v>
      </c>
      <c r="S16" s="84">
        <f t="shared" si="6"/>
        <v>1.6343862690618032E-2</v>
      </c>
      <c r="T16" s="85">
        <f>分析係数表!F19</f>
        <v>0.24008915593875232</v>
      </c>
      <c r="U16" s="86">
        <f t="shared" si="7"/>
        <v>3.9239841981693491E-3</v>
      </c>
      <c r="V16" s="87">
        <f>分析係数表!D19</f>
        <v>8.3893032671263044E-3</v>
      </c>
      <c r="W16" s="88">
        <f t="shared" si="8"/>
        <v>0</v>
      </c>
      <c r="X16" s="76">
        <f>分析係数表!E19</f>
        <v>9.7042048804792374E-3</v>
      </c>
      <c r="Y16" s="89">
        <f t="shared" si="9"/>
        <v>0</v>
      </c>
    </row>
    <row r="17" spans="1:25" x14ac:dyDescent="0.2">
      <c r="A17" s="6" t="s">
        <v>5</v>
      </c>
      <c r="B17" s="5" t="s">
        <v>33</v>
      </c>
      <c r="C17" s="90"/>
      <c r="D17" s="76">
        <f>投入係数表!AE17</f>
        <v>0</v>
      </c>
      <c r="E17" s="77">
        <f t="shared" si="0"/>
        <v>0</v>
      </c>
      <c r="F17" s="76">
        <f>分析係数表!C20</f>
        <v>8.6705813891974848E-2</v>
      </c>
      <c r="G17" s="77">
        <f t="shared" si="1"/>
        <v>0</v>
      </c>
      <c r="H17" s="77">
        <v>1.1830361086375815E-3</v>
      </c>
      <c r="I17" s="77">
        <f t="shared" si="2"/>
        <v>1.1830361086375815E-3</v>
      </c>
      <c r="J17" s="76">
        <f>分析係数表!G20</f>
        <v>0.10015098137896326</v>
      </c>
      <c r="K17" s="78">
        <f t="shared" si="3"/>
        <v>1.1848222728680359E-4</v>
      </c>
      <c r="L17" s="79"/>
      <c r="M17" s="80"/>
      <c r="N17" s="81">
        <f>分析係数表!H20</f>
        <v>5.4858017333236366E-4</v>
      </c>
      <c r="O17" s="82">
        <f t="shared" si="4"/>
        <v>2.7622378740901751E-3</v>
      </c>
      <c r="P17" s="76">
        <f>分析係数表!C20</f>
        <v>8.6705813891974848E-2</v>
      </c>
      <c r="Q17" s="82">
        <f t="shared" si="5"/>
        <v>2.3950208303622698E-4</v>
      </c>
      <c r="R17" s="83">
        <v>5.8289754060115973E-4</v>
      </c>
      <c r="S17" s="84">
        <f t="shared" si="6"/>
        <v>1.7659336492387412E-3</v>
      </c>
      <c r="T17" s="85">
        <f>分析係数表!F20</f>
        <v>0.22320080523402114</v>
      </c>
      <c r="U17" s="86">
        <f t="shared" si="7"/>
        <v>3.941578124999405E-4</v>
      </c>
      <c r="V17" s="87">
        <f>分析係数表!D20</f>
        <v>3.6738802214393559E-2</v>
      </c>
      <c r="W17" s="88">
        <f t="shared" si="8"/>
        <v>0</v>
      </c>
      <c r="X17" s="76">
        <f>分析係数表!E20</f>
        <v>3.8877705083039761E-2</v>
      </c>
      <c r="Y17" s="89">
        <f t="shared" si="9"/>
        <v>0</v>
      </c>
    </row>
    <row r="18" spans="1:25" x14ac:dyDescent="0.2">
      <c r="A18" s="6" t="s">
        <v>6</v>
      </c>
      <c r="B18" s="5" t="s">
        <v>34</v>
      </c>
      <c r="C18" s="90"/>
      <c r="D18" s="76">
        <f>投入係数表!AE18</f>
        <v>3.0763145751389834E-4</v>
      </c>
      <c r="E18" s="77">
        <f t="shared" si="0"/>
        <v>3.0763145751389834E-2</v>
      </c>
      <c r="F18" s="76">
        <f>分析係数表!C21</f>
        <v>0.12574712643678165</v>
      </c>
      <c r="G18" s="77">
        <f t="shared" si="1"/>
        <v>3.8683771783931597E-3</v>
      </c>
      <c r="H18" s="77">
        <v>1.668522958350541E-2</v>
      </c>
      <c r="I18" s="77">
        <f t="shared" si="2"/>
        <v>1.668522958350541E-2</v>
      </c>
      <c r="J18" s="76">
        <f>分析係数表!G21</f>
        <v>0.2851216642932326</v>
      </c>
      <c r="K18" s="78">
        <f t="shared" si="3"/>
        <v>4.7573204279637423E-3</v>
      </c>
      <c r="L18" s="79"/>
      <c r="M18" s="80"/>
      <c r="N18" s="81">
        <f>分析係数表!H21</f>
        <v>9.2325885079567842E-4</v>
      </c>
      <c r="O18" s="82">
        <f t="shared" si="4"/>
        <v>4.6488383817540708E-3</v>
      </c>
      <c r="P18" s="76">
        <f>分析係数表!C21</f>
        <v>0.12574712643678165</v>
      </c>
      <c r="Q18" s="82">
        <f t="shared" si="5"/>
        <v>5.8457806777459256E-4</v>
      </c>
      <c r="R18" s="83">
        <v>1.3582528233048079E-3</v>
      </c>
      <c r="S18" s="84">
        <f t="shared" si="6"/>
        <v>1.8043482406810217E-2</v>
      </c>
      <c r="T18" s="85">
        <f>分析係数表!F21</f>
        <v>0.42585598414958825</v>
      </c>
      <c r="U18" s="86">
        <f t="shared" si="7"/>
        <v>7.6839249578379461E-3</v>
      </c>
      <c r="V18" s="87">
        <f>分析係数表!D21</f>
        <v>8.1109528821744784E-2</v>
      </c>
      <c r="W18" s="88">
        <f t="shared" si="8"/>
        <v>0</v>
      </c>
      <c r="X18" s="76">
        <f>分析係数表!E21</f>
        <v>6.7549996904216453E-2</v>
      </c>
      <c r="Y18" s="89">
        <f t="shared" si="9"/>
        <v>0</v>
      </c>
    </row>
    <row r="19" spans="1:25" x14ac:dyDescent="0.2">
      <c r="A19" s="6" t="s">
        <v>7</v>
      </c>
      <c r="B19" s="5" t="s">
        <v>269</v>
      </c>
      <c r="C19" s="90"/>
      <c r="D19" s="76">
        <f>投入係数表!AE19</f>
        <v>0</v>
      </c>
      <c r="E19" s="77">
        <f t="shared" si="0"/>
        <v>0</v>
      </c>
      <c r="F19" s="76">
        <f>分析係数表!C22</f>
        <v>0.11411587407903545</v>
      </c>
      <c r="G19" s="77">
        <f t="shared" si="1"/>
        <v>0</v>
      </c>
      <c r="H19" s="77">
        <v>3.0524594811658628E-3</v>
      </c>
      <c r="I19" s="77">
        <f t="shared" si="2"/>
        <v>3.0524594811658628E-3</v>
      </c>
      <c r="J19" s="76">
        <f>分析係数表!G22</f>
        <v>0.19462933210924949</v>
      </c>
      <c r="K19" s="78">
        <f t="shared" si="3"/>
        <v>5.9409815010985807E-4</v>
      </c>
      <c r="L19" s="79"/>
      <c r="M19" s="80"/>
      <c r="N19" s="81">
        <f>分析係数表!H22</f>
        <v>4.2684912622402942E-5</v>
      </c>
      <c r="O19" s="82">
        <f t="shared" si="4"/>
        <v>2.1492917175917791E-4</v>
      </c>
      <c r="P19" s="76">
        <f>分析係数表!C22</f>
        <v>0.11411587407903545</v>
      </c>
      <c r="Q19" s="82">
        <f t="shared" si="5"/>
        <v>2.4526830300381728E-5</v>
      </c>
      <c r="R19" s="83">
        <v>3.5490004720408163E-4</v>
      </c>
      <c r="S19" s="84">
        <f t="shared" si="6"/>
        <v>3.4073595283699446E-3</v>
      </c>
      <c r="T19" s="85">
        <f>分析係数表!F22</f>
        <v>0.41301354142758778</v>
      </c>
      <c r="U19" s="86">
        <f t="shared" si="7"/>
        <v>1.407285625729106E-3</v>
      </c>
      <c r="V19" s="87">
        <f>分析係数表!D22</f>
        <v>3.7726646775304108E-2</v>
      </c>
      <c r="W19" s="88">
        <f t="shared" si="8"/>
        <v>0</v>
      </c>
      <c r="X19" s="76">
        <f>分析係数表!E22</f>
        <v>3.6923341748909801E-2</v>
      </c>
      <c r="Y19" s="89">
        <f t="shared" si="9"/>
        <v>0</v>
      </c>
    </row>
    <row r="20" spans="1:25" x14ac:dyDescent="0.2">
      <c r="A20" s="6" t="s">
        <v>8</v>
      </c>
      <c r="B20" s="5" t="s">
        <v>270</v>
      </c>
      <c r="C20" s="90"/>
      <c r="D20" s="76">
        <f>投入係数表!AE20</f>
        <v>0</v>
      </c>
      <c r="E20" s="77">
        <f t="shared" si="0"/>
        <v>0</v>
      </c>
      <c r="F20" s="76">
        <f>分析係数表!C23</f>
        <v>0</v>
      </c>
      <c r="G20" s="77">
        <f t="shared" si="1"/>
        <v>0</v>
      </c>
      <c r="H20" s="77">
        <v>0</v>
      </c>
      <c r="I20" s="77">
        <f t="shared" si="2"/>
        <v>0</v>
      </c>
      <c r="J20" s="76">
        <f>分析係数表!G23</f>
        <v>0.21587101160701277</v>
      </c>
      <c r="K20" s="78">
        <f t="shared" si="3"/>
        <v>0</v>
      </c>
      <c r="L20" s="79"/>
      <c r="M20" s="80"/>
      <c r="N20" s="81">
        <f>分析係数表!H23</f>
        <v>2.5294763035498039E-5</v>
      </c>
      <c r="O20" s="82">
        <f t="shared" si="4"/>
        <v>1.2736543511654988E-4</v>
      </c>
      <c r="P20" s="76">
        <f>分析係数表!C23</f>
        <v>0</v>
      </c>
      <c r="Q20" s="82">
        <f t="shared" si="5"/>
        <v>0</v>
      </c>
      <c r="R20" s="83">
        <v>0</v>
      </c>
      <c r="S20" s="84">
        <f t="shared" si="6"/>
        <v>0</v>
      </c>
      <c r="T20" s="85">
        <f>分析係数表!F23</f>
        <v>0.44111505026467873</v>
      </c>
      <c r="U20" s="86">
        <f t="shared" si="7"/>
        <v>0</v>
      </c>
      <c r="V20" s="87">
        <f>分析係数表!D23</f>
        <v>7.4984216405225582E-2</v>
      </c>
      <c r="W20" s="88">
        <f t="shared" si="8"/>
        <v>0</v>
      </c>
      <c r="X20" s="76">
        <f>分析係数表!E23</f>
        <v>7.4984216405225582E-2</v>
      </c>
      <c r="Y20" s="89">
        <f t="shared" si="9"/>
        <v>0</v>
      </c>
    </row>
    <row r="21" spans="1:25" x14ac:dyDescent="0.2">
      <c r="A21" s="6" t="s">
        <v>9</v>
      </c>
      <c r="B21" s="5" t="s">
        <v>271</v>
      </c>
      <c r="C21" s="90"/>
      <c r="D21" s="76">
        <f>投入係数表!AE21</f>
        <v>0</v>
      </c>
      <c r="E21" s="77">
        <f t="shared" si="0"/>
        <v>0</v>
      </c>
      <c r="F21" s="76">
        <f>分析係数表!C24</f>
        <v>0.22802579992411787</v>
      </c>
      <c r="G21" s="77">
        <f t="shared" si="1"/>
        <v>0</v>
      </c>
      <c r="H21" s="77">
        <v>2.6822314088878006E-3</v>
      </c>
      <c r="I21" s="77">
        <f t="shared" si="2"/>
        <v>2.6822314088878006E-3</v>
      </c>
      <c r="J21" s="76">
        <f>分析係数表!G24</f>
        <v>0.20837520938023452</v>
      </c>
      <c r="K21" s="78">
        <f t="shared" si="3"/>
        <v>5.5891053143323685E-4</v>
      </c>
      <c r="L21" s="79"/>
      <c r="M21" s="80"/>
      <c r="N21" s="81">
        <f>分析係数表!H24</f>
        <v>3.2883191946147448E-4</v>
      </c>
      <c r="O21" s="82">
        <f t="shared" si="4"/>
        <v>1.6557506565151483E-3</v>
      </c>
      <c r="P21" s="76">
        <f>分析係数表!C24</f>
        <v>0.22802579992411787</v>
      </c>
      <c r="Q21" s="82">
        <f t="shared" si="5"/>
        <v>3.7755386792675004E-4</v>
      </c>
      <c r="R21" s="83">
        <v>1.5329562616445685E-3</v>
      </c>
      <c r="S21" s="84">
        <f t="shared" si="6"/>
        <v>4.2151876705323688E-3</v>
      </c>
      <c r="T21" s="85">
        <f>分析係数表!F24</f>
        <v>0.39262981574539363</v>
      </c>
      <c r="U21" s="86">
        <f t="shared" si="7"/>
        <v>1.655008358413379E-3</v>
      </c>
      <c r="V21" s="87">
        <f>分析係数表!D24</f>
        <v>9.313232830820771E-2</v>
      </c>
      <c r="W21" s="88">
        <f t="shared" si="8"/>
        <v>0</v>
      </c>
      <c r="X21" s="76">
        <f>分析係数表!E24</f>
        <v>9.0452261306532666E-2</v>
      </c>
      <c r="Y21" s="89">
        <f t="shared" si="9"/>
        <v>0</v>
      </c>
    </row>
    <row r="22" spans="1:25" x14ac:dyDescent="0.2">
      <c r="A22" s="6" t="s">
        <v>10</v>
      </c>
      <c r="B22" s="5" t="s">
        <v>272</v>
      </c>
      <c r="C22" s="90"/>
      <c r="D22" s="76">
        <f>投入係数表!AE22</f>
        <v>0</v>
      </c>
      <c r="E22" s="77">
        <f t="shared" si="0"/>
        <v>0</v>
      </c>
      <c r="F22" s="76">
        <f>分析係数表!C25</f>
        <v>9.9149235591377005E-3</v>
      </c>
      <c r="G22" s="77">
        <f t="shared" si="1"/>
        <v>0</v>
      </c>
      <c r="H22" s="77">
        <v>3.306483712375611E-4</v>
      </c>
      <c r="I22" s="77">
        <f t="shared" si="2"/>
        <v>3.306483712375611E-4</v>
      </c>
      <c r="J22" s="76">
        <f>分析係数表!G25</f>
        <v>0.19677906391545041</v>
      </c>
      <c r="K22" s="78">
        <f t="shared" si="3"/>
        <v>6.5064676977295618E-5</v>
      </c>
      <c r="L22" s="79"/>
      <c r="M22" s="80"/>
      <c r="N22" s="81">
        <f>分析係数表!H25</f>
        <v>5.0905710608939805E-4</v>
      </c>
      <c r="O22" s="82">
        <f t="shared" si="4"/>
        <v>2.5632293817205664E-3</v>
      </c>
      <c r="P22" s="76">
        <f>分析係数表!C25</f>
        <v>9.9149235591377005E-3</v>
      </c>
      <c r="Q22" s="82">
        <f t="shared" si="5"/>
        <v>2.5414223384295207E-5</v>
      </c>
      <c r="R22" s="83">
        <v>1.1969976870283422E-4</v>
      </c>
      <c r="S22" s="84">
        <f t="shared" si="6"/>
        <v>4.5034813994039531E-4</v>
      </c>
      <c r="T22" s="85">
        <f>分析係数表!F25</f>
        <v>0.35078007045797682</v>
      </c>
      <c r="U22" s="86">
        <f t="shared" si="7"/>
        <v>1.5797315225891067E-4</v>
      </c>
      <c r="V22" s="87">
        <f>分析係数表!D25</f>
        <v>8.1529944640161042E-2</v>
      </c>
      <c r="W22" s="88">
        <f t="shared" si="8"/>
        <v>0</v>
      </c>
      <c r="X22" s="76">
        <f>分析係数表!E25</f>
        <v>6.8948163059889281E-2</v>
      </c>
      <c r="Y22" s="89">
        <f t="shared" si="9"/>
        <v>0</v>
      </c>
    </row>
    <row r="23" spans="1:25" x14ac:dyDescent="0.2">
      <c r="A23" s="6" t="s">
        <v>11</v>
      </c>
      <c r="B23" s="5" t="s">
        <v>35</v>
      </c>
      <c r="C23" s="90"/>
      <c r="D23" s="76">
        <f>投入係数表!AE23</f>
        <v>7.3245585122356746E-6</v>
      </c>
      <c r="E23" s="77">
        <f t="shared" si="0"/>
        <v>7.3245585122356746E-4</v>
      </c>
      <c r="F23" s="76">
        <f>分析係数表!C26</f>
        <v>0.61283557046979864</v>
      </c>
      <c r="G23" s="77">
        <f t="shared" si="1"/>
        <v>4.4887499942853693E-4</v>
      </c>
      <c r="H23" s="77">
        <v>1.6750568977026568E-2</v>
      </c>
      <c r="I23" s="77">
        <f t="shared" si="2"/>
        <v>1.6750568977026568E-2</v>
      </c>
      <c r="J23" s="76">
        <f>分析係数表!G26</f>
        <v>0.19644335167242807</v>
      </c>
      <c r="K23" s="78">
        <f t="shared" si="3"/>
        <v>3.2905379122672939E-3</v>
      </c>
      <c r="L23" s="79"/>
      <c r="M23" s="80"/>
      <c r="N23" s="81">
        <f>分析係数表!H26</f>
        <v>1.0374014689933634E-2</v>
      </c>
      <c r="O23" s="82">
        <f t="shared" si="4"/>
        <v>5.2235749077175021E-2</v>
      </c>
      <c r="P23" s="76">
        <f>分析係数表!C26</f>
        <v>0.61283557046979864</v>
      </c>
      <c r="Q23" s="82">
        <f t="shared" si="5"/>
        <v>3.2011925084627815E-2</v>
      </c>
      <c r="R23" s="83">
        <v>3.6010858809603301E-2</v>
      </c>
      <c r="S23" s="84">
        <f t="shared" si="6"/>
        <v>5.2761427786629872E-2</v>
      </c>
      <c r="T23" s="85">
        <f>分析係数表!F26</f>
        <v>0.33496031939237547</v>
      </c>
      <c r="U23" s="86">
        <f t="shared" si="7"/>
        <v>1.7672984703007297E-2</v>
      </c>
      <c r="V23" s="87">
        <f>分析係数表!D26</f>
        <v>1.4022104289400653E-2</v>
      </c>
      <c r="W23" s="88">
        <f t="shared" si="8"/>
        <v>0</v>
      </c>
      <c r="X23" s="76">
        <f>分析係数表!E26</f>
        <v>1.5044549393836117E-2</v>
      </c>
      <c r="Y23" s="89">
        <f t="shared" si="9"/>
        <v>0</v>
      </c>
    </row>
    <row r="24" spans="1:25" x14ac:dyDescent="0.2">
      <c r="A24" s="6" t="s">
        <v>12</v>
      </c>
      <c r="B24" s="5" t="s">
        <v>366</v>
      </c>
      <c r="C24" s="90"/>
      <c r="D24" s="76">
        <f>投入係数表!AE24</f>
        <v>5.8596468097885397E-5</v>
      </c>
      <c r="E24" s="77">
        <f t="shared" si="0"/>
        <v>5.8596468097885396E-3</v>
      </c>
      <c r="F24" s="76">
        <f>分析係数表!C27</f>
        <v>1.5080990504561576E-2</v>
      </c>
      <c r="G24" s="77">
        <f t="shared" si="1"/>
        <v>8.8369277898505498E-5</v>
      </c>
      <c r="H24" s="77">
        <v>1.7099753017775531E-4</v>
      </c>
      <c r="I24" s="77">
        <f t="shared" si="2"/>
        <v>1.7099753017775531E-4</v>
      </c>
      <c r="J24" s="76">
        <f>分析係数表!G27</f>
        <v>0.17011128775834658</v>
      </c>
      <c r="K24" s="78">
        <f t="shared" si="3"/>
        <v>2.9088610062034686E-5</v>
      </c>
      <c r="L24" s="79"/>
      <c r="M24" s="80"/>
      <c r="N24" s="81">
        <f>分析係数表!H27</f>
        <v>1.1055392369202362E-2</v>
      </c>
      <c r="O24" s="82">
        <f t="shared" si="4"/>
        <v>5.5666655485627083E-2</v>
      </c>
      <c r="P24" s="76">
        <f>分析係数表!C27</f>
        <v>1.5080990504561576E-2</v>
      </c>
      <c r="Q24" s="82">
        <f t="shared" si="5"/>
        <v>8.3950830279944262E-4</v>
      </c>
      <c r="R24" s="83">
        <v>8.4979154666147956E-4</v>
      </c>
      <c r="S24" s="84">
        <f t="shared" si="6"/>
        <v>1.0207890768392349E-3</v>
      </c>
      <c r="T24" s="85">
        <f>分析係数表!F27</f>
        <v>0.32114467408585057</v>
      </c>
      <c r="U24" s="86">
        <f t="shared" si="7"/>
        <v>3.2782097539193236E-4</v>
      </c>
      <c r="V24" s="87">
        <f>分析係数表!D27</f>
        <v>6.518282988871224E-2</v>
      </c>
      <c r="W24" s="88">
        <f t="shared" si="8"/>
        <v>0</v>
      </c>
      <c r="X24" s="76">
        <f>分析係数表!E27</f>
        <v>7.7901430842607311E-2</v>
      </c>
      <c r="Y24" s="89">
        <f t="shared" si="9"/>
        <v>0</v>
      </c>
    </row>
    <row r="25" spans="1:25" x14ac:dyDescent="0.2">
      <c r="A25" s="6" t="s">
        <v>13</v>
      </c>
      <c r="B25" s="5" t="s">
        <v>192</v>
      </c>
      <c r="C25" s="90"/>
      <c r="D25" s="76">
        <f>投入係数表!AE25</f>
        <v>0</v>
      </c>
      <c r="E25" s="77">
        <f t="shared" si="0"/>
        <v>0</v>
      </c>
      <c r="F25" s="76">
        <f>分析係数表!C28</f>
        <v>4.0038232795242101E-2</v>
      </c>
      <c r="G25" s="77">
        <f t="shared" si="1"/>
        <v>0</v>
      </c>
      <c r="H25" s="77">
        <v>2.8421428627943101E-3</v>
      </c>
      <c r="I25" s="77">
        <f t="shared" si="2"/>
        <v>2.8421428627943101E-3</v>
      </c>
      <c r="J25" s="76">
        <f>分析係数表!G28</f>
        <v>0.12474279835390946</v>
      </c>
      <c r="K25" s="78">
        <f t="shared" si="3"/>
        <v>3.545368540265536E-4</v>
      </c>
      <c r="L25" s="79"/>
      <c r="M25" s="80"/>
      <c r="N25" s="81">
        <f>分析係数表!H28</f>
        <v>2.0869760426975598E-2</v>
      </c>
      <c r="O25" s="82">
        <f t="shared" si="4"/>
        <v>0.10508444431084842</v>
      </c>
      <c r="P25" s="76">
        <f>分析係数表!C28</f>
        <v>4.0038232795242101E-2</v>
      </c>
      <c r="Q25" s="82">
        <f t="shared" si="5"/>
        <v>4.2073954444764037E-3</v>
      </c>
      <c r="R25" s="83">
        <v>4.6059441415326257E-3</v>
      </c>
      <c r="S25" s="84">
        <f t="shared" si="6"/>
        <v>7.4480870043269354E-3</v>
      </c>
      <c r="T25" s="85">
        <f>分析係数表!F28</f>
        <v>0.21334876543209877</v>
      </c>
      <c r="U25" s="86">
        <f t="shared" si="7"/>
        <v>1.5890401672040105E-3</v>
      </c>
      <c r="V25" s="87">
        <f>分析係数表!D28</f>
        <v>5.5555555555555552E-2</v>
      </c>
      <c r="W25" s="88">
        <f t="shared" si="8"/>
        <v>0</v>
      </c>
      <c r="X25" s="76">
        <f>分析係数表!E28</f>
        <v>5.3497942386831275E-2</v>
      </c>
      <c r="Y25" s="89">
        <f t="shared" si="9"/>
        <v>0</v>
      </c>
    </row>
    <row r="26" spans="1:25" x14ac:dyDescent="0.2">
      <c r="A26" s="6" t="s">
        <v>14</v>
      </c>
      <c r="B26" s="5" t="s">
        <v>50</v>
      </c>
      <c r="C26" s="90"/>
      <c r="D26" s="76">
        <f>投入係数表!AE26</f>
        <v>5.8596468097885397E-5</v>
      </c>
      <c r="E26" s="77">
        <f t="shared" si="0"/>
        <v>5.8596468097885396E-3</v>
      </c>
      <c r="F26" s="76">
        <f>分析係数表!C29</f>
        <v>5.2257811734743864E-2</v>
      </c>
      <c r="G26" s="77">
        <f t="shared" si="1"/>
        <v>3.0621231981802199E-4</v>
      </c>
      <c r="H26" s="77">
        <v>5.2809996530714968E-3</v>
      </c>
      <c r="I26" s="77">
        <f t="shared" si="2"/>
        <v>5.2809996530714968E-3</v>
      </c>
      <c r="J26" s="76">
        <f>分析係数表!G29</f>
        <v>0.26071608673726676</v>
      </c>
      <c r="K26" s="78">
        <f t="shared" si="3"/>
        <v>1.3768415636096641E-3</v>
      </c>
      <c r="L26" s="79"/>
      <c r="M26" s="80"/>
      <c r="N26" s="81">
        <f>分析係数表!H29</f>
        <v>1.0140038131855275E-2</v>
      </c>
      <c r="O26" s="82">
        <f t="shared" si="4"/>
        <v>5.1057618802346924E-2</v>
      </c>
      <c r="P26" s="76">
        <f>分析係数表!C29</f>
        <v>5.2257811734743864E-2</v>
      </c>
      <c r="Q26" s="82">
        <f t="shared" si="5"/>
        <v>2.6681594309973639E-3</v>
      </c>
      <c r="R26" s="83">
        <v>3.5711497846187038E-3</v>
      </c>
      <c r="S26" s="84">
        <f t="shared" si="6"/>
        <v>8.8521494376902002E-3</v>
      </c>
      <c r="T26" s="85">
        <f>分析係数表!F29</f>
        <v>0.44730206757438223</v>
      </c>
      <c r="U26" s="86">
        <f t="shared" si="7"/>
        <v>3.959584745956232E-3</v>
      </c>
      <c r="V26" s="87">
        <f>分析係数表!D29</f>
        <v>0.13842662632375188</v>
      </c>
      <c r="W26" s="88">
        <f t="shared" si="8"/>
        <v>0</v>
      </c>
      <c r="X26" s="76">
        <f>分析係数表!E29</f>
        <v>9.5057992939989913E-2</v>
      </c>
      <c r="Y26" s="89">
        <f t="shared" si="9"/>
        <v>0</v>
      </c>
    </row>
    <row r="27" spans="1:25" x14ac:dyDescent="0.2">
      <c r="A27" s="6" t="s">
        <v>15</v>
      </c>
      <c r="B27" s="5" t="s">
        <v>36</v>
      </c>
      <c r="C27" s="90"/>
      <c r="D27" s="76">
        <f>投入係数表!AE27</f>
        <v>8.8553912412929307E-3</v>
      </c>
      <c r="E27" s="77">
        <f t="shared" si="0"/>
        <v>0.88553912412929303</v>
      </c>
      <c r="F27" s="76">
        <f>分析係数表!C30</f>
        <v>1</v>
      </c>
      <c r="G27" s="77">
        <f t="shared" si="1"/>
        <v>0.88553912412929303</v>
      </c>
      <c r="H27" s="77">
        <v>0.92467150937946119</v>
      </c>
      <c r="I27" s="77">
        <f t="shared" si="2"/>
        <v>0.92467150937946119</v>
      </c>
      <c r="J27" s="76">
        <f>分析係数表!G30</f>
        <v>0.34449214239092235</v>
      </c>
      <c r="K27" s="78">
        <f t="shared" si="3"/>
        <v>0.31854206927397843</v>
      </c>
      <c r="L27" s="79"/>
      <c r="M27" s="80"/>
      <c r="N27" s="81">
        <f>分析係数表!H30</f>
        <v>0</v>
      </c>
      <c r="O27" s="82">
        <f t="shared" si="4"/>
        <v>0</v>
      </c>
      <c r="P27" s="76">
        <f>分析係数表!C30</f>
        <v>1</v>
      </c>
      <c r="Q27" s="82">
        <f t="shared" si="5"/>
        <v>0</v>
      </c>
      <c r="R27" s="83">
        <v>1.4327648618028094E-2</v>
      </c>
      <c r="S27" s="84">
        <f t="shared" si="6"/>
        <v>0.93899915799748923</v>
      </c>
      <c r="T27" s="85">
        <f>分析係数表!F30</f>
        <v>0.44050308781442987</v>
      </c>
      <c r="U27" s="86">
        <f t="shared" si="7"/>
        <v>0.41363202855304371</v>
      </c>
      <c r="V27" s="87">
        <f>分析係数表!D30</f>
        <v>0.11032032936687253</v>
      </c>
      <c r="W27" s="88">
        <f t="shared" si="8"/>
        <v>0</v>
      </c>
      <c r="X27" s="76">
        <f>分析係数表!E30</f>
        <v>8.4249635989355823E-2</v>
      </c>
      <c r="Y27" s="89">
        <f t="shared" si="9"/>
        <v>0</v>
      </c>
    </row>
    <row r="28" spans="1:25" x14ac:dyDescent="0.2">
      <c r="A28" s="6" t="s">
        <v>16</v>
      </c>
      <c r="B28" s="5" t="s">
        <v>193</v>
      </c>
      <c r="C28" s="90"/>
      <c r="D28" s="76">
        <f>投入係数表!AE28</f>
        <v>4.1530246764376281E-3</v>
      </c>
      <c r="E28" s="77">
        <f t="shared" si="0"/>
        <v>0.41530246764376283</v>
      </c>
      <c r="F28" s="76">
        <f>分析係数表!C31</f>
        <v>0.13612385518153858</v>
      </c>
      <c r="G28" s="77">
        <f t="shared" si="1"/>
        <v>5.653257296207518E-2</v>
      </c>
      <c r="H28" s="77">
        <v>6.5520215563555376E-2</v>
      </c>
      <c r="I28" s="77">
        <f t="shared" si="2"/>
        <v>6.5520215563555376E-2</v>
      </c>
      <c r="J28" s="76">
        <f>分析係数表!G31</f>
        <v>7.0908634538152604E-2</v>
      </c>
      <c r="K28" s="78">
        <f t="shared" si="3"/>
        <v>4.6459490202571266E-3</v>
      </c>
      <c r="L28" s="79"/>
      <c r="M28" s="80"/>
      <c r="N28" s="81">
        <f>分析係数表!H31</f>
        <v>2.211552750647388E-2</v>
      </c>
      <c r="O28" s="82">
        <f t="shared" si="4"/>
        <v>0.11135719199033851</v>
      </c>
      <c r="P28" s="76">
        <f>分析係数表!C31</f>
        <v>0.13612385518153858</v>
      </c>
      <c r="Q28" s="82">
        <f t="shared" si="5"/>
        <v>1.5158370275915628E-2</v>
      </c>
      <c r="R28" s="83">
        <v>2.0042193533174286E-2</v>
      </c>
      <c r="S28" s="84">
        <f t="shared" si="6"/>
        <v>8.5562409096729658E-2</v>
      </c>
      <c r="T28" s="85">
        <f>分析係数表!F31</f>
        <v>0.34563253012048195</v>
      </c>
      <c r="U28" s="86">
        <f t="shared" si="7"/>
        <v>2.9573151939306413E-2</v>
      </c>
      <c r="V28" s="87">
        <f>分析係数表!D31</f>
        <v>2.3594377510040159E-2</v>
      </c>
      <c r="W28" s="88">
        <f t="shared" si="8"/>
        <v>0</v>
      </c>
      <c r="X28" s="76">
        <f>分析係数表!E31</f>
        <v>2.0582329317269075E-2</v>
      </c>
      <c r="Y28" s="89">
        <f t="shared" si="9"/>
        <v>0</v>
      </c>
    </row>
    <row r="29" spans="1:25" x14ac:dyDescent="0.2">
      <c r="A29" s="6" t="s">
        <v>17</v>
      </c>
      <c r="B29" s="5" t="s">
        <v>273</v>
      </c>
      <c r="C29" s="90"/>
      <c r="D29" s="76">
        <f>投入係数表!AE29</f>
        <v>4.3214895222190483E-4</v>
      </c>
      <c r="E29" s="77">
        <f t="shared" si="0"/>
        <v>4.3214895222190484E-2</v>
      </c>
      <c r="F29" s="76">
        <f>分析係数表!C32</f>
        <v>0.77653138391731791</v>
      </c>
      <c r="G29" s="77">
        <f t="shared" si="1"/>
        <v>3.3557722392729465E-2</v>
      </c>
      <c r="H29" s="77">
        <v>4.45932089936888E-2</v>
      </c>
      <c r="I29" s="77">
        <f t="shared" si="2"/>
        <v>4.45932089936888E-2</v>
      </c>
      <c r="J29" s="76">
        <f>分析係数表!G32</f>
        <v>0.14009350314364016</v>
      </c>
      <c r="K29" s="78">
        <f t="shared" si="3"/>
        <v>6.2472188643423448E-3</v>
      </c>
      <c r="L29" s="79"/>
      <c r="M29" s="80"/>
      <c r="N29" s="81">
        <f>分析係数表!H32</f>
        <v>6.3300144496333836E-3</v>
      </c>
      <c r="O29" s="82">
        <f t="shared" si="4"/>
        <v>3.1873200137916606E-2</v>
      </c>
      <c r="P29" s="76">
        <f>分析係数表!C32</f>
        <v>0.77653138391731791</v>
      </c>
      <c r="Q29" s="82">
        <f t="shared" si="5"/>
        <v>2.4750540212970028E-2</v>
      </c>
      <c r="R29" s="83">
        <v>3.2277774180079079E-2</v>
      </c>
      <c r="S29" s="84">
        <f t="shared" si="6"/>
        <v>7.6870983173767879E-2</v>
      </c>
      <c r="T29" s="85">
        <f>分析係数表!F32</f>
        <v>0.48218603901338064</v>
      </c>
      <c r="U29" s="86">
        <f t="shared" si="7"/>
        <v>3.7066114891623363E-2</v>
      </c>
      <c r="V29" s="87">
        <f>分析係数表!D32</f>
        <v>2.111881347734967E-2</v>
      </c>
      <c r="W29" s="88">
        <f t="shared" si="8"/>
        <v>0</v>
      </c>
      <c r="X29" s="76">
        <f>分析係数表!E32</f>
        <v>3.1758826374334997E-2</v>
      </c>
      <c r="Y29" s="89">
        <f t="shared" si="9"/>
        <v>0</v>
      </c>
    </row>
    <row r="30" spans="1:25" x14ac:dyDescent="0.2">
      <c r="A30" s="6" t="s">
        <v>18</v>
      </c>
      <c r="B30" s="5" t="s">
        <v>274</v>
      </c>
      <c r="C30" s="90"/>
      <c r="D30" s="76">
        <f>投入係数表!AE30</f>
        <v>7.3245585122356746E-6</v>
      </c>
      <c r="E30" s="77">
        <f t="shared" si="0"/>
        <v>7.3245585122356746E-4</v>
      </c>
      <c r="F30" s="76">
        <f>分析係数表!C33</f>
        <v>0.72092624356775303</v>
      </c>
      <c r="G30" s="77">
        <f t="shared" si="1"/>
        <v>5.2804664540182747E-4</v>
      </c>
      <c r="H30" s="77">
        <v>1.4888458095741946E-2</v>
      </c>
      <c r="I30" s="77">
        <f t="shared" si="2"/>
        <v>1.4888458095741946E-2</v>
      </c>
      <c r="J30" s="76">
        <f>分析係数表!G33</f>
        <v>0.50771788173830446</v>
      </c>
      <c r="K30" s="78">
        <f t="shared" si="3"/>
        <v>7.5591364067196104E-3</v>
      </c>
      <c r="L30" s="79"/>
      <c r="M30" s="80"/>
      <c r="N30" s="81">
        <f>分析係数表!H33</f>
        <v>9.5171545921061366E-4</v>
      </c>
      <c r="O30" s="82">
        <f t="shared" si="4"/>
        <v>4.7921244962601892E-3</v>
      </c>
      <c r="P30" s="76">
        <f>分析係数表!C33</f>
        <v>0.72092624356775303</v>
      </c>
      <c r="Q30" s="82">
        <f t="shared" si="5"/>
        <v>3.4547683117978692E-3</v>
      </c>
      <c r="R30" s="83">
        <v>1.0024559280713569E-2</v>
      </c>
      <c r="S30" s="84">
        <f t="shared" si="6"/>
        <v>2.4913017376455515E-2</v>
      </c>
      <c r="T30" s="85">
        <f>分析係数表!F33</f>
        <v>0.64568985989076233</v>
      </c>
      <c r="U30" s="86">
        <f t="shared" si="7"/>
        <v>1.608608269925969E-2</v>
      </c>
      <c r="V30" s="87">
        <f>分析係数表!D33</f>
        <v>8.5965328900498697E-2</v>
      </c>
      <c r="W30" s="88">
        <f t="shared" si="8"/>
        <v>0</v>
      </c>
      <c r="X30" s="76">
        <f>分析係数表!E33</f>
        <v>8.1928283068154834E-2</v>
      </c>
      <c r="Y30" s="89">
        <f t="shared" si="9"/>
        <v>0</v>
      </c>
    </row>
    <row r="31" spans="1:25" x14ac:dyDescent="0.2">
      <c r="A31" s="6" t="s">
        <v>19</v>
      </c>
      <c r="B31" s="5" t="s">
        <v>275</v>
      </c>
      <c r="C31" s="90"/>
      <c r="D31" s="76">
        <f>投入係数表!AE31</f>
        <v>1.1133328938598226E-3</v>
      </c>
      <c r="E31" s="77">
        <f t="shared" si="0"/>
        <v>0.11133328938598226</v>
      </c>
      <c r="F31" s="76">
        <f>分析係数表!C34</f>
        <v>0.35819769846483229</v>
      </c>
      <c r="G31" s="77">
        <f t="shared" si="1"/>
        <v>3.9879328020577989E-2</v>
      </c>
      <c r="H31" s="77">
        <v>9.8225014937542876E-2</v>
      </c>
      <c r="I31" s="77">
        <f t="shared" si="2"/>
        <v>9.8225014937542876E-2</v>
      </c>
      <c r="J31" s="76">
        <f>分析係数表!G34</f>
        <v>0.42481599404565001</v>
      </c>
      <c r="K31" s="78">
        <f t="shared" si="3"/>
        <v>4.1727557360841099E-2</v>
      </c>
      <c r="L31" s="79"/>
      <c r="M31" s="80"/>
      <c r="N31" s="81">
        <f>分析係数表!H34</f>
        <v>0.15806065051806836</v>
      </c>
      <c r="O31" s="82">
        <f t="shared" si="4"/>
        <v>0.79587476268454105</v>
      </c>
      <c r="P31" s="76">
        <f>分析係数表!C34</f>
        <v>0.35819769846483229</v>
      </c>
      <c r="Q31" s="82">
        <f t="shared" si="5"/>
        <v>0.28508050825984721</v>
      </c>
      <c r="R31" s="83">
        <v>0.30822049217860847</v>
      </c>
      <c r="S31" s="84">
        <f t="shared" si="6"/>
        <v>0.40644550711615135</v>
      </c>
      <c r="T31" s="85">
        <f>分析係数表!F34</f>
        <v>0.69970848494872639</v>
      </c>
      <c r="U31" s="86">
        <f t="shared" si="7"/>
        <v>0.28439336999845904</v>
      </c>
      <c r="V31" s="87">
        <f>分析係数表!D34</f>
        <v>0.20760626860734369</v>
      </c>
      <c r="W31" s="88">
        <f t="shared" si="8"/>
        <v>0</v>
      </c>
      <c r="X31" s="76">
        <f>分析係数表!E34</f>
        <v>0.15619831293417136</v>
      </c>
      <c r="Y31" s="89">
        <f t="shared" si="9"/>
        <v>0</v>
      </c>
    </row>
    <row r="32" spans="1:25" x14ac:dyDescent="0.2">
      <c r="A32" s="6" t="s">
        <v>20</v>
      </c>
      <c r="B32" s="5" t="s">
        <v>37</v>
      </c>
      <c r="C32" s="90"/>
      <c r="D32" s="76">
        <f>投入係数表!AE32</f>
        <v>7.8240934027701478E-2</v>
      </c>
      <c r="E32" s="77">
        <f t="shared" si="0"/>
        <v>7.8240934027701474</v>
      </c>
      <c r="F32" s="76">
        <f>分析係数表!C35</f>
        <v>0.47446234387370934</v>
      </c>
      <c r="G32" s="77">
        <f t="shared" si="1"/>
        <v>3.7122376945651503</v>
      </c>
      <c r="H32" s="77">
        <v>3.9051484581362903</v>
      </c>
      <c r="I32" s="77">
        <f t="shared" si="2"/>
        <v>3.9051484581362903</v>
      </c>
      <c r="J32" s="76">
        <f>分析係数表!G35</f>
        <v>0.31377306685396844</v>
      </c>
      <c r="K32" s="78">
        <f t="shared" si="3"/>
        <v>1.22533040822947</v>
      </c>
      <c r="L32" s="79"/>
      <c r="M32" s="80"/>
      <c r="N32" s="81">
        <f>分析係数表!H35</f>
        <v>5.9483797123353076E-2</v>
      </c>
      <c r="O32" s="82">
        <f t="shared" si="4"/>
        <v>0.2995157413559566</v>
      </c>
      <c r="P32" s="76">
        <f>分析係数表!C35</f>
        <v>0.47446234387370934</v>
      </c>
      <c r="Q32" s="82">
        <f t="shared" si="5"/>
        <v>0.14210894067081886</v>
      </c>
      <c r="R32" s="83">
        <v>0.18864806070205148</v>
      </c>
      <c r="S32" s="84">
        <f t="shared" si="6"/>
        <v>4.0937965188383414</v>
      </c>
      <c r="T32" s="85">
        <f>分析係数表!F35</f>
        <v>0.64389247174509934</v>
      </c>
      <c r="U32" s="86">
        <f t="shared" si="7"/>
        <v>2.6359647593363027</v>
      </c>
      <c r="V32" s="87">
        <f>分析係数表!D35</f>
        <v>6.6375071834493329E-2</v>
      </c>
      <c r="W32" s="88">
        <f t="shared" si="8"/>
        <v>0</v>
      </c>
      <c r="X32" s="76">
        <f>分析係数表!E35</f>
        <v>5.9702445565417275E-2</v>
      </c>
      <c r="Y32" s="89">
        <f t="shared" si="9"/>
        <v>0</v>
      </c>
    </row>
    <row r="33" spans="1:25" x14ac:dyDescent="0.2">
      <c r="A33" s="6" t="s">
        <v>21</v>
      </c>
      <c r="B33" s="5" t="s">
        <v>38</v>
      </c>
      <c r="C33" s="75">
        <f>最終需要_まとめ!C34</f>
        <v>100</v>
      </c>
      <c r="D33" s="76">
        <f>投入係数表!AE33</f>
        <v>2.4090472946743133E-2</v>
      </c>
      <c r="E33" s="77">
        <f t="shared" si="0"/>
        <v>2.4090472946743136</v>
      </c>
      <c r="F33" s="76">
        <f>分析係数表!C36</f>
        <v>0.91090674483303868</v>
      </c>
      <c r="G33" s="77">
        <f t="shared" si="1"/>
        <v>2.1944174293406169</v>
      </c>
      <c r="H33" s="77">
        <v>2.3218497116154104</v>
      </c>
      <c r="I33" s="77">
        <f t="shared" si="2"/>
        <v>102.32184971161541</v>
      </c>
      <c r="J33" s="76">
        <f>分析係数表!G36</f>
        <v>5.1762655005969514E-2</v>
      </c>
      <c r="K33" s="78">
        <f t="shared" si="3"/>
        <v>5.2964506061950098</v>
      </c>
      <c r="L33" s="79"/>
      <c r="M33" s="80"/>
      <c r="N33" s="81">
        <f>分析係数表!H36</f>
        <v>0.19022926540846299</v>
      </c>
      <c r="O33" s="82">
        <f t="shared" si="4"/>
        <v>0.9578517547940133</v>
      </c>
      <c r="P33" s="76">
        <f>分析係数表!C36</f>
        <v>0.91090674483303868</v>
      </c>
      <c r="Q33" s="82">
        <f t="shared" si="5"/>
        <v>0.87251362399202859</v>
      </c>
      <c r="R33" s="83">
        <v>0.91603097770536546</v>
      </c>
      <c r="S33" s="84">
        <f t="shared" si="6"/>
        <v>103.23788068932078</v>
      </c>
      <c r="T33" s="85">
        <f>分析係数表!F36</f>
        <v>0.84633076241329552</v>
      </c>
      <c r="U33" s="86">
        <f t="shared" si="7"/>
        <v>87.373394273725694</v>
      </c>
      <c r="V33" s="87">
        <f>分析係数表!D36</f>
        <v>1.3696924417880712E-2</v>
      </c>
      <c r="W33" s="88">
        <f t="shared" si="8"/>
        <v>1</v>
      </c>
      <c r="X33" s="76">
        <f>分析係数表!E36</f>
        <v>6.1086817992045527E-3</v>
      </c>
      <c r="Y33" s="89">
        <f t="shared" si="9"/>
        <v>1</v>
      </c>
    </row>
    <row r="34" spans="1:25" x14ac:dyDescent="0.2">
      <c r="A34" s="6" t="s">
        <v>22</v>
      </c>
      <c r="B34" s="5" t="s">
        <v>378</v>
      </c>
      <c r="C34" s="90"/>
      <c r="D34" s="76">
        <f>投入係数表!AE34</f>
        <v>5.5666644692991131E-4</v>
      </c>
      <c r="E34" s="77">
        <f t="shared" si="0"/>
        <v>5.5666644692991131E-2</v>
      </c>
      <c r="F34" s="76">
        <f>分析係数表!C37</f>
        <v>0.57543127748336897</v>
      </c>
      <c r="G34" s="77">
        <f t="shared" si="1"/>
        <v>3.2032328468900688E-2</v>
      </c>
      <c r="H34" s="77">
        <v>0.1487003652832376</v>
      </c>
      <c r="I34" s="77">
        <f t="shared" si="2"/>
        <v>0.1487003652832376</v>
      </c>
      <c r="J34" s="76">
        <f>分析係数表!G37</f>
        <v>0.39253606653449546</v>
      </c>
      <c r="K34" s="78">
        <f t="shared" si="3"/>
        <v>5.8370256480524733E-2</v>
      </c>
      <c r="L34" s="79"/>
      <c r="M34" s="80"/>
      <c r="N34" s="81">
        <f>分析係数表!H37</f>
        <v>4.7922509493440749E-2</v>
      </c>
      <c r="O34" s="82">
        <f t="shared" si="4"/>
        <v>0.2413017771679985</v>
      </c>
      <c r="P34" s="76">
        <f>分析係数表!C37</f>
        <v>0.57543127748336897</v>
      </c>
      <c r="Q34" s="82">
        <f t="shared" si="5"/>
        <v>0.1388525898947886</v>
      </c>
      <c r="R34" s="83">
        <v>0.17094005928467021</v>
      </c>
      <c r="S34" s="84">
        <f t="shared" si="6"/>
        <v>0.31964042456790781</v>
      </c>
      <c r="T34" s="85">
        <f>分析係数表!F37</f>
        <v>0.63717752091671964</v>
      </c>
      <c r="U34" s="86">
        <f t="shared" si="7"/>
        <v>0.20366769331094722</v>
      </c>
      <c r="V34" s="87">
        <f>分析係数表!D37</f>
        <v>6.7955959550617839E-2</v>
      </c>
      <c r="W34" s="88">
        <f t="shared" si="8"/>
        <v>0</v>
      </c>
      <c r="X34" s="76">
        <f>分析係数表!E37</f>
        <v>6.4489582164366135E-2</v>
      </c>
      <c r="Y34" s="89">
        <f t="shared" si="9"/>
        <v>0</v>
      </c>
    </row>
    <row r="35" spans="1:25" x14ac:dyDescent="0.2">
      <c r="A35" s="6" t="s">
        <v>23</v>
      </c>
      <c r="B35" s="5" t="s">
        <v>194</v>
      </c>
      <c r="C35" s="90"/>
      <c r="D35" s="76">
        <f>投入係数表!AE35</f>
        <v>2.5049990111846009E-3</v>
      </c>
      <c r="E35" s="77">
        <f t="shared" si="0"/>
        <v>0.2504999011184601</v>
      </c>
      <c r="F35" s="76">
        <f>分析係数表!C38</f>
        <v>0.12310923685624497</v>
      </c>
      <c r="G35" s="77">
        <f t="shared" si="1"/>
        <v>3.083885165925845E-2</v>
      </c>
      <c r="H35" s="77">
        <v>7.5726464476009531E-2</v>
      </c>
      <c r="I35" s="77">
        <f t="shared" si="2"/>
        <v>7.5726464476009531E-2</v>
      </c>
      <c r="J35" s="76">
        <f>分析係数表!G38</f>
        <v>0.19170637906529556</v>
      </c>
      <c r="K35" s="78">
        <f t="shared" si="3"/>
        <v>1.4517246304112521E-2</v>
      </c>
      <c r="L35" s="79"/>
      <c r="M35" s="80"/>
      <c r="N35" s="81">
        <f>分析係数表!H38</f>
        <v>4.3167094042767119E-2</v>
      </c>
      <c r="O35" s="82">
        <f t="shared" si="4"/>
        <v>0.21735707536608714</v>
      </c>
      <c r="P35" s="76">
        <f>分析係数表!C38</f>
        <v>0.12310923685624497</v>
      </c>
      <c r="Q35" s="82">
        <f t="shared" si="5"/>
        <v>2.6758663673624311E-2</v>
      </c>
      <c r="R35" s="83">
        <v>3.4595953069013745E-2</v>
      </c>
      <c r="S35" s="84">
        <f t="shared" si="6"/>
        <v>0.11032241754502328</v>
      </c>
      <c r="T35" s="85">
        <f>分析係数表!F38</f>
        <v>0.42705459409748348</v>
      </c>
      <c r="U35" s="86">
        <f t="shared" si="7"/>
        <v>4.7113695244543008E-2</v>
      </c>
      <c r="V35" s="87">
        <f>分析係数表!D38</f>
        <v>7.0562661984783878E-2</v>
      </c>
      <c r="W35" s="88">
        <f t="shared" si="8"/>
        <v>0</v>
      </c>
      <c r="X35" s="76">
        <f>分析係数表!E38</f>
        <v>7.7418276063874261E-2</v>
      </c>
      <c r="Y35" s="89">
        <f t="shared" si="9"/>
        <v>0</v>
      </c>
    </row>
    <row r="36" spans="1:25" x14ac:dyDescent="0.2">
      <c r="A36" s="6" t="s">
        <v>24</v>
      </c>
      <c r="B36" s="5" t="s">
        <v>39</v>
      </c>
      <c r="C36" s="90"/>
      <c r="D36" s="76">
        <f>投入係数表!AE36</f>
        <v>0</v>
      </c>
      <c r="E36" s="77">
        <f t="shared" si="0"/>
        <v>0</v>
      </c>
      <c r="F36" s="76">
        <f>分析係数表!C39</f>
        <v>1</v>
      </c>
      <c r="G36" s="77">
        <f t="shared" si="1"/>
        <v>0</v>
      </c>
      <c r="H36" s="77">
        <v>1.8831675221570358E-2</v>
      </c>
      <c r="I36" s="77">
        <f t="shared" si="2"/>
        <v>1.8831675221570358E-2</v>
      </c>
      <c r="J36" s="76">
        <f>分析係数表!G39</f>
        <v>0.35304153549304357</v>
      </c>
      <c r="K36" s="78">
        <f t="shared" si="3"/>
        <v>6.6483635361295011E-3</v>
      </c>
      <c r="L36" s="79"/>
      <c r="M36" s="80"/>
      <c r="N36" s="81">
        <f>分析係数表!H39</f>
        <v>3.7957953780144243E-3</v>
      </c>
      <c r="O36" s="82">
        <f t="shared" si="4"/>
        <v>1.9112775607177265E-2</v>
      </c>
      <c r="P36" s="76">
        <f>分析係数表!C39</f>
        <v>1</v>
      </c>
      <c r="Q36" s="82">
        <f t="shared" si="5"/>
        <v>1.9112775607177265E-2</v>
      </c>
      <c r="R36" s="83">
        <v>2.7308750482613553E-2</v>
      </c>
      <c r="S36" s="84">
        <f t="shared" si="6"/>
        <v>4.6140425704183911E-2</v>
      </c>
      <c r="T36" s="85">
        <f>分析係数表!F39</f>
        <v>0.70376764496801059</v>
      </c>
      <c r="U36" s="86">
        <f t="shared" si="7"/>
        <v>3.2472138735654972E-2</v>
      </c>
      <c r="V36" s="87">
        <f>分析係数表!D39</f>
        <v>5.7580989133746319E-2</v>
      </c>
      <c r="W36" s="88">
        <f t="shared" si="8"/>
        <v>0</v>
      </c>
      <c r="X36" s="76">
        <f>分析係数表!E39</f>
        <v>7.2915608814867472E-2</v>
      </c>
      <c r="Y36" s="89">
        <f t="shared" si="9"/>
        <v>0</v>
      </c>
    </row>
    <row r="37" spans="1:25" x14ac:dyDescent="0.2">
      <c r="A37" s="6" t="s">
        <v>25</v>
      </c>
      <c r="B37" s="5" t="s">
        <v>40</v>
      </c>
      <c r="C37" s="90"/>
      <c r="D37" s="76">
        <f>投入係数表!AE37</f>
        <v>0</v>
      </c>
      <c r="E37" s="77">
        <f t="shared" si="0"/>
        <v>0</v>
      </c>
      <c r="F37" s="76">
        <f>分析係数表!C40</f>
        <v>0.78099387587215507</v>
      </c>
      <c r="G37" s="77">
        <f t="shared" si="1"/>
        <v>0</v>
      </c>
      <c r="H37" s="77">
        <v>1.4562964462352763E-3</v>
      </c>
      <c r="I37" s="77">
        <f t="shared" si="2"/>
        <v>1.4562964462352763E-3</v>
      </c>
      <c r="J37" s="76">
        <f>分析係数表!G40</f>
        <v>0.50417365280256732</v>
      </c>
      <c r="K37" s="78">
        <f t="shared" si="3"/>
        <v>7.3422629886183679E-4</v>
      </c>
      <c r="L37" s="79"/>
      <c r="M37" s="80"/>
      <c r="N37" s="81">
        <f>分析係数表!H40</f>
        <v>3.2832602420076455E-2</v>
      </c>
      <c r="O37" s="82">
        <f t="shared" si="4"/>
        <v>0.16532033478128175</v>
      </c>
      <c r="P37" s="76">
        <f>分析係数表!C40</f>
        <v>0.78099387587215507</v>
      </c>
      <c r="Q37" s="82">
        <f t="shared" si="5"/>
        <v>0.12911416902131548</v>
      </c>
      <c r="R37" s="83">
        <v>0.12942297239567252</v>
      </c>
      <c r="S37" s="84">
        <f t="shared" si="6"/>
        <v>0.13087926884190779</v>
      </c>
      <c r="T37" s="85">
        <f>分析係数表!F40</f>
        <v>0.70079506733733576</v>
      </c>
      <c r="U37" s="86">
        <f t="shared" si="7"/>
        <v>9.1719546021126044E-2</v>
      </c>
      <c r="V37" s="87">
        <f>分析係数表!D40</f>
        <v>8.9079993509654384E-2</v>
      </c>
      <c r="W37" s="88">
        <f t="shared" si="8"/>
        <v>0</v>
      </c>
      <c r="X37" s="76">
        <f>分析係数表!E40</f>
        <v>5.5816972253772516E-2</v>
      </c>
      <c r="Y37" s="89">
        <f t="shared" si="9"/>
        <v>0</v>
      </c>
    </row>
    <row r="38" spans="1:25" x14ac:dyDescent="0.2">
      <c r="A38" s="6" t="s">
        <v>26</v>
      </c>
      <c r="B38" s="5" t="s">
        <v>277</v>
      </c>
      <c r="C38" s="90"/>
      <c r="D38" s="76">
        <f>投入係数表!AE38</f>
        <v>0</v>
      </c>
      <c r="E38" s="77">
        <f t="shared" si="0"/>
        <v>0</v>
      </c>
      <c r="F38" s="76">
        <f>分析係数表!C41</f>
        <v>0.76071116627591595</v>
      </c>
      <c r="G38" s="77">
        <f t="shared" si="1"/>
        <v>0</v>
      </c>
      <c r="H38" s="77">
        <v>9.0520189792706865E-4</v>
      </c>
      <c r="I38" s="77">
        <f t="shared" si="2"/>
        <v>9.0520189792706865E-4</v>
      </c>
      <c r="J38" s="76">
        <f>分析係数表!G41</f>
        <v>0.44503393665158369</v>
      </c>
      <c r="K38" s="78">
        <f t="shared" si="3"/>
        <v>4.0284556409896842E-4</v>
      </c>
      <c r="L38" s="79"/>
      <c r="M38" s="80"/>
      <c r="N38" s="81">
        <f>分析係数表!H41</f>
        <v>5.40375184572724E-2</v>
      </c>
      <c r="O38" s="82">
        <f t="shared" si="4"/>
        <v>0.27209237110742446</v>
      </c>
      <c r="P38" s="76">
        <f>分析係数表!C41</f>
        <v>0.76071116627591595</v>
      </c>
      <c r="Q38" s="82">
        <f t="shared" si="5"/>
        <v>0.2069837049599082</v>
      </c>
      <c r="R38" s="83">
        <v>0.21056219555405373</v>
      </c>
      <c r="S38" s="84">
        <f t="shared" si="6"/>
        <v>0.21146739745198079</v>
      </c>
      <c r="T38" s="85">
        <f>分析係数表!F41</f>
        <v>0.54961538461538462</v>
      </c>
      <c r="U38" s="86">
        <f t="shared" si="7"/>
        <v>0.11622573498418483</v>
      </c>
      <c r="V38" s="87">
        <f>分析係数表!D41</f>
        <v>0.14765837104072399</v>
      </c>
      <c r="W38" s="88">
        <f t="shared" si="8"/>
        <v>0</v>
      </c>
      <c r="X38" s="76">
        <f>分析係数表!E41</f>
        <v>0.13881221719457013</v>
      </c>
      <c r="Y38" s="89">
        <f t="shared" si="9"/>
        <v>0</v>
      </c>
    </row>
    <row r="39" spans="1:25" x14ac:dyDescent="0.2">
      <c r="A39" s="6" t="s">
        <v>51</v>
      </c>
      <c r="B39" s="5" t="s">
        <v>368</v>
      </c>
      <c r="C39" s="90"/>
      <c r="D39" s="76">
        <f>投入係数表!AE39</f>
        <v>1.9776307983036324E-4</v>
      </c>
      <c r="E39" s="77">
        <f>$C$33*D39</f>
        <v>1.9776307983036322E-2</v>
      </c>
      <c r="F39" s="76">
        <f>分析係数表!C42</f>
        <v>0.30107643796890293</v>
      </c>
      <c r="G39" s="77">
        <f>E39*F39</f>
        <v>5.9541803637085553E-3</v>
      </c>
      <c r="H39" s="77">
        <v>1.1156595002513646E-2</v>
      </c>
      <c r="I39" s="77">
        <f>C39+H39</f>
        <v>1.1156595002513646E-2</v>
      </c>
      <c r="J39" s="76">
        <f>分析係数表!G42</f>
        <v>0.48530465949820789</v>
      </c>
      <c r="K39" s="78">
        <f>I39*J39</f>
        <v>5.4143475388542927E-3</v>
      </c>
      <c r="L39" s="79"/>
      <c r="M39" s="80"/>
      <c r="N39" s="81">
        <f>分析係数表!H42</f>
        <v>1.1991298601515789E-2</v>
      </c>
      <c r="O39" s="82">
        <f t="shared" si="4"/>
        <v>6.037917658493943E-2</v>
      </c>
      <c r="P39" s="76">
        <f>分析係数表!C42</f>
        <v>0.30107643796890293</v>
      </c>
      <c r="Q39" s="82">
        <f>O39*P39</f>
        <v>1.8178747413688953E-2</v>
      </c>
      <c r="R39" s="83">
        <v>1.9207074587585343E-2</v>
      </c>
      <c r="S39" s="84">
        <f>I39+R39</f>
        <v>3.0363669590098986E-2</v>
      </c>
      <c r="T39" s="85">
        <f>分析係数表!F42</f>
        <v>0.55698924731182797</v>
      </c>
      <c r="U39" s="86">
        <f>S39*T39</f>
        <v>1.6912237470614273E-2</v>
      </c>
      <c r="V39" s="87">
        <f>分析係数表!D42</f>
        <v>0.33118279569892473</v>
      </c>
      <c r="W39" s="88">
        <f>ROUND(S39*V39,0)</f>
        <v>0</v>
      </c>
      <c r="X39" s="76">
        <f>分析係数表!E42</f>
        <v>0.28387096774193549</v>
      </c>
      <c r="Y39" s="89">
        <f>ROUND(S39*X39,0)</f>
        <v>0</v>
      </c>
    </row>
    <row r="40" spans="1:25" x14ac:dyDescent="0.2">
      <c r="A40" s="6" t="s">
        <v>195</v>
      </c>
      <c r="B40" s="5" t="s">
        <v>41</v>
      </c>
      <c r="C40" s="90"/>
      <c r="D40" s="76">
        <f>投入係数表!AE40</f>
        <v>2.5167183048041778E-2</v>
      </c>
      <c r="E40" s="77">
        <f>$C$33*D40</f>
        <v>2.5167183048041779</v>
      </c>
      <c r="F40" s="76">
        <f>分析係数表!C43</f>
        <v>0.72981232219865499</v>
      </c>
      <c r="G40" s="77">
        <f>E40*F40</f>
        <v>1.8367320303489996</v>
      </c>
      <c r="H40" s="77">
        <v>2.587840546427266</v>
      </c>
      <c r="I40" s="77">
        <f>C40+H40</f>
        <v>2.587840546427266</v>
      </c>
      <c r="J40" s="76">
        <f>分析係数表!G43</f>
        <v>0.39095764137830125</v>
      </c>
      <c r="K40" s="78">
        <f>I40*J40</f>
        <v>1.0117360362943382</v>
      </c>
      <c r="L40" s="79"/>
      <c r="M40" s="80"/>
      <c r="N40" s="81">
        <f>分析係数表!H43</f>
        <v>3.3430191196790096E-2</v>
      </c>
      <c r="O40" s="82">
        <f t="shared" si="4"/>
        <v>0.16832934318591022</v>
      </c>
      <c r="P40" s="76">
        <f>分析係数表!C43</f>
        <v>0.72981232219865499</v>
      </c>
      <c r="Q40" s="82">
        <f>O40*P40</f>
        <v>0.12284882884468348</v>
      </c>
      <c r="R40" s="83">
        <v>0.24571055541662068</v>
      </c>
      <c r="S40" s="84">
        <f>I40+R40</f>
        <v>2.8335511018438866</v>
      </c>
      <c r="T40" s="85">
        <f>分析係数表!F43</f>
        <v>0.64680420416026529</v>
      </c>
      <c r="U40" s="86">
        <f>S40*T40</f>
        <v>1.832752765375578</v>
      </c>
      <c r="V40" s="87">
        <f>分析係数表!D43</f>
        <v>0.10445777550174361</v>
      </c>
      <c r="W40" s="88">
        <f>ROUND(S40*V40,0)</f>
        <v>0</v>
      </c>
      <c r="X40" s="76">
        <f>分析係数表!E43</f>
        <v>8.2644426561318804E-2</v>
      </c>
      <c r="Y40" s="89">
        <f>ROUND(S40*X40,0)</f>
        <v>0</v>
      </c>
    </row>
    <row r="41" spans="1:25" x14ac:dyDescent="0.2">
      <c r="A41" s="6" t="s">
        <v>341</v>
      </c>
      <c r="B41" s="5" t="s">
        <v>42</v>
      </c>
      <c r="C41" s="90"/>
      <c r="D41" s="76">
        <f>投入係数表!AE41</f>
        <v>5.200436543687329E-4</v>
      </c>
      <c r="E41" s="77">
        <f>$C$33*D41</f>
        <v>5.2004365436873291E-2</v>
      </c>
      <c r="F41" s="76">
        <f>分析係数表!C44</f>
        <v>0.45252453325619169</v>
      </c>
      <c r="G41" s="77">
        <f>E41*F41</f>
        <v>2.3533251196605515E-2</v>
      </c>
      <c r="H41" s="77">
        <v>2.716723588028928E-2</v>
      </c>
      <c r="I41" s="77">
        <f>C41+H41</f>
        <v>2.716723588028928E-2</v>
      </c>
      <c r="J41" s="76">
        <f>分析係数表!G44</f>
        <v>0.2679406279539126</v>
      </c>
      <c r="K41" s="78">
        <f>I41*J41</f>
        <v>7.2792062415367757E-3</v>
      </c>
      <c r="L41" s="79"/>
      <c r="M41" s="80"/>
      <c r="N41" s="81">
        <f>分析係数表!H44</f>
        <v>0.11253165797686161</v>
      </c>
      <c r="O41" s="82">
        <f t="shared" si="4"/>
        <v>0.56662493981444606</v>
      </c>
      <c r="P41" s="76">
        <f>分析係数表!C44</f>
        <v>0.45252453325619169</v>
      </c>
      <c r="Q41" s="82">
        <f>O41*P41</f>
        <v>0.25641168642084988</v>
      </c>
      <c r="R41" s="83">
        <v>0.26073548882174225</v>
      </c>
      <c r="S41" s="84">
        <f>I41+R41</f>
        <v>0.28790272470203154</v>
      </c>
      <c r="T41" s="85">
        <f>分析係数表!F44</f>
        <v>0.51592877398257675</v>
      </c>
      <c r="U41" s="86">
        <f>S41*T41</f>
        <v>0.14853729978176244</v>
      </c>
      <c r="V41" s="87">
        <f>分析係数表!D44</f>
        <v>0.17695373374549728</v>
      </c>
      <c r="W41" s="88">
        <f>ROUND(S41*V41,0)</f>
        <v>0</v>
      </c>
      <c r="X41" s="76">
        <f>分析係数表!E44</f>
        <v>0.1325013412359809</v>
      </c>
      <c r="Y41" s="89">
        <f>ROUND(S41*X41,0)</f>
        <v>0</v>
      </c>
    </row>
    <row r="42" spans="1:25" x14ac:dyDescent="0.2">
      <c r="A42" s="6" t="s">
        <v>342</v>
      </c>
      <c r="B42" s="5" t="s">
        <v>279</v>
      </c>
      <c r="C42" s="90"/>
      <c r="D42" s="76">
        <f>投入係数表!AE42</f>
        <v>3.2228057453836972E-4</v>
      </c>
      <c r="E42" s="77">
        <f>$C$33*D42</f>
        <v>3.2228057453836972E-2</v>
      </c>
      <c r="F42" s="76">
        <f>分析係数表!C45</f>
        <v>1</v>
      </c>
      <c r="G42" s="77">
        <f>E42*F42</f>
        <v>3.2228057453836972E-2</v>
      </c>
      <c r="H42" s="77">
        <v>5.3892707871031446E-2</v>
      </c>
      <c r="I42" s="77">
        <f>C42+H42</f>
        <v>5.3892707871031446E-2</v>
      </c>
      <c r="J42" s="76">
        <f>分析係数表!G45</f>
        <v>0</v>
      </c>
      <c r="K42" s="78">
        <f>I42*J42</f>
        <v>0</v>
      </c>
      <c r="L42" s="79"/>
      <c r="M42" s="80"/>
      <c r="N42" s="81">
        <f>分析係数表!H45</f>
        <v>0</v>
      </c>
      <c r="O42" s="82">
        <f t="shared" si="4"/>
        <v>0</v>
      </c>
      <c r="P42" s="76">
        <f>分析係数表!C45</f>
        <v>1</v>
      </c>
      <c r="Q42" s="82">
        <f>O42*P42</f>
        <v>0</v>
      </c>
      <c r="R42" s="83">
        <v>4.3240884921988887E-3</v>
      </c>
      <c r="S42" s="84">
        <f>I42+R42</f>
        <v>5.8216796363230336E-2</v>
      </c>
      <c r="T42" s="85">
        <f>分析係数表!F45</f>
        <v>0</v>
      </c>
      <c r="U42" s="86">
        <f>S42*T42</f>
        <v>0</v>
      </c>
      <c r="V42" s="87">
        <f>分析係数表!D45</f>
        <v>0</v>
      </c>
      <c r="W42" s="88">
        <f>ROUND(S42*V42,0)</f>
        <v>0</v>
      </c>
      <c r="X42" s="76">
        <f>分析係数表!E45</f>
        <v>0</v>
      </c>
      <c r="Y42" s="89">
        <f>ROUND(S42*X42,0)</f>
        <v>0</v>
      </c>
    </row>
    <row r="43" spans="1:25" x14ac:dyDescent="0.2">
      <c r="A43" s="6" t="s">
        <v>343</v>
      </c>
      <c r="B43" s="5" t="s">
        <v>280</v>
      </c>
      <c r="C43" s="90"/>
      <c r="D43" s="76">
        <f>投入係数表!AE43</f>
        <v>2.2046921121829381E-3</v>
      </c>
      <c r="E43" s="77">
        <f>$C$33*D43</f>
        <v>0.22046921121829383</v>
      </c>
      <c r="F43" s="76">
        <f>分析係数表!C46</f>
        <v>0.34080923888028791</v>
      </c>
      <c r="G43" s="77">
        <f>E43*F43</f>
        <v>7.5137944071844154E-2</v>
      </c>
      <c r="H43" s="77">
        <v>9.9304240848629752E-2</v>
      </c>
      <c r="I43" s="77">
        <f>C43+H43</f>
        <v>9.9304240848629752E-2</v>
      </c>
      <c r="J43" s="76">
        <f>分析係数表!G46</f>
        <v>9.3103025848340071E-3</v>
      </c>
      <c r="K43" s="78">
        <f>I43*J43</f>
        <v>9.2455253025797634E-4</v>
      </c>
      <c r="L43" s="79"/>
      <c r="M43" s="80"/>
      <c r="N43" s="81">
        <f>分析係数表!H46</f>
        <v>2.2019091222401043E-2</v>
      </c>
      <c r="O43" s="82">
        <f t="shared" si="4"/>
        <v>0.11087161126895667</v>
      </c>
      <c r="P43" s="76">
        <f>分析係数表!C46</f>
        <v>0.34080923888028791</v>
      </c>
      <c r="Q43" s="82">
        <f>O43*P43</f>
        <v>3.7786069450004275E-2</v>
      </c>
      <c r="R43" s="83">
        <v>4.3219472162911166E-2</v>
      </c>
      <c r="S43" s="84">
        <f>I43+R43</f>
        <v>0.14252371301154093</v>
      </c>
      <c r="T43" s="85">
        <f>分析係数表!F46</f>
        <v>0.31361019233125076</v>
      </c>
      <c r="U43" s="86">
        <f>S43*T43</f>
        <v>4.4696889049313335E-2</v>
      </c>
      <c r="V43" s="87">
        <f>分析係数表!D46</f>
        <v>2.8175915717260809E-3</v>
      </c>
      <c r="W43" s="88">
        <f>ROUND(S43*V43,0)</f>
        <v>0</v>
      </c>
      <c r="X43" s="76">
        <f>分析係数表!E46</f>
        <v>8.2077667524194532E-3</v>
      </c>
      <c r="Y43" s="89">
        <f>ROUND(S43*X43,0)</f>
        <v>0</v>
      </c>
    </row>
    <row r="44" spans="1:25" x14ac:dyDescent="0.2">
      <c r="A44" s="192">
        <v>40</v>
      </c>
      <c r="B44" s="14" t="s">
        <v>151</v>
      </c>
      <c r="C44" s="197">
        <f>SUM(C5:C43)</f>
        <v>100</v>
      </c>
      <c r="D44" s="92">
        <f>投入係数表!AE44</f>
        <v>0.15016809861785582</v>
      </c>
      <c r="E44" s="91">
        <f>SUM(E5:E43)</f>
        <v>15.01680986178558</v>
      </c>
      <c r="F44" s="92">
        <f>分析係数表!C47</f>
        <v>0.44730110240898746</v>
      </c>
      <c r="G44" s="91">
        <f>SUM(G5:G43)</f>
        <v>8.9880058661173265</v>
      </c>
      <c r="H44" s="91">
        <f>SUM(H5:H43)</f>
        <v>10.528119218907481</v>
      </c>
      <c r="I44" s="91">
        <f>SUM(I5:I43)</f>
        <v>110.52811921890748</v>
      </c>
      <c r="J44" s="92">
        <f>分析係数表!G47</f>
        <v>0.20041488570582558</v>
      </c>
      <c r="K44" s="93">
        <f>SUM(K5:K43)</f>
        <v>8.0264333547581703</v>
      </c>
      <c r="L44" s="94">
        <f>最終需要_まとめ!$L$33</f>
        <v>0.62733333333333341</v>
      </c>
      <c r="M44" s="91">
        <f>K44*L44</f>
        <v>5.0352491912182931</v>
      </c>
      <c r="N44" s="95">
        <f>分析係数表!H47</f>
        <v>1</v>
      </c>
      <c r="O44" s="96">
        <f>SUM(O5:O43)</f>
        <v>5.0352491912182922</v>
      </c>
      <c r="P44" s="92">
        <f>分析係数表!C47</f>
        <v>0.44730110240898746</v>
      </c>
      <c r="Q44" s="96">
        <f>SUM(Q5:Q43)</f>
        <v>2.4243063927153479</v>
      </c>
      <c r="R44" s="91">
        <f>SUM(R5:R43)</f>
        <v>2.7876410420057165</v>
      </c>
      <c r="S44" s="97">
        <f>SUM(S5:S43)</f>
        <v>113.31576026091319</v>
      </c>
      <c r="T44" s="98">
        <f>分析係数表!F47</f>
        <v>0.4447131739491107</v>
      </c>
      <c r="U44" s="99">
        <f>SUM(U5:U43)</f>
        <v>93.415963484234112</v>
      </c>
      <c r="V44" s="100">
        <f>分析係数表!D47</f>
        <v>5.9741394314336671E-2</v>
      </c>
      <c r="W44" s="101">
        <f>SUM(W5:W43)</f>
        <v>1</v>
      </c>
      <c r="X44" s="92">
        <f>分析係数表!E47</f>
        <v>5.0958836918611881E-2</v>
      </c>
      <c r="Y44" s="102">
        <f>SUM(Y5:Y43)</f>
        <v>1</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A1:Y46"/>
  <sheetViews>
    <sheetView showGridLines="0" workbookViewId="0">
      <pane xSplit="2" ySplit="4" topLeftCell="C5" activePane="bottomRight" state="frozen"/>
      <selection activeCell="B1" sqref="B1:B65536"/>
      <selection pane="topRight" activeCell="B1" sqref="B1:B65536"/>
      <selection pane="bottomLeft" activeCell="B1" sqref="B1:B65536"/>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8" t="str">
        <f>取引基本表!$E$1</f>
        <v>2015年加古川市産業連関表</v>
      </c>
      <c r="H1" s="401"/>
      <c r="I1" s="401"/>
    </row>
    <row r="2" spans="1:25" x14ac:dyDescent="0.2">
      <c r="B2" s="3" t="s">
        <v>378</v>
      </c>
      <c r="S2" s="3" t="s">
        <v>153</v>
      </c>
      <c r="U2" s="64" t="s">
        <v>210</v>
      </c>
      <c r="W2" s="3" t="s">
        <v>130</v>
      </c>
      <c r="Y2" s="3" t="s">
        <v>154</v>
      </c>
    </row>
    <row r="3" spans="1:25" ht="44" x14ac:dyDescent="0.2">
      <c r="B3" s="65"/>
      <c r="C3" s="66" t="s">
        <v>228</v>
      </c>
      <c r="D3" s="66" t="s">
        <v>382</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投入係数表!AF5</f>
        <v>4.987593361513236E-5</v>
      </c>
      <c r="E5" s="77">
        <f t="shared" ref="E5:E38" si="0">$C$34*D5</f>
        <v>4.9875933615132362E-3</v>
      </c>
      <c r="F5" s="76">
        <f>分析係数表!C8</f>
        <v>6.8521575100212173E-2</v>
      </c>
      <c r="G5" s="77">
        <f t="shared" ref="G5:G38" si="1">E5*F5</f>
        <v>3.4175775309024889E-4</v>
      </c>
      <c r="H5" s="77">
        <f t="array" ref="H5:H43">MMULT(逆行列係数!C5:AO43,'30'!G5:G43)</f>
        <v>5.8077820938590868E-4</v>
      </c>
      <c r="I5" s="77">
        <f t="shared" ref="I5:I38" si="2">C5+H5</f>
        <v>5.8077820938590868E-4</v>
      </c>
      <c r="J5" s="76">
        <f>分析係数表!G8</f>
        <v>0.11996034368803701</v>
      </c>
      <c r="K5" s="78">
        <f t="shared" ref="K5:K38" si="3">I5*J5</f>
        <v>6.9670353604456333E-5</v>
      </c>
      <c r="L5" s="79" t="s">
        <v>187</v>
      </c>
      <c r="M5" s="80" t="s">
        <v>187</v>
      </c>
      <c r="N5" s="81">
        <f>分析係数表!H8</f>
        <v>1.0951051471680932E-2</v>
      </c>
      <c r="O5" s="82">
        <f t="shared" ref="O5:O43" si="4">$M$44*N5</f>
        <v>0.31378169582386933</v>
      </c>
      <c r="P5" s="76">
        <f>分析係数表!C8</f>
        <v>6.8521575100212173E-2</v>
      </c>
      <c r="Q5" s="82">
        <f t="shared" ref="Q5:Q38" si="5">O5*P5</f>
        <v>2.1500816035467194E-2</v>
      </c>
      <c r="R5" s="83">
        <f t="array" ref="R5:R43">MMULT(逆行列係数!C5:AO43,'30'!Q5:Q43)</f>
        <v>2.7656906979595899E-2</v>
      </c>
      <c r="S5" s="84">
        <f t="shared" ref="S5:S38" si="6">I5+R5</f>
        <v>2.8237685188981808E-2</v>
      </c>
      <c r="T5" s="85">
        <f>分析係数表!F8</f>
        <v>0.45208195637805682</v>
      </c>
      <c r="U5" s="86">
        <f t="shared" ref="U5:U38" si="7">S5*T5</f>
        <v>1.2765747963822575E-2</v>
      </c>
      <c r="V5" s="87">
        <f>分析係数表!D8</f>
        <v>0.36021150033046928</v>
      </c>
      <c r="W5" s="88">
        <f t="shared" ref="W5:W38" si="8">ROUND(S5*V5,0)</f>
        <v>0</v>
      </c>
      <c r="X5" s="76">
        <f>分析係数表!E8</f>
        <v>0.22769332452081956</v>
      </c>
      <c r="Y5" s="89">
        <f t="shared" ref="Y5:Y38" si="9">ROUND(S5*X5,0)</f>
        <v>0</v>
      </c>
    </row>
    <row r="6" spans="1:25" x14ac:dyDescent="0.2">
      <c r="A6" s="6" t="s">
        <v>220</v>
      </c>
      <c r="B6" s="5" t="s">
        <v>266</v>
      </c>
      <c r="C6" s="90"/>
      <c r="D6" s="76">
        <f>投入係数表!AF6</f>
        <v>0</v>
      </c>
      <c r="E6" s="77">
        <f t="shared" si="0"/>
        <v>0</v>
      </c>
      <c r="F6" s="76">
        <f>分析係数表!C9</f>
        <v>0.10166666666666668</v>
      </c>
      <c r="G6" s="77">
        <f t="shared" si="1"/>
        <v>0</v>
      </c>
      <c r="H6" s="77">
        <v>7.0653478152630652E-5</v>
      </c>
      <c r="I6" s="77">
        <f t="shared" si="2"/>
        <v>7.0653478152630652E-5</v>
      </c>
      <c r="J6" s="76">
        <f>分析係数表!G9</f>
        <v>0.25757575757575757</v>
      </c>
      <c r="K6" s="78">
        <f t="shared" si="3"/>
        <v>1.8198623160526078E-5</v>
      </c>
      <c r="L6" s="79"/>
      <c r="M6" s="80"/>
      <c r="N6" s="81">
        <f>分析係数表!H9</f>
        <v>5.8336047250617351E-4</v>
      </c>
      <c r="O6" s="82">
        <f t="shared" si="4"/>
        <v>1.6715092501661293E-2</v>
      </c>
      <c r="P6" s="76">
        <f>分析係数表!C9</f>
        <v>0.10166666666666668</v>
      </c>
      <c r="Q6" s="82">
        <f t="shared" si="5"/>
        <v>1.6993677376688984E-3</v>
      </c>
      <c r="R6" s="83">
        <v>1.9201208200355479E-3</v>
      </c>
      <c r="S6" s="84">
        <f t="shared" si="6"/>
        <v>1.9907742981881784E-3</v>
      </c>
      <c r="T6" s="85">
        <f>分析係数表!F9</f>
        <v>0.71212121212121215</v>
      </c>
      <c r="U6" s="86">
        <f t="shared" si="7"/>
        <v>1.4176726062855212E-3</v>
      </c>
      <c r="V6" s="87">
        <f>分析係数表!D9</f>
        <v>0</v>
      </c>
      <c r="W6" s="88">
        <f t="shared" si="8"/>
        <v>0</v>
      </c>
      <c r="X6" s="76">
        <f>分析係数表!E9</f>
        <v>0</v>
      </c>
      <c r="Y6" s="89">
        <f t="shared" si="9"/>
        <v>0</v>
      </c>
    </row>
    <row r="7" spans="1:25" x14ac:dyDescent="0.2">
      <c r="A7" s="6" t="s">
        <v>221</v>
      </c>
      <c r="B7" s="5" t="s">
        <v>267</v>
      </c>
      <c r="C7" s="90"/>
      <c r="D7" s="76">
        <f>投入係数表!AF7</f>
        <v>0</v>
      </c>
      <c r="E7" s="77">
        <f t="shared" si="0"/>
        <v>0</v>
      </c>
      <c r="F7" s="76">
        <f>分析係数表!C10</f>
        <v>6.675102815564693E-2</v>
      </c>
      <c r="G7" s="77">
        <f t="shared" si="1"/>
        <v>0</v>
      </c>
      <c r="H7" s="77">
        <v>2.3420138165519894E-5</v>
      </c>
      <c r="I7" s="77">
        <f t="shared" si="2"/>
        <v>2.3420138165519894E-5</v>
      </c>
      <c r="J7" s="76">
        <f>分析係数表!G10</f>
        <v>0.17692307692307693</v>
      </c>
      <c r="K7" s="78">
        <f t="shared" si="3"/>
        <v>4.1435629062073659E-6</v>
      </c>
      <c r="L7" s="79"/>
      <c r="M7" s="80"/>
      <c r="N7" s="81">
        <f>分析係数表!H10</f>
        <v>1.0987412693544459E-3</v>
      </c>
      <c r="O7" s="82">
        <f t="shared" si="4"/>
        <v>3.148235579581192E-2</v>
      </c>
      <c r="P7" s="76">
        <f>分析係数表!C10</f>
        <v>6.675102815564693E-2</v>
      </c>
      <c r="Q7" s="82">
        <f t="shared" si="5"/>
        <v>2.101479618132336E-3</v>
      </c>
      <c r="R7" s="83">
        <v>3.1904122202439981E-3</v>
      </c>
      <c r="S7" s="84">
        <f t="shared" si="6"/>
        <v>3.213832358409518E-3</v>
      </c>
      <c r="T7" s="85">
        <f>分析係数表!F10</f>
        <v>0.52307692307692311</v>
      </c>
      <c r="U7" s="86">
        <f t="shared" si="7"/>
        <v>1.6810815413219019E-3</v>
      </c>
      <c r="V7" s="87">
        <f>分析係数表!D10</f>
        <v>9.2307692307692313E-2</v>
      </c>
      <c r="W7" s="88">
        <f t="shared" si="8"/>
        <v>0</v>
      </c>
      <c r="X7" s="76">
        <f>分析係数表!E10</f>
        <v>0</v>
      </c>
      <c r="Y7" s="89">
        <f t="shared" si="9"/>
        <v>0</v>
      </c>
    </row>
    <row r="8" spans="1:25" x14ac:dyDescent="0.2">
      <c r="A8" s="6" t="s">
        <v>222</v>
      </c>
      <c r="B8" s="5" t="s">
        <v>27</v>
      </c>
      <c r="C8" s="90"/>
      <c r="D8" s="76">
        <f>投入係数表!AF8</f>
        <v>0</v>
      </c>
      <c r="E8" s="77">
        <f t="shared" si="0"/>
        <v>0</v>
      </c>
      <c r="F8" s="76">
        <f>分析係数表!C11</f>
        <v>1.2359489742525653E-2</v>
      </c>
      <c r="G8" s="77">
        <f t="shared" si="1"/>
        <v>0</v>
      </c>
      <c r="H8" s="77">
        <v>1.5912986243552876E-2</v>
      </c>
      <c r="I8" s="77">
        <f t="shared" si="2"/>
        <v>1.5912986243552876E-2</v>
      </c>
      <c r="J8" s="76">
        <f>分析係数表!G11</f>
        <v>0.33667334669338678</v>
      </c>
      <c r="K8" s="78">
        <f t="shared" si="3"/>
        <v>5.3574783345027724E-3</v>
      </c>
      <c r="L8" s="79"/>
      <c r="M8" s="80"/>
      <c r="N8" s="81">
        <f>分析係数表!H11</f>
        <v>-2.0551994966342155E-5</v>
      </c>
      <c r="O8" s="82">
        <f t="shared" si="4"/>
        <v>-5.8887859761950351E-4</v>
      </c>
      <c r="P8" s="76">
        <f>分析係数表!C11</f>
        <v>1.2359489742525653E-2</v>
      </c>
      <c r="Q8" s="82">
        <f t="shared" si="5"/>
        <v>-7.2782389868711452E-6</v>
      </c>
      <c r="R8" s="83">
        <v>2.1658795829132323E-3</v>
      </c>
      <c r="S8" s="84">
        <f t="shared" si="6"/>
        <v>1.807886582646611E-2</v>
      </c>
      <c r="T8" s="85">
        <f>分析係数表!F11</f>
        <v>0.55811623246492981</v>
      </c>
      <c r="U8" s="86">
        <f t="shared" si="7"/>
        <v>1.0090108482306235E-2</v>
      </c>
      <c r="V8" s="87">
        <f>分析係数表!D11</f>
        <v>9.0180360721442889E-3</v>
      </c>
      <c r="W8" s="88">
        <f t="shared" si="8"/>
        <v>0</v>
      </c>
      <c r="X8" s="76">
        <f>分析係数表!E11</f>
        <v>0</v>
      </c>
      <c r="Y8" s="89">
        <f t="shared" si="9"/>
        <v>0</v>
      </c>
    </row>
    <row r="9" spans="1:25" x14ac:dyDescent="0.2">
      <c r="A9" s="6" t="s">
        <v>223</v>
      </c>
      <c r="B9" s="5" t="s">
        <v>191</v>
      </c>
      <c r="C9" s="90"/>
      <c r="D9" s="76">
        <f>投入係数表!AF9</f>
        <v>1.8703475105674635E-4</v>
      </c>
      <c r="E9" s="77">
        <f t="shared" si="0"/>
        <v>1.8703475105674636E-2</v>
      </c>
      <c r="F9" s="76">
        <f>分析係数表!C12</f>
        <v>9.527433500036242E-2</v>
      </c>
      <c r="G9" s="77">
        <f t="shared" si="1"/>
        <v>1.7819611528889841E-3</v>
      </c>
      <c r="H9" s="77">
        <v>2.6822022067710728E-3</v>
      </c>
      <c r="I9" s="77">
        <f t="shared" si="2"/>
        <v>2.6822022067710728E-3</v>
      </c>
      <c r="J9" s="76">
        <f>分析係数表!G12</f>
        <v>0.14088657924107142</v>
      </c>
      <c r="K9" s="78">
        <f t="shared" si="3"/>
        <v>3.7788629374482937E-4</v>
      </c>
      <c r="L9" s="79"/>
      <c r="M9" s="80"/>
      <c r="N9" s="81">
        <f>分析係数表!H12</f>
        <v>8.9938691818092706E-2</v>
      </c>
      <c r="O9" s="82">
        <f t="shared" si="4"/>
        <v>2.5770233398902733</v>
      </c>
      <c r="P9" s="76">
        <f>分析係数表!C12</f>
        <v>9.527433500036242E-2</v>
      </c>
      <c r="Q9" s="82">
        <f t="shared" si="5"/>
        <v>0.24552418498845874</v>
      </c>
      <c r="R9" s="83">
        <v>0.27254883972195254</v>
      </c>
      <c r="S9" s="84">
        <f t="shared" si="6"/>
        <v>0.27523104192872361</v>
      </c>
      <c r="T9" s="85">
        <f>分析係数表!F12</f>
        <v>0.31070382254464285</v>
      </c>
      <c r="U9" s="86">
        <f t="shared" si="7"/>
        <v>8.5515336810199294E-2</v>
      </c>
      <c r="V9" s="87">
        <f>分析係数表!D12</f>
        <v>6.9248744419642863E-2</v>
      </c>
      <c r="W9" s="88">
        <f t="shared" si="8"/>
        <v>0</v>
      </c>
      <c r="X9" s="76">
        <f>分析係数表!E12</f>
        <v>7.6468331473214288E-2</v>
      </c>
      <c r="Y9" s="89">
        <f t="shared" si="9"/>
        <v>0</v>
      </c>
    </row>
    <row r="10" spans="1:25" x14ac:dyDescent="0.2">
      <c r="A10" s="6" t="s">
        <v>224</v>
      </c>
      <c r="B10" s="5" t="s">
        <v>28</v>
      </c>
      <c r="C10" s="90"/>
      <c r="D10" s="76">
        <f>投入係数表!AF10</f>
        <v>1.8703475105674634E-3</v>
      </c>
      <c r="E10" s="77">
        <f t="shared" si="0"/>
        <v>0.18703475105674633</v>
      </c>
      <c r="F10" s="76">
        <f>分析係数表!C13</f>
        <v>0</v>
      </c>
      <c r="G10" s="77">
        <f t="shared" si="1"/>
        <v>0</v>
      </c>
      <c r="H10" s="77">
        <v>0</v>
      </c>
      <c r="I10" s="77">
        <f t="shared" si="2"/>
        <v>0</v>
      </c>
      <c r="J10" s="76">
        <f>分析係数表!G13</f>
        <v>0.24501568667138954</v>
      </c>
      <c r="K10" s="78">
        <f t="shared" si="3"/>
        <v>0</v>
      </c>
      <c r="L10" s="79"/>
      <c r="M10" s="80"/>
      <c r="N10" s="81">
        <f>分析係数表!H13</f>
        <v>1.4256760815882582E-2</v>
      </c>
      <c r="O10" s="82">
        <f t="shared" si="4"/>
        <v>0.40850055333328333</v>
      </c>
      <c r="P10" s="76">
        <f>分析係数表!C13</f>
        <v>0</v>
      </c>
      <c r="Q10" s="82">
        <f t="shared" si="5"/>
        <v>0</v>
      </c>
      <c r="R10" s="83">
        <v>0</v>
      </c>
      <c r="S10" s="84">
        <f t="shared" si="6"/>
        <v>0</v>
      </c>
      <c r="T10" s="85">
        <f>分析係数表!F13</f>
        <v>0.38356441655702866</v>
      </c>
      <c r="U10" s="86">
        <f t="shared" si="7"/>
        <v>0</v>
      </c>
      <c r="V10" s="87">
        <f>分析係数表!D13</f>
        <v>0.14249569881590932</v>
      </c>
      <c r="W10" s="88">
        <f t="shared" si="8"/>
        <v>0</v>
      </c>
      <c r="X10" s="76">
        <f>分析係数表!E13</f>
        <v>0.13065479202509866</v>
      </c>
      <c r="Y10" s="89">
        <f t="shared" si="9"/>
        <v>0</v>
      </c>
    </row>
    <row r="11" spans="1:25" x14ac:dyDescent="0.2">
      <c r="A11" s="6" t="s">
        <v>225</v>
      </c>
      <c r="B11" s="5" t="s">
        <v>268</v>
      </c>
      <c r="C11" s="90"/>
      <c r="D11" s="76">
        <f>投入係数表!AF11</f>
        <v>5.0374692951283681E-3</v>
      </c>
      <c r="E11" s="77">
        <f t="shared" si="0"/>
        <v>0.50374692951283684</v>
      </c>
      <c r="F11" s="76">
        <f>分析係数表!C14</f>
        <v>0.10677389421589856</v>
      </c>
      <c r="G11" s="77">
        <f t="shared" si="1"/>
        <v>5.3787021363387345E-2</v>
      </c>
      <c r="H11" s="77">
        <v>8.5048852127850363E-2</v>
      </c>
      <c r="I11" s="77">
        <f t="shared" si="2"/>
        <v>8.5048852127850363E-2</v>
      </c>
      <c r="J11" s="76">
        <f>分析係数表!G14</f>
        <v>0.16458723227282179</v>
      </c>
      <c r="K11" s="78">
        <f t="shared" si="3"/>
        <v>1.3997955179703382E-2</v>
      </c>
      <c r="L11" s="79"/>
      <c r="M11" s="80"/>
      <c r="N11" s="81">
        <f>分析係数表!H14</f>
        <v>1.166720945012347E-3</v>
      </c>
      <c r="O11" s="82">
        <f t="shared" si="4"/>
        <v>3.3430185003322586E-2</v>
      </c>
      <c r="P11" s="76">
        <f>分析係数表!C14</f>
        <v>0.10677389421589856</v>
      </c>
      <c r="Q11" s="82">
        <f t="shared" si="5"/>
        <v>3.5694710371626842E-3</v>
      </c>
      <c r="R11" s="83">
        <v>1.5541319173250887E-2</v>
      </c>
      <c r="S11" s="84">
        <f t="shared" si="6"/>
        <v>0.10059017130110125</v>
      </c>
      <c r="T11" s="85">
        <f>分析係数表!F14</f>
        <v>0.30037429819089206</v>
      </c>
      <c r="U11" s="86">
        <f t="shared" si="7"/>
        <v>3.0214702109469898E-2</v>
      </c>
      <c r="V11" s="87">
        <f>分析係数表!D14</f>
        <v>5.9367851944271161E-2</v>
      </c>
      <c r="W11" s="88">
        <f t="shared" si="8"/>
        <v>0</v>
      </c>
      <c r="X11" s="76">
        <f>分析係数表!E14</f>
        <v>5.1881888126429611E-2</v>
      </c>
      <c r="Y11" s="89">
        <f t="shared" si="9"/>
        <v>0</v>
      </c>
    </row>
    <row r="12" spans="1:25" x14ac:dyDescent="0.2">
      <c r="A12" s="6" t="s">
        <v>226</v>
      </c>
      <c r="B12" s="5" t="s">
        <v>29</v>
      </c>
      <c r="C12" s="90"/>
      <c r="D12" s="76">
        <f>投入係数表!AF12</f>
        <v>5.236973029588898E-4</v>
      </c>
      <c r="E12" s="77">
        <f t="shared" si="0"/>
        <v>5.2369730295888983E-2</v>
      </c>
      <c r="F12" s="76">
        <f>分析係数表!C15</f>
        <v>0</v>
      </c>
      <c r="G12" s="77">
        <f t="shared" si="1"/>
        <v>0</v>
      </c>
      <c r="H12" s="77">
        <v>0</v>
      </c>
      <c r="I12" s="77">
        <f t="shared" si="2"/>
        <v>0</v>
      </c>
      <c r="J12" s="76">
        <f>分析係数表!G15</f>
        <v>9.5597535599167657E-2</v>
      </c>
      <c r="K12" s="78">
        <f t="shared" si="3"/>
        <v>0</v>
      </c>
      <c r="L12" s="79"/>
      <c r="M12" s="80"/>
      <c r="N12" s="81">
        <f>分析係数表!H15</f>
        <v>8.2508355176415162E-3</v>
      </c>
      <c r="O12" s="82">
        <f t="shared" si="4"/>
        <v>0.23641210776739915</v>
      </c>
      <c r="P12" s="76">
        <f>分析係数表!C15</f>
        <v>0</v>
      </c>
      <c r="Q12" s="82">
        <f t="shared" si="5"/>
        <v>0</v>
      </c>
      <c r="R12" s="83">
        <v>0</v>
      </c>
      <c r="S12" s="84">
        <f t="shared" si="6"/>
        <v>0</v>
      </c>
      <c r="T12" s="85">
        <f>分析係数表!F15</f>
        <v>0.3037251621853197</v>
      </c>
      <c r="U12" s="86">
        <f t="shared" si="7"/>
        <v>0</v>
      </c>
      <c r="V12" s="87">
        <f>分析係数表!D15</f>
        <v>2.5215227059447551E-2</v>
      </c>
      <c r="W12" s="88">
        <f t="shared" si="8"/>
        <v>0</v>
      </c>
      <c r="X12" s="76">
        <f>分析係数表!E15</f>
        <v>2.1461503937329145E-2</v>
      </c>
      <c r="Y12" s="89">
        <f t="shared" si="9"/>
        <v>0</v>
      </c>
    </row>
    <row r="13" spans="1:25" x14ac:dyDescent="0.2">
      <c r="A13" s="6" t="s">
        <v>227</v>
      </c>
      <c r="B13" s="5" t="s">
        <v>30</v>
      </c>
      <c r="C13" s="90"/>
      <c r="D13" s="76">
        <f>投入係数表!AF13</f>
        <v>4.6147707577401213E-2</v>
      </c>
      <c r="E13" s="77">
        <f t="shared" si="0"/>
        <v>4.6147707577401214</v>
      </c>
      <c r="F13" s="76">
        <f>分析係数表!C16</f>
        <v>0.41015070437916346</v>
      </c>
      <c r="G13" s="77">
        <f t="shared" si="1"/>
        <v>1.8927514768354767</v>
      </c>
      <c r="H13" s="77">
        <v>2.1021334778964476</v>
      </c>
      <c r="I13" s="77">
        <f t="shared" si="2"/>
        <v>2.1021334778964476</v>
      </c>
      <c r="J13" s="76">
        <f>分析係数表!G16</f>
        <v>3.3423831070889892E-2</v>
      </c>
      <c r="K13" s="78">
        <f t="shared" si="3"/>
        <v>7.0261354253673108E-2</v>
      </c>
      <c r="L13" s="79"/>
      <c r="M13" s="80"/>
      <c r="N13" s="81">
        <f>分析係数表!H16</f>
        <v>1.6727742979912797E-2</v>
      </c>
      <c r="O13" s="82">
        <f t="shared" si="4"/>
        <v>0.47930188010861285</v>
      </c>
      <c r="P13" s="76">
        <f>分析係数表!C16</f>
        <v>0.41015070437916346</v>
      </c>
      <c r="Q13" s="82">
        <f t="shared" si="5"/>
        <v>0.1965860037368049</v>
      </c>
      <c r="R13" s="83">
        <v>0.23768468502698084</v>
      </c>
      <c r="S13" s="84">
        <f t="shared" si="6"/>
        <v>2.3398181629234283</v>
      </c>
      <c r="T13" s="85">
        <f>分析係数表!F16</f>
        <v>0.28886877828054297</v>
      </c>
      <c r="U13" s="86">
        <f t="shared" si="7"/>
        <v>0.67590041412231516</v>
      </c>
      <c r="V13" s="87">
        <f>分析係数表!D16</f>
        <v>1.1915535444947209E-2</v>
      </c>
      <c r="W13" s="88">
        <f t="shared" si="8"/>
        <v>0</v>
      </c>
      <c r="X13" s="76">
        <f>分析係数表!E16</f>
        <v>1.200603318250377E-2</v>
      </c>
      <c r="Y13" s="89">
        <f t="shared" si="9"/>
        <v>0</v>
      </c>
    </row>
    <row r="14" spans="1:25" x14ac:dyDescent="0.2">
      <c r="A14" s="6" t="s">
        <v>2</v>
      </c>
      <c r="B14" s="5" t="s">
        <v>365</v>
      </c>
      <c r="C14" s="90"/>
      <c r="D14" s="76">
        <f>投入係数表!AF14</f>
        <v>2.1820720956620405E-3</v>
      </c>
      <c r="E14" s="77">
        <f t="shared" si="0"/>
        <v>0.21820720956620404</v>
      </c>
      <c r="F14" s="76">
        <f>分析係数表!C17</f>
        <v>9.7010006591167874E-2</v>
      </c>
      <c r="G14" s="77">
        <f t="shared" si="1"/>
        <v>2.1168282838257804E-2</v>
      </c>
      <c r="H14" s="77">
        <v>3.4366614006777547E-2</v>
      </c>
      <c r="I14" s="77">
        <f t="shared" si="2"/>
        <v>3.4366614006777547E-2</v>
      </c>
      <c r="J14" s="76">
        <f>分析係数表!G17</f>
        <v>0.23047865738492257</v>
      </c>
      <c r="K14" s="78">
        <f t="shared" si="3"/>
        <v>7.9207710551479626E-3</v>
      </c>
      <c r="L14" s="79"/>
      <c r="M14" s="80"/>
      <c r="N14" s="81">
        <f>分析係数表!H17</f>
        <v>3.0021721877756735E-3</v>
      </c>
      <c r="O14" s="82">
        <f t="shared" si="4"/>
        <v>8.6021573606110555E-2</v>
      </c>
      <c r="P14" s="76">
        <f>分析係数表!C17</f>
        <v>9.7010006591167874E-2</v>
      </c>
      <c r="Q14" s="82">
        <f t="shared" si="5"/>
        <v>8.3449534225114169E-3</v>
      </c>
      <c r="R14" s="83">
        <v>1.5898389027422563E-2</v>
      </c>
      <c r="S14" s="84">
        <f t="shared" si="6"/>
        <v>5.0265003034200111E-2</v>
      </c>
      <c r="T14" s="85">
        <f>分析係数表!F17</f>
        <v>0.38098321731153201</v>
      </c>
      <c r="U14" s="86">
        <f t="shared" si="7"/>
        <v>1.9150122574143478E-2</v>
      </c>
      <c r="V14" s="87">
        <f>分析係数表!D17</f>
        <v>7.2149371323727812E-2</v>
      </c>
      <c r="W14" s="88">
        <f t="shared" si="8"/>
        <v>0</v>
      </c>
      <c r="X14" s="76">
        <f>分析係数表!E17</f>
        <v>7.3984134693216769E-2</v>
      </c>
      <c r="Y14" s="89">
        <f t="shared" si="9"/>
        <v>0</v>
      </c>
    </row>
    <row r="15" spans="1:25" x14ac:dyDescent="0.2">
      <c r="A15" s="6" t="s">
        <v>3</v>
      </c>
      <c r="B15" s="5" t="s">
        <v>31</v>
      </c>
      <c r="C15" s="90"/>
      <c r="D15" s="76">
        <f>投入係数表!AF15</f>
        <v>3.7406950211349268E-5</v>
      </c>
      <c r="E15" s="77">
        <f t="shared" si="0"/>
        <v>3.7406950211349268E-3</v>
      </c>
      <c r="F15" s="76">
        <f>分析係数表!C18</f>
        <v>9.5269756838905817E-2</v>
      </c>
      <c r="G15" s="77">
        <f t="shared" si="1"/>
        <v>3.5637510507203015E-4</v>
      </c>
      <c r="H15" s="77">
        <v>4.0021715066816859E-3</v>
      </c>
      <c r="I15" s="77">
        <f t="shared" si="2"/>
        <v>4.0021715066816859E-3</v>
      </c>
      <c r="J15" s="76">
        <f>分析係数表!G18</f>
        <v>0.2156830511260891</v>
      </c>
      <c r="K15" s="78">
        <f t="shared" si="3"/>
        <v>8.6320056169100312E-4</v>
      </c>
      <c r="L15" s="79"/>
      <c r="M15" s="80"/>
      <c r="N15" s="81">
        <f>分析係数表!H18</f>
        <v>4.4107743043149704E-4</v>
      </c>
      <c r="O15" s="82">
        <f t="shared" si="4"/>
        <v>1.2638240671987808E-2</v>
      </c>
      <c r="P15" s="76">
        <f>分析係数表!C18</f>
        <v>9.5269756838905817E-2</v>
      </c>
      <c r="Q15" s="82">
        <f t="shared" si="5"/>
        <v>1.204042115691848E-3</v>
      </c>
      <c r="R15" s="83">
        <v>2.7793042090289224E-3</v>
      </c>
      <c r="S15" s="84">
        <f t="shared" si="6"/>
        <v>6.7814757157106083E-3</v>
      </c>
      <c r="T15" s="85">
        <f>分析係数表!F18</f>
        <v>0.45931283905967452</v>
      </c>
      <c r="U15" s="86">
        <f t="shared" si="7"/>
        <v>3.1148188639972779E-3</v>
      </c>
      <c r="V15" s="87">
        <f>分析係数表!D18</f>
        <v>2.4001315140555646E-2</v>
      </c>
      <c r="W15" s="88">
        <f t="shared" si="8"/>
        <v>0</v>
      </c>
      <c r="X15" s="76">
        <f>分析係数表!E18</f>
        <v>2.0549071181982573E-2</v>
      </c>
      <c r="Y15" s="89">
        <f t="shared" si="9"/>
        <v>0</v>
      </c>
    </row>
    <row r="16" spans="1:25" x14ac:dyDescent="0.2">
      <c r="A16" s="6" t="s">
        <v>4</v>
      </c>
      <c r="B16" s="5" t="s">
        <v>32</v>
      </c>
      <c r="C16" s="90"/>
      <c r="D16" s="76">
        <f>投入係数表!AF16</f>
        <v>2.8678661828701108E-4</v>
      </c>
      <c r="E16" s="77">
        <f t="shared" si="0"/>
        <v>2.8678661828701109E-2</v>
      </c>
      <c r="F16" s="76">
        <f>分析係数表!C19</f>
        <v>0.40536890089481681</v>
      </c>
      <c r="G16" s="77">
        <f t="shared" si="1"/>
        <v>1.1625437624634706E-2</v>
      </c>
      <c r="H16" s="77">
        <v>2.9878785857286077E-2</v>
      </c>
      <c r="I16" s="77">
        <f t="shared" si="2"/>
        <v>2.9878785857286077E-2</v>
      </c>
      <c r="J16" s="76">
        <f>分析係数表!G19</f>
        <v>5.7664292584581833E-2</v>
      </c>
      <c r="K16" s="78">
        <f t="shared" si="3"/>
        <v>1.72293904974661E-3</v>
      </c>
      <c r="L16" s="79"/>
      <c r="M16" s="80"/>
      <c r="N16" s="81">
        <f>分析係数表!H19</f>
        <v>-1.1224551097002254E-4</v>
      </c>
      <c r="O16" s="82">
        <f t="shared" si="4"/>
        <v>-3.2161831100757502E-3</v>
      </c>
      <c r="P16" s="76">
        <f>分析係数表!C19</f>
        <v>0.40536890089481681</v>
      </c>
      <c r="Q16" s="82">
        <f t="shared" si="5"/>
        <v>-1.3037406124078805E-3</v>
      </c>
      <c r="R16" s="83">
        <v>7.0564010862804397E-3</v>
      </c>
      <c r="S16" s="84">
        <f t="shared" si="6"/>
        <v>3.6935186943566518E-2</v>
      </c>
      <c r="T16" s="85">
        <f>分析係数表!F19</f>
        <v>0.24008915593875232</v>
      </c>
      <c r="U16" s="86">
        <f t="shared" si="7"/>
        <v>8.8677378577209105E-3</v>
      </c>
      <c r="V16" s="87">
        <f>分析係数表!D19</f>
        <v>8.3893032671263044E-3</v>
      </c>
      <c r="W16" s="88">
        <f t="shared" si="8"/>
        <v>0</v>
      </c>
      <c r="X16" s="76">
        <f>分析係数表!E19</f>
        <v>9.7042048804792374E-3</v>
      </c>
      <c r="Y16" s="89">
        <f t="shared" si="9"/>
        <v>0</v>
      </c>
    </row>
    <row r="17" spans="1:25" x14ac:dyDescent="0.2">
      <c r="A17" s="6" t="s">
        <v>5</v>
      </c>
      <c r="B17" s="5" t="s">
        <v>33</v>
      </c>
      <c r="C17" s="90"/>
      <c r="D17" s="76">
        <f>投入係数表!AF17</f>
        <v>2.493796680756618E-5</v>
      </c>
      <c r="E17" s="77">
        <f t="shared" si="0"/>
        <v>2.4937966807566181E-3</v>
      </c>
      <c r="F17" s="76">
        <f>分析係数表!C20</f>
        <v>8.6705813891974848E-2</v>
      </c>
      <c r="G17" s="77">
        <f t="shared" si="1"/>
        <v>2.1622667088610795E-4</v>
      </c>
      <c r="H17" s="77">
        <v>1.6707865886870794E-3</v>
      </c>
      <c r="I17" s="77">
        <f t="shared" si="2"/>
        <v>1.6707865886870794E-3</v>
      </c>
      <c r="J17" s="76">
        <f>分析係数表!G20</f>
        <v>0.10015098137896326</v>
      </c>
      <c r="K17" s="78">
        <f t="shared" si="3"/>
        <v>1.6733091653182123E-4</v>
      </c>
      <c r="L17" s="79"/>
      <c r="M17" s="80"/>
      <c r="N17" s="81">
        <f>分析係数表!H20</f>
        <v>5.4858017333236366E-4</v>
      </c>
      <c r="O17" s="82">
        <f t="shared" si="4"/>
        <v>1.5718528721074439E-2</v>
      </c>
      <c r="P17" s="76">
        <f>分析係数表!C20</f>
        <v>8.6705813891974848E-2</v>
      </c>
      <c r="Q17" s="82">
        <f t="shared" si="5"/>
        <v>1.3628878259451416E-3</v>
      </c>
      <c r="R17" s="83">
        <v>3.3169814299215095E-3</v>
      </c>
      <c r="S17" s="84">
        <f t="shared" si="6"/>
        <v>4.9877680186085887E-3</v>
      </c>
      <c r="T17" s="85">
        <f>分析係数表!F20</f>
        <v>0.22320080523402114</v>
      </c>
      <c r="U17" s="86">
        <f t="shared" si="7"/>
        <v>1.113273838073935E-3</v>
      </c>
      <c r="V17" s="87">
        <f>分析係数表!D20</f>
        <v>3.6738802214393559E-2</v>
      </c>
      <c r="W17" s="88">
        <f t="shared" si="8"/>
        <v>0</v>
      </c>
      <c r="X17" s="76">
        <f>分析係数表!E20</f>
        <v>3.8877705083039761E-2</v>
      </c>
      <c r="Y17" s="89">
        <f t="shared" si="9"/>
        <v>0</v>
      </c>
    </row>
    <row r="18" spans="1:25" x14ac:dyDescent="0.2">
      <c r="A18" s="6" t="s">
        <v>6</v>
      </c>
      <c r="B18" s="5" t="s">
        <v>34</v>
      </c>
      <c r="C18" s="90"/>
      <c r="D18" s="76">
        <f>投入係数表!AF18</f>
        <v>1.658374792703151E-3</v>
      </c>
      <c r="E18" s="77">
        <f t="shared" si="0"/>
        <v>0.16583747927031509</v>
      </c>
      <c r="F18" s="76">
        <f>分析係数表!C21</f>
        <v>0.12574712643678165</v>
      </c>
      <c r="G18" s="77">
        <f t="shared" si="1"/>
        <v>2.0853586473761468E-2</v>
      </c>
      <c r="H18" s="77">
        <v>3.0754533134271539E-2</v>
      </c>
      <c r="I18" s="77">
        <f t="shared" si="2"/>
        <v>3.0754533134271539E-2</v>
      </c>
      <c r="J18" s="76">
        <f>分析係数表!G21</f>
        <v>0.2851216642932326</v>
      </c>
      <c r="K18" s="78">
        <f t="shared" si="3"/>
        <v>8.7687836718048692E-3</v>
      </c>
      <c r="L18" s="79"/>
      <c r="M18" s="80"/>
      <c r="N18" s="81">
        <f>分析係数表!H21</f>
        <v>9.2325885079567842E-4</v>
      </c>
      <c r="O18" s="82">
        <f t="shared" si="4"/>
        <v>2.6454238539214622E-2</v>
      </c>
      <c r="P18" s="76">
        <f>分析係数表!C21</f>
        <v>0.12574712643678165</v>
      </c>
      <c r="Q18" s="82">
        <f t="shared" si="5"/>
        <v>3.3265444783794032E-3</v>
      </c>
      <c r="R18" s="83">
        <v>7.7291446235886662E-3</v>
      </c>
      <c r="S18" s="84">
        <f t="shared" si="6"/>
        <v>3.8483677757860206E-2</v>
      </c>
      <c r="T18" s="85">
        <f>分析係数表!F21</f>
        <v>0.42585598414958825</v>
      </c>
      <c r="U18" s="86">
        <f t="shared" si="7"/>
        <v>1.6388504465269179E-2</v>
      </c>
      <c r="V18" s="87">
        <f>分析係数表!D21</f>
        <v>8.1109528821744784E-2</v>
      </c>
      <c r="W18" s="88">
        <f t="shared" si="8"/>
        <v>0</v>
      </c>
      <c r="X18" s="76">
        <f>分析係数表!E21</f>
        <v>6.7549996904216453E-2</v>
      </c>
      <c r="Y18" s="89">
        <f t="shared" si="9"/>
        <v>0</v>
      </c>
    </row>
    <row r="19" spans="1:25" x14ac:dyDescent="0.2">
      <c r="A19" s="6" t="s">
        <v>7</v>
      </c>
      <c r="B19" s="5" t="s">
        <v>269</v>
      </c>
      <c r="C19" s="90"/>
      <c r="D19" s="76">
        <f>投入係数表!AF19</f>
        <v>6.2344917018915445E-5</v>
      </c>
      <c r="E19" s="77">
        <f t="shared" si="0"/>
        <v>6.2344917018915449E-3</v>
      </c>
      <c r="F19" s="76">
        <f>分析係数表!C22</f>
        <v>0.11411587407903545</v>
      </c>
      <c r="G19" s="77">
        <f t="shared" si="1"/>
        <v>7.1145446999984691E-4</v>
      </c>
      <c r="H19" s="77">
        <v>6.5108313674093459E-3</v>
      </c>
      <c r="I19" s="77">
        <f t="shared" si="2"/>
        <v>6.5108313674093459E-3</v>
      </c>
      <c r="J19" s="76">
        <f>分析係数表!G22</f>
        <v>0.19462933210924949</v>
      </c>
      <c r="K19" s="78">
        <f t="shared" si="3"/>
        <v>1.2671987605148325E-3</v>
      </c>
      <c r="L19" s="79"/>
      <c r="M19" s="80"/>
      <c r="N19" s="81">
        <f>分析係数表!H22</f>
        <v>4.2684912622402942E-5</v>
      </c>
      <c r="O19" s="82">
        <f t="shared" si="4"/>
        <v>1.223055548902046E-3</v>
      </c>
      <c r="P19" s="76">
        <f>分析係数表!C22</f>
        <v>0.11411587407903545</v>
      </c>
      <c r="Q19" s="82">
        <f t="shared" si="5"/>
        <v>1.3957005301017147E-4</v>
      </c>
      <c r="R19" s="83">
        <v>2.0195605300377972E-3</v>
      </c>
      <c r="S19" s="84">
        <f t="shared" si="6"/>
        <v>8.5303918974471427E-3</v>
      </c>
      <c r="T19" s="85">
        <f>分析係数表!F22</f>
        <v>0.41301354142758778</v>
      </c>
      <c r="U19" s="86">
        <f t="shared" si="7"/>
        <v>3.5231673673298447E-3</v>
      </c>
      <c r="V19" s="87">
        <f>分析係数表!D22</f>
        <v>3.7726646775304108E-2</v>
      </c>
      <c r="W19" s="88">
        <f t="shared" si="8"/>
        <v>0</v>
      </c>
      <c r="X19" s="76">
        <f>分析係数表!E22</f>
        <v>3.6923341748909801E-2</v>
      </c>
      <c r="Y19" s="89">
        <f t="shared" si="9"/>
        <v>0</v>
      </c>
    </row>
    <row r="20" spans="1:25" x14ac:dyDescent="0.2">
      <c r="A20" s="6" t="s">
        <v>8</v>
      </c>
      <c r="B20" s="5" t="s">
        <v>270</v>
      </c>
      <c r="C20" s="90"/>
      <c r="D20" s="76">
        <f>投入係数表!AF20</f>
        <v>4.987593361513236E-5</v>
      </c>
      <c r="E20" s="77">
        <f t="shared" si="0"/>
        <v>4.9875933615132362E-3</v>
      </c>
      <c r="F20" s="76">
        <f>分析係数表!C23</f>
        <v>0</v>
      </c>
      <c r="G20" s="77">
        <f t="shared" si="1"/>
        <v>0</v>
      </c>
      <c r="H20" s="77">
        <v>0</v>
      </c>
      <c r="I20" s="77">
        <f t="shared" si="2"/>
        <v>0</v>
      </c>
      <c r="J20" s="76">
        <f>分析係数表!G23</f>
        <v>0.21587101160701277</v>
      </c>
      <c r="K20" s="78">
        <f t="shared" si="3"/>
        <v>0</v>
      </c>
      <c r="L20" s="79"/>
      <c r="M20" s="80"/>
      <c r="N20" s="81">
        <f>分析係数表!H23</f>
        <v>2.5294763035498039E-5</v>
      </c>
      <c r="O20" s="82">
        <f t="shared" si="4"/>
        <v>7.2477365860861974E-4</v>
      </c>
      <c r="P20" s="76">
        <f>分析係数表!C23</f>
        <v>0</v>
      </c>
      <c r="Q20" s="82">
        <f t="shared" si="5"/>
        <v>0</v>
      </c>
      <c r="R20" s="83">
        <v>0</v>
      </c>
      <c r="S20" s="84">
        <f t="shared" si="6"/>
        <v>0</v>
      </c>
      <c r="T20" s="85">
        <f>分析係数表!F23</f>
        <v>0.44111505026467873</v>
      </c>
      <c r="U20" s="86">
        <f t="shared" si="7"/>
        <v>0</v>
      </c>
      <c r="V20" s="87">
        <f>分析係数表!D23</f>
        <v>7.4984216405225582E-2</v>
      </c>
      <c r="W20" s="88">
        <f t="shared" si="8"/>
        <v>0</v>
      </c>
      <c r="X20" s="76">
        <f>分析係数表!E23</f>
        <v>7.4984216405225582E-2</v>
      </c>
      <c r="Y20" s="89">
        <f t="shared" si="9"/>
        <v>0</v>
      </c>
    </row>
    <row r="21" spans="1:25" x14ac:dyDescent="0.2">
      <c r="A21" s="6" t="s">
        <v>9</v>
      </c>
      <c r="B21" s="5" t="s">
        <v>271</v>
      </c>
      <c r="C21" s="90"/>
      <c r="D21" s="76">
        <f>投入係数表!AF21</f>
        <v>1.246898340378309E-5</v>
      </c>
      <c r="E21" s="77">
        <f t="shared" si="0"/>
        <v>1.2468983403783091E-3</v>
      </c>
      <c r="F21" s="76">
        <f>分析係数表!C24</f>
        <v>0.22802579992411787</v>
      </c>
      <c r="G21" s="77">
        <f t="shared" si="1"/>
        <v>2.8432499148881891E-4</v>
      </c>
      <c r="H21" s="77">
        <v>7.2350647792747873E-3</v>
      </c>
      <c r="I21" s="77">
        <f t="shared" si="2"/>
        <v>7.2350647792747873E-3</v>
      </c>
      <c r="J21" s="76">
        <f>分析係数表!G24</f>
        <v>0.20837520938023452</v>
      </c>
      <c r="K21" s="78">
        <f t="shared" si="3"/>
        <v>1.5076081382609441E-3</v>
      </c>
      <c r="L21" s="79"/>
      <c r="M21" s="80"/>
      <c r="N21" s="81">
        <f>分析係数表!H24</f>
        <v>3.2883191946147448E-4</v>
      </c>
      <c r="O21" s="82">
        <f t="shared" si="4"/>
        <v>9.4220575619120561E-3</v>
      </c>
      <c r="P21" s="76">
        <f>分析係数表!C24</f>
        <v>0.22802579992411787</v>
      </c>
      <c r="Q21" s="82">
        <f t="shared" si="5"/>
        <v>2.1484722124860802E-3</v>
      </c>
      <c r="R21" s="83">
        <v>8.7232954311538859E-3</v>
      </c>
      <c r="S21" s="84">
        <f t="shared" si="6"/>
        <v>1.5958360210428672E-2</v>
      </c>
      <c r="T21" s="85">
        <f>分析係数表!F24</f>
        <v>0.39262981574539363</v>
      </c>
      <c r="U21" s="86">
        <f t="shared" si="7"/>
        <v>6.2657280290192305E-3</v>
      </c>
      <c r="V21" s="87">
        <f>分析係数表!D24</f>
        <v>9.313232830820771E-2</v>
      </c>
      <c r="W21" s="88">
        <f t="shared" si="8"/>
        <v>0</v>
      </c>
      <c r="X21" s="76">
        <f>分析係数表!E24</f>
        <v>9.0452261306532666E-2</v>
      </c>
      <c r="Y21" s="89">
        <f t="shared" si="9"/>
        <v>0</v>
      </c>
    </row>
    <row r="22" spans="1:25" x14ac:dyDescent="0.2">
      <c r="A22" s="6" t="s">
        <v>10</v>
      </c>
      <c r="B22" s="5" t="s">
        <v>272</v>
      </c>
      <c r="C22" s="90"/>
      <c r="D22" s="76">
        <f>投入係数表!AF22</f>
        <v>0</v>
      </c>
      <c r="E22" s="77">
        <f t="shared" si="0"/>
        <v>0</v>
      </c>
      <c r="F22" s="76">
        <f>分析係数表!C25</f>
        <v>9.9149235591377005E-3</v>
      </c>
      <c r="G22" s="77">
        <f t="shared" si="1"/>
        <v>0</v>
      </c>
      <c r="H22" s="77">
        <v>7.8814212641867363E-4</v>
      </c>
      <c r="I22" s="77">
        <f t="shared" si="2"/>
        <v>7.8814212641867363E-4</v>
      </c>
      <c r="J22" s="76">
        <f>分析係数表!G25</f>
        <v>0.19677906391545041</v>
      </c>
      <c r="K22" s="78">
        <f t="shared" si="3"/>
        <v>1.5508986986899917E-4</v>
      </c>
      <c r="L22" s="79"/>
      <c r="M22" s="80"/>
      <c r="N22" s="81">
        <f>分析係数表!H25</f>
        <v>5.0905710608939805E-4</v>
      </c>
      <c r="O22" s="82">
        <f t="shared" si="4"/>
        <v>1.4586069879498474E-2</v>
      </c>
      <c r="P22" s="76">
        <f>分析係数表!C25</f>
        <v>9.9149235591377005E-3</v>
      </c>
      <c r="Q22" s="82">
        <f t="shared" si="5"/>
        <v>1.4461976788346823E-4</v>
      </c>
      <c r="R22" s="83">
        <v>6.811521447555259E-4</v>
      </c>
      <c r="S22" s="84">
        <f t="shared" si="6"/>
        <v>1.4692942711741995E-3</v>
      </c>
      <c r="T22" s="85">
        <f>分析係数表!F25</f>
        <v>0.35078007045797682</v>
      </c>
      <c r="U22" s="86">
        <f t="shared" si="7"/>
        <v>5.1539914796598738E-4</v>
      </c>
      <c r="V22" s="87">
        <f>分析係数表!D25</f>
        <v>8.1529944640161042E-2</v>
      </c>
      <c r="W22" s="88">
        <f t="shared" si="8"/>
        <v>0</v>
      </c>
      <c r="X22" s="76">
        <f>分析係数表!E25</f>
        <v>6.8948163059889281E-2</v>
      </c>
      <c r="Y22" s="89">
        <f t="shared" si="9"/>
        <v>0</v>
      </c>
    </row>
    <row r="23" spans="1:25" x14ac:dyDescent="0.2">
      <c r="A23" s="6" t="s">
        <v>11</v>
      </c>
      <c r="B23" s="5" t="s">
        <v>35</v>
      </c>
      <c r="C23" s="90"/>
      <c r="D23" s="76">
        <f>投入係数表!AF23</f>
        <v>1.8703475105674635E-4</v>
      </c>
      <c r="E23" s="77">
        <f t="shared" si="0"/>
        <v>1.8703475105674636E-2</v>
      </c>
      <c r="F23" s="76">
        <f>分析係数表!C26</f>
        <v>0.61283557046979864</v>
      </c>
      <c r="G23" s="77">
        <f t="shared" si="1"/>
        <v>1.1462154836153792E-2</v>
      </c>
      <c r="H23" s="77">
        <v>4.1843493811089351E-2</v>
      </c>
      <c r="I23" s="77">
        <f t="shared" si="2"/>
        <v>4.1843493811089351E-2</v>
      </c>
      <c r="J23" s="76">
        <f>分析係数表!G26</f>
        <v>0.19644335167242807</v>
      </c>
      <c r="K23" s="78">
        <f t="shared" si="3"/>
        <v>8.2198761699348935E-3</v>
      </c>
      <c r="L23" s="79"/>
      <c r="M23" s="80"/>
      <c r="N23" s="81">
        <f>分析係数表!H26</f>
        <v>1.0374014689933634E-2</v>
      </c>
      <c r="O23" s="82">
        <f t="shared" si="4"/>
        <v>0.29724779673686019</v>
      </c>
      <c r="P23" s="76">
        <f>分析係数表!C26</f>
        <v>0.61283557046979864</v>
      </c>
      <c r="Q23" s="82">
        <f t="shared" si="5"/>
        <v>0.18216402308412447</v>
      </c>
      <c r="R23" s="83">
        <v>0.20491997585680322</v>
      </c>
      <c r="S23" s="84">
        <f t="shared" si="6"/>
        <v>0.24676346966789256</v>
      </c>
      <c r="T23" s="85">
        <f>分析係数表!F26</f>
        <v>0.33496031939237547</v>
      </c>
      <c r="U23" s="86">
        <f t="shared" si="7"/>
        <v>8.2655970614328042E-2</v>
      </c>
      <c r="V23" s="87">
        <f>分析係数表!D26</f>
        <v>1.4022104289400653E-2</v>
      </c>
      <c r="W23" s="88">
        <f t="shared" si="8"/>
        <v>0</v>
      </c>
      <c r="X23" s="76">
        <f>分析係数表!E26</f>
        <v>1.5044549393836117E-2</v>
      </c>
      <c r="Y23" s="89">
        <f t="shared" si="9"/>
        <v>0</v>
      </c>
    </row>
    <row r="24" spans="1:25" x14ac:dyDescent="0.2">
      <c r="A24" s="6" t="s">
        <v>12</v>
      </c>
      <c r="B24" s="5" t="s">
        <v>366</v>
      </c>
      <c r="C24" s="90"/>
      <c r="D24" s="76">
        <f>投入係数表!AF24</f>
        <v>1.3715881744161398E-4</v>
      </c>
      <c r="E24" s="77">
        <f t="shared" si="0"/>
        <v>1.3715881744161398E-2</v>
      </c>
      <c r="F24" s="76">
        <f>分析係数表!C27</f>
        <v>1.5080990504561576E-2</v>
      </c>
      <c r="G24" s="77">
        <f t="shared" si="1"/>
        <v>2.0684908234538751E-4</v>
      </c>
      <c r="H24" s="77">
        <v>3.5291413657080562E-4</v>
      </c>
      <c r="I24" s="77">
        <f t="shared" si="2"/>
        <v>3.5291413657080562E-4</v>
      </c>
      <c r="J24" s="76">
        <f>分析係数表!G27</f>
        <v>0.17011128775834658</v>
      </c>
      <c r="K24" s="78">
        <f t="shared" si="3"/>
        <v>6.003467824018474E-5</v>
      </c>
      <c r="L24" s="79"/>
      <c r="M24" s="80"/>
      <c r="N24" s="81">
        <f>分析係数表!H27</f>
        <v>1.1055392369202362E-2</v>
      </c>
      <c r="O24" s="82">
        <f t="shared" si="4"/>
        <v>0.31677138716562991</v>
      </c>
      <c r="P24" s="76">
        <f>分析係数表!C27</f>
        <v>1.5080990504561576E-2</v>
      </c>
      <c r="Q24" s="82">
        <f t="shared" si="5"/>
        <v>4.7772262819616631E-3</v>
      </c>
      <c r="R24" s="83">
        <v>4.8357431336446413E-3</v>
      </c>
      <c r="S24" s="84">
        <f t="shared" si="6"/>
        <v>5.1886572702154465E-3</v>
      </c>
      <c r="T24" s="85">
        <f>分析係数表!F27</f>
        <v>0.32114467408585057</v>
      </c>
      <c r="U24" s="86">
        <f t="shared" si="7"/>
        <v>1.6663096479865188E-3</v>
      </c>
      <c r="V24" s="87">
        <f>分析係数表!D27</f>
        <v>6.518282988871224E-2</v>
      </c>
      <c r="W24" s="88">
        <f t="shared" si="8"/>
        <v>0</v>
      </c>
      <c r="X24" s="76">
        <f>分析係数表!E27</f>
        <v>7.7901430842607311E-2</v>
      </c>
      <c r="Y24" s="89">
        <f t="shared" si="9"/>
        <v>0</v>
      </c>
    </row>
    <row r="25" spans="1:25" x14ac:dyDescent="0.2">
      <c r="A25" s="6" t="s">
        <v>13</v>
      </c>
      <c r="B25" s="5" t="s">
        <v>192</v>
      </c>
      <c r="C25" s="90"/>
      <c r="D25" s="76">
        <f>投入係数表!AF25</f>
        <v>6.4339954363520739E-3</v>
      </c>
      <c r="E25" s="77">
        <f t="shared" si="0"/>
        <v>0.64339954363520735</v>
      </c>
      <c r="F25" s="76">
        <f>分析係数表!C28</f>
        <v>4.0038232795242101E-2</v>
      </c>
      <c r="G25" s="77">
        <f t="shared" si="1"/>
        <v>2.5760580708418961E-2</v>
      </c>
      <c r="H25" s="77">
        <v>3.4494019406361917E-2</v>
      </c>
      <c r="I25" s="77">
        <f t="shared" si="2"/>
        <v>3.4494019406361917E-2</v>
      </c>
      <c r="J25" s="76">
        <f>分析係数表!G28</f>
        <v>0.12474279835390946</v>
      </c>
      <c r="K25" s="78">
        <f t="shared" si="3"/>
        <v>4.3028805072236444E-3</v>
      </c>
      <c r="L25" s="79"/>
      <c r="M25" s="80"/>
      <c r="N25" s="81">
        <f>分析係数表!H28</f>
        <v>2.0869760426975598E-2</v>
      </c>
      <c r="O25" s="82">
        <f t="shared" si="4"/>
        <v>0.59798356670577424</v>
      </c>
      <c r="P25" s="76">
        <f>分析係数表!C28</f>
        <v>4.0038232795242101E-2</v>
      </c>
      <c r="Q25" s="82">
        <f t="shared" si="5"/>
        <v>2.3942205251494972E-2</v>
      </c>
      <c r="R25" s="83">
        <v>2.621014864630071E-2</v>
      </c>
      <c r="S25" s="84">
        <f t="shared" si="6"/>
        <v>6.0704168052662627E-2</v>
      </c>
      <c r="T25" s="85">
        <f>分析係数表!F28</f>
        <v>0.21334876543209877</v>
      </c>
      <c r="U25" s="86">
        <f t="shared" si="7"/>
        <v>1.2951159310618222E-2</v>
      </c>
      <c r="V25" s="87">
        <f>分析係数表!D28</f>
        <v>5.5555555555555552E-2</v>
      </c>
      <c r="W25" s="88">
        <f t="shared" si="8"/>
        <v>0</v>
      </c>
      <c r="X25" s="76">
        <f>分析係数表!E28</f>
        <v>5.3497942386831275E-2</v>
      </c>
      <c r="Y25" s="89">
        <f t="shared" si="9"/>
        <v>0</v>
      </c>
    </row>
    <row r="26" spans="1:25" x14ac:dyDescent="0.2">
      <c r="A26" s="6" t="s">
        <v>14</v>
      </c>
      <c r="B26" s="5" t="s">
        <v>50</v>
      </c>
      <c r="C26" s="90"/>
      <c r="D26" s="76">
        <f>投入係数表!AF26</f>
        <v>2.8304592326587612E-3</v>
      </c>
      <c r="E26" s="77">
        <f t="shared" si="0"/>
        <v>0.28304592326587613</v>
      </c>
      <c r="F26" s="76">
        <f>分析係数表!C29</f>
        <v>5.2257811734743864E-2</v>
      </c>
      <c r="G26" s="77">
        <f t="shared" si="1"/>
        <v>1.4791360570314913E-2</v>
      </c>
      <c r="H26" s="77">
        <v>2.1066810719761887E-2</v>
      </c>
      <c r="I26" s="77">
        <f t="shared" si="2"/>
        <v>2.1066810719761887E-2</v>
      </c>
      <c r="J26" s="76">
        <f>分析係数表!G29</f>
        <v>0.26071608673726676</v>
      </c>
      <c r="K26" s="78">
        <f t="shared" si="3"/>
        <v>5.4924564508910213E-3</v>
      </c>
      <c r="L26" s="79"/>
      <c r="M26" s="80"/>
      <c r="N26" s="81">
        <f>分析係数表!H29</f>
        <v>1.0140038131855275E-2</v>
      </c>
      <c r="O26" s="82">
        <f t="shared" si="4"/>
        <v>0.29054364039473041</v>
      </c>
      <c r="P26" s="76">
        <f>分析係数表!C29</f>
        <v>5.2257811734743864E-2</v>
      </c>
      <c r="Q26" s="82">
        <f t="shared" si="5"/>
        <v>1.5183174860474944E-2</v>
      </c>
      <c r="R26" s="83">
        <v>2.0321646076653346E-2</v>
      </c>
      <c r="S26" s="84">
        <f t="shared" si="6"/>
        <v>4.1388456796415229E-2</v>
      </c>
      <c r="T26" s="85">
        <f>分析係数表!F29</f>
        <v>0.44730206757438223</v>
      </c>
      <c r="U26" s="86">
        <f t="shared" si="7"/>
        <v>1.8513142298749525E-2</v>
      </c>
      <c r="V26" s="87">
        <f>分析係数表!D29</f>
        <v>0.13842662632375188</v>
      </c>
      <c r="W26" s="88">
        <f t="shared" si="8"/>
        <v>0</v>
      </c>
      <c r="X26" s="76">
        <f>分析係数表!E29</f>
        <v>9.5057992939989913E-2</v>
      </c>
      <c r="Y26" s="89">
        <f t="shared" si="9"/>
        <v>0</v>
      </c>
    </row>
    <row r="27" spans="1:25" x14ac:dyDescent="0.2">
      <c r="A27" s="6" t="s">
        <v>15</v>
      </c>
      <c r="B27" s="5" t="s">
        <v>36</v>
      </c>
      <c r="C27" s="90"/>
      <c r="D27" s="76">
        <f>投入係数表!AF27</f>
        <v>3.9401987555954567E-3</v>
      </c>
      <c r="E27" s="77">
        <f t="shared" si="0"/>
        <v>0.39401987555954565</v>
      </c>
      <c r="F27" s="76">
        <f>分析係数表!C30</f>
        <v>1</v>
      </c>
      <c r="G27" s="77">
        <f t="shared" si="1"/>
        <v>0.39401987555954565</v>
      </c>
      <c r="H27" s="77">
        <v>0.46552895255467369</v>
      </c>
      <c r="I27" s="77">
        <f t="shared" si="2"/>
        <v>0.46552895255467369</v>
      </c>
      <c r="J27" s="76">
        <f>分析係数表!G30</f>
        <v>0.34449214239092235</v>
      </c>
      <c r="K27" s="78">
        <f t="shared" si="3"/>
        <v>0.16037106621056157</v>
      </c>
      <c r="L27" s="79"/>
      <c r="M27" s="80"/>
      <c r="N27" s="81">
        <f>分析係数表!H30</f>
        <v>0</v>
      </c>
      <c r="O27" s="82">
        <f t="shared" si="4"/>
        <v>0</v>
      </c>
      <c r="P27" s="76">
        <f>分析係数表!C30</f>
        <v>1</v>
      </c>
      <c r="Q27" s="82">
        <f t="shared" si="5"/>
        <v>0</v>
      </c>
      <c r="R27" s="83">
        <v>8.1531557589737472E-2</v>
      </c>
      <c r="S27" s="84">
        <f t="shared" si="6"/>
        <v>0.54706051014441115</v>
      </c>
      <c r="T27" s="85">
        <f>分析係数表!F30</f>
        <v>0.44050308781442987</v>
      </c>
      <c r="U27" s="86">
        <f t="shared" si="7"/>
        <v>0.24098184393995034</v>
      </c>
      <c r="V27" s="87">
        <f>分析係数表!D30</f>
        <v>0.11032032936687253</v>
      </c>
      <c r="W27" s="88">
        <f t="shared" si="8"/>
        <v>0</v>
      </c>
      <c r="X27" s="76">
        <f>分析係数表!E30</f>
        <v>8.4249635989355823E-2</v>
      </c>
      <c r="Y27" s="89">
        <f t="shared" si="9"/>
        <v>0</v>
      </c>
    </row>
    <row r="28" spans="1:25" x14ac:dyDescent="0.2">
      <c r="A28" s="6" t="s">
        <v>16</v>
      </c>
      <c r="B28" s="5" t="s">
        <v>193</v>
      </c>
      <c r="C28" s="90"/>
      <c r="D28" s="76">
        <f>投入係数表!AF28</f>
        <v>9.1272958515692219E-3</v>
      </c>
      <c r="E28" s="77">
        <f t="shared" si="0"/>
        <v>0.91272958515692215</v>
      </c>
      <c r="F28" s="76">
        <f>分析係数表!C31</f>
        <v>0.13612385518153858</v>
      </c>
      <c r="G28" s="77">
        <f t="shared" si="1"/>
        <v>0.12424426986980665</v>
      </c>
      <c r="H28" s="77">
        <v>0.15277964154769352</v>
      </c>
      <c r="I28" s="77">
        <f t="shared" si="2"/>
        <v>0.15277964154769352</v>
      </c>
      <c r="J28" s="76">
        <f>分析係数表!G31</f>
        <v>7.0908634538152604E-2</v>
      </c>
      <c r="K28" s="78">
        <f t="shared" si="3"/>
        <v>1.0833395767375355E-2</v>
      </c>
      <c r="L28" s="79"/>
      <c r="M28" s="80"/>
      <c r="N28" s="81">
        <f>分析係数表!H31</f>
        <v>2.211552750647388E-2</v>
      </c>
      <c r="O28" s="82">
        <f t="shared" si="4"/>
        <v>0.63367866939224893</v>
      </c>
      <c r="P28" s="76">
        <f>分析係数表!C31</f>
        <v>0.13612385518153858</v>
      </c>
      <c r="Q28" s="82">
        <f t="shared" si="5"/>
        <v>8.6258783423980551E-2</v>
      </c>
      <c r="R28" s="83">
        <v>0.11405020459662557</v>
      </c>
      <c r="S28" s="84">
        <f t="shared" si="6"/>
        <v>0.26682984614431909</v>
      </c>
      <c r="T28" s="85">
        <f>分析係数表!F31</f>
        <v>0.34563253012048195</v>
      </c>
      <c r="U28" s="86">
        <f t="shared" si="7"/>
        <v>9.2225074834519929E-2</v>
      </c>
      <c r="V28" s="87">
        <f>分析係数表!D31</f>
        <v>2.3594377510040159E-2</v>
      </c>
      <c r="W28" s="88">
        <f t="shared" si="8"/>
        <v>0</v>
      </c>
      <c r="X28" s="76">
        <f>分析係数表!E31</f>
        <v>2.0582329317269075E-2</v>
      </c>
      <c r="Y28" s="89">
        <f t="shared" si="9"/>
        <v>0</v>
      </c>
    </row>
    <row r="29" spans="1:25" x14ac:dyDescent="0.2">
      <c r="A29" s="6" t="s">
        <v>17</v>
      </c>
      <c r="B29" s="5" t="s">
        <v>273</v>
      </c>
      <c r="C29" s="90"/>
      <c r="D29" s="76">
        <f>投入係数表!AF29</f>
        <v>1.7581266599334157E-3</v>
      </c>
      <c r="E29" s="77">
        <f t="shared" si="0"/>
        <v>0.17581266599334155</v>
      </c>
      <c r="F29" s="76">
        <f>分析係数表!C32</f>
        <v>0.77653138391731791</v>
      </c>
      <c r="G29" s="77">
        <f t="shared" si="1"/>
        <v>0.13652405283400271</v>
      </c>
      <c r="H29" s="77">
        <v>0.17074790662980122</v>
      </c>
      <c r="I29" s="77">
        <f t="shared" si="2"/>
        <v>0.17074790662980122</v>
      </c>
      <c r="J29" s="76">
        <f>分析係数表!G32</f>
        <v>0.14009350314364016</v>
      </c>
      <c r="K29" s="78">
        <f t="shared" si="3"/>
        <v>2.3920672394212035E-2</v>
      </c>
      <c r="L29" s="79"/>
      <c r="M29" s="80"/>
      <c r="N29" s="81">
        <f>分析係数表!H32</f>
        <v>6.3300144496333836E-3</v>
      </c>
      <c r="O29" s="82">
        <f t="shared" si="4"/>
        <v>0.18137460806680708</v>
      </c>
      <c r="P29" s="76">
        <f>分析係数表!C32</f>
        <v>0.77653138391731791</v>
      </c>
      <c r="Q29" s="82">
        <f t="shared" si="5"/>
        <v>0.14084307540957883</v>
      </c>
      <c r="R29" s="83">
        <v>0.18367683871869347</v>
      </c>
      <c r="S29" s="84">
        <f t="shared" si="6"/>
        <v>0.35442474534849466</v>
      </c>
      <c r="T29" s="85">
        <f>分析係数表!F32</f>
        <v>0.48218603901338064</v>
      </c>
      <c r="U29" s="86">
        <f t="shared" si="7"/>
        <v>0.17089866408791674</v>
      </c>
      <c r="V29" s="87">
        <f>分析係数表!D32</f>
        <v>2.111881347734967E-2</v>
      </c>
      <c r="W29" s="88">
        <f t="shared" si="8"/>
        <v>0</v>
      </c>
      <c r="X29" s="76">
        <f>分析係数表!E32</f>
        <v>3.1758826374334997E-2</v>
      </c>
      <c r="Y29" s="89">
        <f t="shared" si="9"/>
        <v>0</v>
      </c>
    </row>
    <row r="30" spans="1:25" x14ac:dyDescent="0.2">
      <c r="A30" s="6" t="s">
        <v>18</v>
      </c>
      <c r="B30" s="5" t="s">
        <v>274</v>
      </c>
      <c r="C30" s="90"/>
      <c r="D30" s="76">
        <f>投入係数表!AF30</f>
        <v>4.3516752079202983E-3</v>
      </c>
      <c r="E30" s="77">
        <f t="shared" si="0"/>
        <v>0.4351675207920298</v>
      </c>
      <c r="F30" s="76">
        <f>分析係数表!C33</f>
        <v>0.72092624356775303</v>
      </c>
      <c r="G30" s="77">
        <f t="shared" si="1"/>
        <v>0.31372368608729012</v>
      </c>
      <c r="H30" s="77">
        <v>0.3503564017473087</v>
      </c>
      <c r="I30" s="77">
        <f t="shared" si="2"/>
        <v>0.3503564017473087</v>
      </c>
      <c r="J30" s="76">
        <f>分析係数表!G33</f>
        <v>0.50771788173830446</v>
      </c>
      <c r="K30" s="78">
        <f t="shared" si="3"/>
        <v>0.17788221014859795</v>
      </c>
      <c r="L30" s="79"/>
      <c r="M30" s="80"/>
      <c r="N30" s="81">
        <f>分析係数表!H33</f>
        <v>9.5171545921061366E-4</v>
      </c>
      <c r="O30" s="82">
        <f t="shared" si="4"/>
        <v>2.7269608905149317E-2</v>
      </c>
      <c r="P30" s="76">
        <f>分析係数表!C33</f>
        <v>0.72092624356775303</v>
      </c>
      <c r="Q30" s="82">
        <f t="shared" si="5"/>
        <v>1.9659376711551043E-2</v>
      </c>
      <c r="R30" s="83">
        <v>5.7044805752621996E-2</v>
      </c>
      <c r="S30" s="84">
        <f t="shared" si="6"/>
        <v>0.4074012074999307</v>
      </c>
      <c r="T30" s="85">
        <f>分析係数表!F33</f>
        <v>0.64568985989076233</v>
      </c>
      <c r="U30" s="86">
        <f t="shared" si="7"/>
        <v>0.26305482858995766</v>
      </c>
      <c r="V30" s="87">
        <f>分析係数表!D33</f>
        <v>8.5965328900498697E-2</v>
      </c>
      <c r="W30" s="88">
        <f t="shared" si="8"/>
        <v>0</v>
      </c>
      <c r="X30" s="76">
        <f>分析係数表!E33</f>
        <v>8.1928283068154834E-2</v>
      </c>
      <c r="Y30" s="89">
        <f t="shared" si="9"/>
        <v>0</v>
      </c>
    </row>
    <row r="31" spans="1:25" x14ac:dyDescent="0.2">
      <c r="A31" s="6" t="s">
        <v>19</v>
      </c>
      <c r="B31" s="5" t="s">
        <v>275</v>
      </c>
      <c r="C31" s="90"/>
      <c r="D31" s="76">
        <f>投入係数表!AF31</f>
        <v>1.1271960997019914E-2</v>
      </c>
      <c r="E31" s="77">
        <f t="shared" si="0"/>
        <v>1.1271960997019914</v>
      </c>
      <c r="F31" s="76">
        <f>分析係数表!C34</f>
        <v>0.35819769846483229</v>
      </c>
      <c r="G31" s="77">
        <f t="shared" si="1"/>
        <v>0.40375904863178896</v>
      </c>
      <c r="H31" s="77">
        <v>0.54271721957612928</v>
      </c>
      <c r="I31" s="77">
        <f t="shared" si="2"/>
        <v>0.54271721957612928</v>
      </c>
      <c r="J31" s="76">
        <f>分析係数表!G34</f>
        <v>0.42481599404565001</v>
      </c>
      <c r="K31" s="78">
        <f t="shared" si="3"/>
        <v>0.23055495511992466</v>
      </c>
      <c r="L31" s="79"/>
      <c r="M31" s="80"/>
      <c r="N31" s="81">
        <f>分析係数表!H34</f>
        <v>0.15806065051806836</v>
      </c>
      <c r="O31" s="82">
        <f t="shared" si="4"/>
        <v>4.5289293992306128</v>
      </c>
      <c r="P31" s="76">
        <f>分析係数表!C34</f>
        <v>0.35819769846483229</v>
      </c>
      <c r="Q31" s="82">
        <f t="shared" si="5"/>
        <v>1.6222520873141211</v>
      </c>
      <c r="R31" s="83">
        <v>1.7539302839111659</v>
      </c>
      <c r="S31" s="84">
        <f t="shared" si="6"/>
        <v>2.2966475034872951</v>
      </c>
      <c r="T31" s="85">
        <f>分析係数表!F34</f>
        <v>0.69970848494872639</v>
      </c>
      <c r="U31" s="86">
        <f t="shared" si="7"/>
        <v>1.60698374512637</v>
      </c>
      <c r="V31" s="87">
        <f>分析係数表!D34</f>
        <v>0.20760626860734369</v>
      </c>
      <c r="W31" s="88">
        <f t="shared" si="8"/>
        <v>0</v>
      </c>
      <c r="X31" s="76">
        <f>分析係数表!E34</f>
        <v>0.15619831293417136</v>
      </c>
      <c r="Y31" s="89">
        <f t="shared" si="9"/>
        <v>0</v>
      </c>
    </row>
    <row r="32" spans="1:25" x14ac:dyDescent="0.2">
      <c r="A32" s="6" t="s">
        <v>20</v>
      </c>
      <c r="B32" s="5" t="s">
        <v>37</v>
      </c>
      <c r="C32" s="90"/>
      <c r="D32" s="76">
        <f>投入係数表!AF32</f>
        <v>1.6047581640668836E-2</v>
      </c>
      <c r="E32" s="77">
        <f t="shared" si="0"/>
        <v>1.6047581640668835</v>
      </c>
      <c r="F32" s="76">
        <f>分析係数表!C35</f>
        <v>0.47446234387370934</v>
      </c>
      <c r="G32" s="77">
        <f t="shared" si="1"/>
        <v>0.76139731987364412</v>
      </c>
      <c r="H32" s="77">
        <v>0.95370665726316939</v>
      </c>
      <c r="I32" s="77">
        <f t="shared" si="2"/>
        <v>0.95370665726316939</v>
      </c>
      <c r="J32" s="76">
        <f>分析係数表!G35</f>
        <v>0.31377306685396844</v>
      </c>
      <c r="K32" s="78">
        <f t="shared" si="3"/>
        <v>0.29924746272851122</v>
      </c>
      <c r="L32" s="79"/>
      <c r="M32" s="80"/>
      <c r="N32" s="81">
        <f>分析係数表!H35</f>
        <v>5.9483797123353076E-2</v>
      </c>
      <c r="O32" s="82">
        <f t="shared" si="4"/>
        <v>1.7043958549254954</v>
      </c>
      <c r="P32" s="76">
        <f>分析係数表!C35</f>
        <v>0.47446234387370934</v>
      </c>
      <c r="Q32" s="82">
        <f t="shared" si="5"/>
        <v>0.80867165221658521</v>
      </c>
      <c r="R32" s="83">
        <v>1.0735027522917049</v>
      </c>
      <c r="S32" s="84">
        <f t="shared" si="6"/>
        <v>2.0272094095548745</v>
      </c>
      <c r="T32" s="85">
        <f>分析係数表!F35</f>
        <v>0.64389247174509934</v>
      </c>
      <c r="U32" s="86">
        <f t="shared" si="7"/>
        <v>1.3053048774632114</v>
      </c>
      <c r="V32" s="87">
        <f>分析係数表!D35</f>
        <v>6.6375071834493329E-2</v>
      </c>
      <c r="W32" s="88">
        <f t="shared" si="8"/>
        <v>0</v>
      </c>
      <c r="X32" s="76">
        <f>分析係数表!E35</f>
        <v>5.9702445565417275E-2</v>
      </c>
      <c r="Y32" s="89">
        <f t="shared" si="9"/>
        <v>0</v>
      </c>
    </row>
    <row r="33" spans="1:25" x14ac:dyDescent="0.2">
      <c r="A33" s="6" t="s">
        <v>21</v>
      </c>
      <c r="B33" s="5" t="s">
        <v>38</v>
      </c>
      <c r="C33" s="90"/>
      <c r="D33" s="76">
        <f>投入係数表!AF33</f>
        <v>1.9513959026920536E-2</v>
      </c>
      <c r="E33" s="77">
        <f t="shared" si="0"/>
        <v>1.9513959026920535</v>
      </c>
      <c r="F33" s="76">
        <f>分析係数表!C36</f>
        <v>0.91090674483303868</v>
      </c>
      <c r="G33" s="77">
        <f t="shared" si="1"/>
        <v>1.7775396896017477</v>
      </c>
      <c r="H33" s="77">
        <v>2.0263353401672788</v>
      </c>
      <c r="I33" s="77">
        <f t="shared" si="2"/>
        <v>2.0263353401672788</v>
      </c>
      <c r="J33" s="76">
        <f>分析係数表!G36</f>
        <v>5.1762655005969514E-2</v>
      </c>
      <c r="K33" s="78">
        <f t="shared" si="3"/>
        <v>0.10488849713948273</v>
      </c>
      <c r="L33" s="79"/>
      <c r="M33" s="80"/>
      <c r="N33" s="81">
        <f>分析係数表!H36</f>
        <v>0.19022926540846299</v>
      </c>
      <c r="O33" s="82">
        <f t="shared" si="4"/>
        <v>5.4506602995661249</v>
      </c>
      <c r="P33" s="76">
        <f>分析係数表!C36</f>
        <v>0.91090674483303868</v>
      </c>
      <c r="Q33" s="82">
        <f t="shared" si="5"/>
        <v>4.9650432306684547</v>
      </c>
      <c r="R33" s="83">
        <v>5.212678954088382</v>
      </c>
      <c r="S33" s="84">
        <f t="shared" si="6"/>
        <v>7.2390142942556608</v>
      </c>
      <c r="T33" s="85">
        <f>分析係数表!F36</f>
        <v>0.84633076241329552</v>
      </c>
      <c r="U33" s="86">
        <f t="shared" si="7"/>
        <v>6.1266004867781376</v>
      </c>
      <c r="V33" s="87">
        <f>分析係数表!D36</f>
        <v>1.3696924417880712E-2</v>
      </c>
      <c r="W33" s="88">
        <f t="shared" si="8"/>
        <v>0</v>
      </c>
      <c r="X33" s="76">
        <f>分析係数表!E36</f>
        <v>6.1086817992045527E-3</v>
      </c>
      <c r="Y33" s="89">
        <f t="shared" si="9"/>
        <v>0</v>
      </c>
    </row>
    <row r="34" spans="1:25" x14ac:dyDescent="0.2">
      <c r="A34" s="6" t="s">
        <v>22</v>
      </c>
      <c r="B34" s="5" t="s">
        <v>378</v>
      </c>
      <c r="C34" s="75">
        <f>最終需要_まとめ!C35</f>
        <v>100</v>
      </c>
      <c r="D34" s="76">
        <f>投入係数表!AF34</f>
        <v>0.11460242646417038</v>
      </c>
      <c r="E34" s="77">
        <f t="shared" si="0"/>
        <v>11.460242646417038</v>
      </c>
      <c r="F34" s="76">
        <f>分析係数表!C37</f>
        <v>0.57543127748336897</v>
      </c>
      <c r="G34" s="77">
        <f t="shared" si="1"/>
        <v>6.5945820662971411</v>
      </c>
      <c r="H34" s="77">
        <v>7.2191589310102984</v>
      </c>
      <c r="I34" s="77">
        <f t="shared" si="2"/>
        <v>107.2191589310103</v>
      </c>
      <c r="J34" s="76">
        <f>分析係数表!G37</f>
        <v>0.39253606653449546</v>
      </c>
      <c r="K34" s="78">
        <f t="shared" si="3"/>
        <v>42.0873869039157</v>
      </c>
      <c r="L34" s="79"/>
      <c r="M34" s="80"/>
      <c r="N34" s="81">
        <f>分析係数表!H37</f>
        <v>4.7922509493440749E-2</v>
      </c>
      <c r="O34" s="82">
        <f t="shared" si="4"/>
        <v>1.373128994587693</v>
      </c>
      <c r="P34" s="76">
        <f>分析係数表!C37</f>
        <v>0.57543127748336897</v>
      </c>
      <c r="Q34" s="82">
        <f t="shared" si="5"/>
        <v>0.79014137150505026</v>
      </c>
      <c r="R34" s="83">
        <v>0.97273527984380226</v>
      </c>
      <c r="S34" s="84">
        <f t="shared" si="6"/>
        <v>108.1918942108541</v>
      </c>
      <c r="T34" s="85">
        <f>分析係数表!F37</f>
        <v>0.63717752091671964</v>
      </c>
      <c r="U34" s="86">
        <f t="shared" si="7"/>
        <v>68.93744293655601</v>
      </c>
      <c r="V34" s="87">
        <f>分析係数表!D37</f>
        <v>6.7955959550617839E-2</v>
      </c>
      <c r="W34" s="88">
        <f t="shared" si="8"/>
        <v>7</v>
      </c>
      <c r="X34" s="76">
        <f>分析係数表!E37</f>
        <v>6.4489582164366135E-2</v>
      </c>
      <c r="Y34" s="89">
        <f t="shared" si="9"/>
        <v>7</v>
      </c>
    </row>
    <row r="35" spans="1:25" x14ac:dyDescent="0.2">
      <c r="A35" s="6" t="s">
        <v>23</v>
      </c>
      <c r="B35" s="5" t="s">
        <v>194</v>
      </c>
      <c r="C35" s="90"/>
      <c r="D35" s="76">
        <f>投入係数表!AF35</f>
        <v>1.1870472200401501E-2</v>
      </c>
      <c r="E35" s="77">
        <f t="shared" si="0"/>
        <v>1.1870472200401501</v>
      </c>
      <c r="F35" s="76">
        <f>分析係数表!C38</f>
        <v>0.12310923685624497</v>
      </c>
      <c r="G35" s="77">
        <f t="shared" si="1"/>
        <v>0.14613647737146998</v>
      </c>
      <c r="H35" s="77">
        <v>0.20465667722236749</v>
      </c>
      <c r="I35" s="77">
        <f t="shared" si="2"/>
        <v>0.20465667722236749</v>
      </c>
      <c r="J35" s="76">
        <f>分析係数表!G38</f>
        <v>0.19170637906529556</v>
      </c>
      <c r="K35" s="78">
        <f t="shared" si="3"/>
        <v>3.9233990541835025E-2</v>
      </c>
      <c r="L35" s="79"/>
      <c r="M35" s="80"/>
      <c r="N35" s="81">
        <f>分析係数表!H38</f>
        <v>4.3167094042767119E-2</v>
      </c>
      <c r="O35" s="82">
        <f t="shared" si="4"/>
        <v>1.2368715467692726</v>
      </c>
      <c r="P35" s="76">
        <f>分析係数表!C38</f>
        <v>0.12310923685624497</v>
      </c>
      <c r="Q35" s="82">
        <f t="shared" si="5"/>
        <v>0.15227031221196846</v>
      </c>
      <c r="R35" s="83">
        <v>0.19686844751824698</v>
      </c>
      <c r="S35" s="84">
        <f t="shared" si="6"/>
        <v>0.40152512474061447</v>
      </c>
      <c r="T35" s="85">
        <f>分析係数表!F38</f>
        <v>0.42705459409748348</v>
      </c>
      <c r="U35" s="86">
        <f t="shared" si="7"/>
        <v>0.17147314916604453</v>
      </c>
      <c r="V35" s="87">
        <f>分析係数表!D38</f>
        <v>7.0562661984783878E-2</v>
      </c>
      <c r="W35" s="88">
        <f t="shared" si="8"/>
        <v>0</v>
      </c>
      <c r="X35" s="76">
        <f>分析係数表!E38</f>
        <v>7.7418276063874261E-2</v>
      </c>
      <c r="Y35" s="89">
        <f t="shared" si="9"/>
        <v>0</v>
      </c>
    </row>
    <row r="36" spans="1:25" x14ac:dyDescent="0.2">
      <c r="A36" s="6" t="s">
        <v>24</v>
      </c>
      <c r="B36" s="5" t="s">
        <v>39</v>
      </c>
      <c r="C36" s="90"/>
      <c r="D36" s="76">
        <f>投入係数表!AF36</f>
        <v>0</v>
      </c>
      <c r="E36" s="77">
        <f t="shared" si="0"/>
        <v>0</v>
      </c>
      <c r="F36" s="76">
        <f>分析係数表!C39</f>
        <v>1</v>
      </c>
      <c r="G36" s="77">
        <f t="shared" si="1"/>
        <v>0</v>
      </c>
      <c r="H36" s="77">
        <v>9.8299359803565078E-2</v>
      </c>
      <c r="I36" s="77">
        <f t="shared" si="2"/>
        <v>9.8299359803565078E-2</v>
      </c>
      <c r="J36" s="76">
        <f>分析係数表!G39</f>
        <v>0.35304153549304357</v>
      </c>
      <c r="K36" s="78">
        <f t="shared" si="3"/>
        <v>3.4703756923033784E-2</v>
      </c>
      <c r="L36" s="79"/>
      <c r="M36" s="80"/>
      <c r="N36" s="81">
        <f>分析係数表!H39</f>
        <v>3.7957953780144243E-3</v>
      </c>
      <c r="O36" s="82">
        <f t="shared" si="4"/>
        <v>0.108761347144956</v>
      </c>
      <c r="P36" s="76">
        <f>分析係数表!C39</f>
        <v>1</v>
      </c>
      <c r="Q36" s="82">
        <f t="shared" si="5"/>
        <v>0.108761347144956</v>
      </c>
      <c r="R36" s="83">
        <v>0.15540058400618517</v>
      </c>
      <c r="S36" s="84">
        <f t="shared" si="6"/>
        <v>0.25369994380975025</v>
      </c>
      <c r="T36" s="85">
        <f>分析係数表!F39</f>
        <v>0.70376764496801059</v>
      </c>
      <c r="U36" s="86">
        <f t="shared" si="7"/>
        <v>0.17854581198350455</v>
      </c>
      <c r="V36" s="87">
        <f>分析係数表!D39</f>
        <v>5.7580989133746319E-2</v>
      </c>
      <c r="W36" s="88">
        <f t="shared" si="8"/>
        <v>0</v>
      </c>
      <c r="X36" s="76">
        <f>分析係数表!E39</f>
        <v>7.2915608814867472E-2</v>
      </c>
      <c r="Y36" s="89">
        <f t="shared" si="9"/>
        <v>0</v>
      </c>
    </row>
    <row r="37" spans="1:25" x14ac:dyDescent="0.2">
      <c r="A37" s="6" t="s">
        <v>25</v>
      </c>
      <c r="B37" s="5" t="s">
        <v>40</v>
      </c>
      <c r="C37" s="90"/>
      <c r="D37" s="76">
        <f>投入係数表!AF37</f>
        <v>7.1073205401563609E-4</v>
      </c>
      <c r="E37" s="77">
        <f t="shared" si="0"/>
        <v>7.1073205401563616E-2</v>
      </c>
      <c r="F37" s="76">
        <f>分析係数表!C40</f>
        <v>0.78099387587215507</v>
      </c>
      <c r="G37" s="77">
        <f t="shared" si="1"/>
        <v>5.5507738157224956E-2</v>
      </c>
      <c r="H37" s="77">
        <v>6.11505073057707E-2</v>
      </c>
      <c r="I37" s="77">
        <f t="shared" si="2"/>
        <v>6.11505073057707E-2</v>
      </c>
      <c r="J37" s="76">
        <f>分析係数表!G40</f>
        <v>0.50417365280256732</v>
      </c>
      <c r="K37" s="78">
        <f t="shared" si="3"/>
        <v>3.0830474639080493E-2</v>
      </c>
      <c r="L37" s="79"/>
      <c r="M37" s="80"/>
      <c r="N37" s="81">
        <f>分析係数表!H40</f>
        <v>3.2832602420076455E-2</v>
      </c>
      <c r="O37" s="82">
        <f t="shared" si="4"/>
        <v>0.94075620887398848</v>
      </c>
      <c r="P37" s="76">
        <f>分析係数表!C40</f>
        <v>0.78099387587215507</v>
      </c>
      <c r="Q37" s="82">
        <f t="shared" si="5"/>
        <v>0.73472483781929099</v>
      </c>
      <c r="R37" s="83">
        <v>0.73648208499721379</v>
      </c>
      <c r="S37" s="84">
        <f t="shared" si="6"/>
        <v>0.79763259230298444</v>
      </c>
      <c r="T37" s="85">
        <f>分析係数表!F40</f>
        <v>0.70079506733733576</v>
      </c>
      <c r="U37" s="86">
        <f t="shared" si="7"/>
        <v>0.55897698623342362</v>
      </c>
      <c r="V37" s="87">
        <f>分析係数表!D40</f>
        <v>8.9079993509654384E-2</v>
      </c>
      <c r="W37" s="88">
        <f t="shared" si="8"/>
        <v>0</v>
      </c>
      <c r="X37" s="76">
        <f>分析係数表!E40</f>
        <v>5.5816972253772516E-2</v>
      </c>
      <c r="Y37" s="89">
        <f t="shared" si="9"/>
        <v>0</v>
      </c>
    </row>
    <row r="38" spans="1:25" x14ac:dyDescent="0.2">
      <c r="A38" s="6" t="s">
        <v>26</v>
      </c>
      <c r="B38" s="5" t="s">
        <v>277</v>
      </c>
      <c r="C38" s="90"/>
      <c r="D38" s="76">
        <f>投入係数表!AF38</f>
        <v>4.7382136934375743E-4</v>
      </c>
      <c r="E38" s="77">
        <f t="shared" si="0"/>
        <v>4.7382136934375742E-2</v>
      </c>
      <c r="F38" s="76">
        <f>分析係数表!C41</f>
        <v>0.76071116627591595</v>
      </c>
      <c r="G38" s="77">
        <f t="shared" si="1"/>
        <v>3.6044120647994123E-2</v>
      </c>
      <c r="H38" s="77">
        <v>4.0483944609081536E-2</v>
      </c>
      <c r="I38" s="77">
        <f t="shared" si="2"/>
        <v>4.0483944609081536E-2</v>
      </c>
      <c r="J38" s="76">
        <f>分析係数表!G41</f>
        <v>0.44503393665158369</v>
      </c>
      <c r="K38" s="78">
        <f t="shared" si="3"/>
        <v>1.8016729240564217E-2</v>
      </c>
      <c r="L38" s="79"/>
      <c r="M38" s="80"/>
      <c r="N38" s="81">
        <f>分析係数表!H41</f>
        <v>5.40375184572724E-2</v>
      </c>
      <c r="O38" s="82">
        <f t="shared" si="4"/>
        <v>1.5483430265563269</v>
      </c>
      <c r="P38" s="76">
        <f>分析係数表!C41</f>
        <v>0.76071116627591595</v>
      </c>
      <c r="Q38" s="82">
        <f t="shared" si="5"/>
        <v>1.1778418295268449</v>
      </c>
      <c r="R38" s="83">
        <v>1.1982052485175785</v>
      </c>
      <c r="S38" s="84">
        <f t="shared" si="6"/>
        <v>1.2386891931266599</v>
      </c>
      <c r="T38" s="85">
        <f>分析係数表!F41</f>
        <v>0.54961538461538462</v>
      </c>
      <c r="U38" s="86">
        <f t="shared" si="7"/>
        <v>0.68080263729922963</v>
      </c>
      <c r="V38" s="87">
        <f>分析係数表!D41</f>
        <v>0.14765837104072399</v>
      </c>
      <c r="W38" s="88">
        <f t="shared" si="8"/>
        <v>0</v>
      </c>
      <c r="X38" s="76">
        <f>分析係数表!E41</f>
        <v>0.13881221719457013</v>
      </c>
      <c r="Y38" s="89">
        <f t="shared" si="9"/>
        <v>0</v>
      </c>
    </row>
    <row r="39" spans="1:25" x14ac:dyDescent="0.2">
      <c r="A39" s="6" t="s">
        <v>51</v>
      </c>
      <c r="B39" s="5" t="s">
        <v>368</v>
      </c>
      <c r="C39" s="90"/>
      <c r="D39" s="76">
        <f>投入係数表!AF39</f>
        <v>1.4214641080312722E-3</v>
      </c>
      <c r="E39" s="77">
        <f>$C$34*D39</f>
        <v>0.14214641080312723</v>
      </c>
      <c r="F39" s="76">
        <f>分析係数表!C42</f>
        <v>0.30107643796890293</v>
      </c>
      <c r="G39" s="77">
        <f>E39*F39</f>
        <v>4.2796935034669928E-2</v>
      </c>
      <c r="H39" s="77">
        <v>5.162921185769611E-2</v>
      </c>
      <c r="I39" s="77">
        <f>C39+H39</f>
        <v>5.162921185769611E-2</v>
      </c>
      <c r="J39" s="76">
        <f>分析係数表!G42</f>
        <v>0.48530465949820789</v>
      </c>
      <c r="K39" s="78">
        <f>I39*J39</f>
        <v>2.5055897080760049E-2</v>
      </c>
      <c r="L39" s="79"/>
      <c r="M39" s="80"/>
      <c r="N39" s="81">
        <f>分析係数表!H42</f>
        <v>1.1991298601515789E-2</v>
      </c>
      <c r="O39" s="82">
        <f t="shared" si="4"/>
        <v>0.34358801253414883</v>
      </c>
      <c r="P39" s="76">
        <f>分析係数表!C42</f>
        <v>0.30107643796890293</v>
      </c>
      <c r="Q39" s="82">
        <f>O39*P39</f>
        <v>0.10344625494259631</v>
      </c>
      <c r="R39" s="83">
        <v>0.10929795597427365</v>
      </c>
      <c r="S39" s="84">
        <f>I39+R39</f>
        <v>0.16092716783196975</v>
      </c>
      <c r="T39" s="85">
        <f>分析係数表!F42</f>
        <v>0.55698924731182797</v>
      </c>
      <c r="U39" s="86">
        <f>S39*T39</f>
        <v>8.9634702082753051E-2</v>
      </c>
      <c r="V39" s="87">
        <f>分析係数表!D42</f>
        <v>0.33118279569892473</v>
      </c>
      <c r="W39" s="88">
        <f>ROUND(S39*V39,0)</f>
        <v>0</v>
      </c>
      <c r="X39" s="76">
        <f>分析係数表!E42</f>
        <v>0.28387096774193549</v>
      </c>
      <c r="Y39" s="89">
        <f>ROUND(S39*X39,0)</f>
        <v>0</v>
      </c>
    </row>
    <row r="40" spans="1:25" x14ac:dyDescent="0.2">
      <c r="A40" s="6" t="s">
        <v>195</v>
      </c>
      <c r="B40" s="5" t="s">
        <v>41</v>
      </c>
      <c r="C40" s="90"/>
      <c r="D40" s="76">
        <f>投入係数表!AF40</f>
        <v>6.3068118056334874E-2</v>
      </c>
      <c r="E40" s="77">
        <f>$C$34*D40</f>
        <v>6.3068118056334876</v>
      </c>
      <c r="F40" s="76">
        <f>分析係数表!C43</f>
        <v>0.72981232219865499</v>
      </c>
      <c r="G40" s="77">
        <f>E40*F40</f>
        <v>4.6027889695392679</v>
      </c>
      <c r="H40" s="77">
        <v>5.8484887651856505</v>
      </c>
      <c r="I40" s="77">
        <f>C40+H40</f>
        <v>5.8484887651856505</v>
      </c>
      <c r="J40" s="76">
        <f>分析係数表!G43</f>
        <v>0.39095764137830125</v>
      </c>
      <c r="K40" s="78">
        <f>I40*J40</f>
        <v>2.2865113732644753</v>
      </c>
      <c r="L40" s="79"/>
      <c r="M40" s="80"/>
      <c r="N40" s="81">
        <f>分析係数表!H43</f>
        <v>3.3430191196790096E-2</v>
      </c>
      <c r="O40" s="82">
        <f t="shared" si="4"/>
        <v>0.95787898655861714</v>
      </c>
      <c r="P40" s="76">
        <f>分析係数表!C43</f>
        <v>0.72981232219865499</v>
      </c>
      <c r="Q40" s="82">
        <f>O40*P40</f>
        <v>0.69907188756563865</v>
      </c>
      <c r="R40" s="83">
        <v>1.3982171697140449</v>
      </c>
      <c r="S40" s="84">
        <f>I40+R40</f>
        <v>7.2467059348996958</v>
      </c>
      <c r="T40" s="85">
        <f>分析係数表!F43</f>
        <v>0.64680420416026529</v>
      </c>
      <c r="U40" s="86">
        <f>S40*T40</f>
        <v>4.687199865006269</v>
      </c>
      <c r="V40" s="87">
        <f>分析係数表!D43</f>
        <v>0.10445777550174361</v>
      </c>
      <c r="W40" s="88">
        <f>ROUND(S40*V40,0)</f>
        <v>1</v>
      </c>
      <c r="X40" s="76">
        <f>分析係数表!E43</f>
        <v>8.2644426561318804E-2</v>
      </c>
      <c r="Y40" s="89">
        <f>ROUND(S40*X40,0)</f>
        <v>1</v>
      </c>
    </row>
    <row r="41" spans="1:25" x14ac:dyDescent="0.2">
      <c r="A41" s="6" t="s">
        <v>341</v>
      </c>
      <c r="B41" s="5" t="s">
        <v>42</v>
      </c>
      <c r="C41" s="90"/>
      <c r="D41" s="76">
        <f>投入係数表!AF41</f>
        <v>5.8604221997780523E-4</v>
      </c>
      <c r="E41" s="77">
        <f>$C$34*D41</f>
        <v>5.8604221997780523E-2</v>
      </c>
      <c r="F41" s="76">
        <f>分析係数表!C44</f>
        <v>0.45252453325619169</v>
      </c>
      <c r="G41" s="77">
        <f>E41*F41</f>
        <v>2.6519848206387874E-2</v>
      </c>
      <c r="H41" s="77">
        <v>3.6058974080473816E-2</v>
      </c>
      <c r="I41" s="77">
        <f>C41+H41</f>
        <v>3.6058974080473816E-2</v>
      </c>
      <c r="J41" s="76">
        <f>分析係数表!G44</f>
        <v>0.2679406279539126</v>
      </c>
      <c r="K41" s="78">
        <f>I41*J41</f>
        <v>9.6616641584960118E-3</v>
      </c>
      <c r="L41" s="79"/>
      <c r="M41" s="80"/>
      <c r="N41" s="81">
        <f>分析係数表!H44</f>
        <v>0.11253165797686161</v>
      </c>
      <c r="O41" s="82">
        <f t="shared" si="4"/>
        <v>3.2243821120887599</v>
      </c>
      <c r="P41" s="76">
        <f>分析係数表!C44</f>
        <v>0.45252453325619169</v>
      </c>
      <c r="Q41" s="82">
        <f>O41*P41</f>
        <v>1.4591120103125796</v>
      </c>
      <c r="R41" s="83">
        <v>1.483716629943705</v>
      </c>
      <c r="S41" s="84">
        <f>I41+R41</f>
        <v>1.5197756040241788</v>
      </c>
      <c r="T41" s="85">
        <f>分析係数表!F44</f>
        <v>0.51592877398257675</v>
      </c>
      <c r="U41" s="86">
        <f>S41*T41</f>
        <v>0.78409596411282456</v>
      </c>
      <c r="V41" s="87">
        <f>分析係数表!D44</f>
        <v>0.17695373374549728</v>
      </c>
      <c r="W41" s="88">
        <f>ROUND(S41*V41,0)</f>
        <v>0</v>
      </c>
      <c r="X41" s="76">
        <f>分析係数表!E44</f>
        <v>0.1325013412359809</v>
      </c>
      <c r="Y41" s="89">
        <f>ROUND(S41*X41,0)</f>
        <v>0</v>
      </c>
    </row>
    <row r="42" spans="1:25" x14ac:dyDescent="0.2">
      <c r="A42" s="6" t="s">
        <v>342</v>
      </c>
      <c r="B42" s="5" t="s">
        <v>279</v>
      </c>
      <c r="C42" s="90"/>
      <c r="D42" s="76">
        <f>投入係数表!AF42</f>
        <v>2.1197271786431251E-3</v>
      </c>
      <c r="E42" s="77">
        <f>$C$34*D42</f>
        <v>0.21197271786431252</v>
      </c>
      <c r="F42" s="76">
        <f>分析係数表!C45</f>
        <v>1</v>
      </c>
      <c r="G42" s="77">
        <f>E42*F42</f>
        <v>0.21197271786431252</v>
      </c>
      <c r="H42" s="77">
        <v>0.24673538932780253</v>
      </c>
      <c r="I42" s="77">
        <f>C42+H42</f>
        <v>0.24673538932780253</v>
      </c>
      <c r="J42" s="76">
        <f>分析係数表!G45</f>
        <v>0</v>
      </c>
      <c r="K42" s="78">
        <f>I42*J42</f>
        <v>0</v>
      </c>
      <c r="L42" s="79"/>
      <c r="M42" s="80"/>
      <c r="N42" s="81">
        <f>分析係数表!H45</f>
        <v>0</v>
      </c>
      <c r="O42" s="82">
        <f t="shared" si="4"/>
        <v>0</v>
      </c>
      <c r="P42" s="76">
        <f>分析係数表!C45</f>
        <v>1</v>
      </c>
      <c r="Q42" s="82">
        <f>O42*P42</f>
        <v>0</v>
      </c>
      <c r="R42" s="83">
        <v>2.4606247635165408E-2</v>
      </c>
      <c r="S42" s="84">
        <f>I42+R42</f>
        <v>0.27134163696296792</v>
      </c>
      <c r="T42" s="85">
        <f>分析係数表!F45</f>
        <v>0</v>
      </c>
      <c r="U42" s="86">
        <f>S42*T42</f>
        <v>0</v>
      </c>
      <c r="V42" s="87">
        <f>分析係数表!D45</f>
        <v>0</v>
      </c>
      <c r="W42" s="88">
        <f>ROUND(S42*V42,0)</f>
        <v>0</v>
      </c>
      <c r="X42" s="76">
        <f>分析係数表!E45</f>
        <v>0</v>
      </c>
      <c r="Y42" s="89">
        <f>ROUND(S42*X42,0)</f>
        <v>0</v>
      </c>
    </row>
    <row r="43" spans="1:25" x14ac:dyDescent="0.2">
      <c r="A43" s="6" t="s">
        <v>343</v>
      </c>
      <c r="B43" s="5" t="s">
        <v>280</v>
      </c>
      <c r="C43" s="90"/>
      <c r="D43" s="76">
        <f>投入係数表!AF43</f>
        <v>1.3528846993104653E-2</v>
      </c>
      <c r="E43" s="77">
        <f>$C$34*D43</f>
        <v>1.3528846993104653</v>
      </c>
      <c r="F43" s="76">
        <f>分析係数表!C46</f>
        <v>0.34080923888028791</v>
      </c>
      <c r="G43" s="77">
        <f>E43*F43</f>
        <v>0.46107560466478686</v>
      </c>
      <c r="H43" s="77">
        <v>0.5183576705920554</v>
      </c>
      <c r="I43" s="77">
        <f>C43+H43</f>
        <v>0.5183576705920554</v>
      </c>
      <c r="J43" s="76">
        <f>分析係数表!G46</f>
        <v>9.3103025848340071E-3</v>
      </c>
      <c r="K43" s="78">
        <f>I43*J43</f>
        <v>4.8260667603817484E-3</v>
      </c>
      <c r="L43" s="79"/>
      <c r="M43" s="80"/>
      <c r="N43" s="81">
        <f>分析係数表!H46</f>
        <v>2.2019091222401043E-2</v>
      </c>
      <c r="O43" s="82">
        <f t="shared" si="4"/>
        <v>0.63091546981880353</v>
      </c>
      <c r="P43" s="76">
        <f>分析係数表!C46</f>
        <v>0.34080923888028791</v>
      </c>
      <c r="Q43" s="82">
        <f>O43*P43</f>
        <v>0.21502182106674569</v>
      </c>
      <c r="R43" s="83">
        <v>0.24594062693683078</v>
      </c>
      <c r="S43" s="84">
        <f>I43+R43</f>
        <v>0.76429829752888612</v>
      </c>
      <c r="T43" s="85">
        <f>分析係数表!F46</f>
        <v>0.31361019233125076</v>
      </c>
      <c r="U43" s="86">
        <f>S43*T43</f>
        <v>0.2396917360864815</v>
      </c>
      <c r="V43" s="87">
        <f>分析係数表!D46</f>
        <v>2.8175915717260809E-3</v>
      </c>
      <c r="W43" s="88">
        <f>ROUND(S43*V43,0)</f>
        <v>0</v>
      </c>
      <c r="X43" s="76">
        <f>分析係数表!E46</f>
        <v>8.2077667524194532E-3</v>
      </c>
      <c r="Y43" s="89">
        <f>ROUND(S43*X43,0)</f>
        <v>0</v>
      </c>
    </row>
    <row r="44" spans="1:25" x14ac:dyDescent="0.2">
      <c r="A44" s="192">
        <v>40</v>
      </c>
      <c r="B44" s="14" t="s">
        <v>151</v>
      </c>
      <c r="C44" s="197">
        <f>SUM(C5:C43)</f>
        <v>100</v>
      </c>
      <c r="D44" s="92">
        <f>投入係数表!AF44</f>
        <v>0.34211149764959664</v>
      </c>
      <c r="E44" s="91">
        <f>SUM(E5:E43)</f>
        <v>34.211149764959671</v>
      </c>
      <c r="F44" s="92">
        <f>分析係数表!C47</f>
        <v>0.44730110240898746</v>
      </c>
      <c r="G44" s="91">
        <f>SUM(G5:G43)</f>
        <v>18.144731270717259</v>
      </c>
      <c r="H44" s="91">
        <f>SUM(H5:H43)</f>
        <v>21.406608088221734</v>
      </c>
      <c r="I44" s="91">
        <f>SUM(I5:I43)</f>
        <v>121.40660808822173</v>
      </c>
      <c r="J44" s="92">
        <f>分析係数表!G47</f>
        <v>0.20041488570582558</v>
      </c>
      <c r="K44" s="93">
        <f>SUM(K5:K43)</f>
        <v>45.674459972464149</v>
      </c>
      <c r="L44" s="94">
        <f>最終需要_まとめ!$L$33</f>
        <v>0.62733333333333341</v>
      </c>
      <c r="M44" s="91">
        <f>K44*L44</f>
        <v>28.653111222725848</v>
      </c>
      <c r="N44" s="95">
        <f>分析係数表!H47</f>
        <v>1</v>
      </c>
      <c r="O44" s="96">
        <f>SUM(O5:O43)</f>
        <v>28.653111222725848</v>
      </c>
      <c r="P44" s="92">
        <f>分析係数表!C47</f>
        <v>0.44730110240898746</v>
      </c>
      <c r="Q44" s="96">
        <f>SUM(Q5:Q43)</f>
        <v>13.795527901496207</v>
      </c>
      <c r="R44" s="91">
        <f>SUM(R5:R43)</f>
        <v>15.863085577756541</v>
      </c>
      <c r="S44" s="97">
        <f>SUM(S5:S43)</f>
        <v>137.26969366597828</v>
      </c>
      <c r="T44" s="98">
        <f>分析係数表!F47</f>
        <v>0.4447131739491107</v>
      </c>
      <c r="U44" s="99">
        <f>SUM(U5:U43)</f>
        <v>87.126223706997521</v>
      </c>
      <c r="V44" s="100">
        <f>分析係数表!D47</f>
        <v>5.9741394314336671E-2</v>
      </c>
      <c r="W44" s="101">
        <f>SUM(W5:W43)</f>
        <v>8</v>
      </c>
      <c r="X44" s="92">
        <f>分析係数表!E47</f>
        <v>5.0958836918611881E-2</v>
      </c>
      <c r="Y44" s="102">
        <f>SUM(Y5:Y43)</f>
        <v>8</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A1:Y46"/>
  <sheetViews>
    <sheetView showGridLines="0" workbookViewId="0">
      <pane xSplit="2" ySplit="4" topLeftCell="C5" activePane="bottomRight" state="frozen"/>
      <selection activeCell="B1" sqref="B1:B65536"/>
      <selection pane="topRight" activeCell="B1" sqref="B1:B65536"/>
      <selection pane="bottomLeft" activeCell="B1" sqref="B1:B65536"/>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8" t="str">
        <f>取引基本表!$E$1</f>
        <v>2015年加古川市産業連関表</v>
      </c>
      <c r="H1" s="401"/>
      <c r="I1" s="401"/>
    </row>
    <row r="2" spans="1:25" x14ac:dyDescent="0.2">
      <c r="B2" s="3" t="s">
        <v>290</v>
      </c>
      <c r="S2" s="3" t="s">
        <v>153</v>
      </c>
      <c r="U2" s="64" t="s">
        <v>210</v>
      </c>
      <c r="W2" s="3" t="s">
        <v>130</v>
      </c>
      <c r="Y2" s="3" t="s">
        <v>154</v>
      </c>
    </row>
    <row r="3" spans="1:25" ht="44" x14ac:dyDescent="0.2">
      <c r="B3" s="65"/>
      <c r="C3" s="66" t="s">
        <v>228</v>
      </c>
      <c r="D3" s="66" t="s">
        <v>232</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投入係数表!AG5</f>
        <v>0</v>
      </c>
      <c r="E5" s="77">
        <f t="shared" ref="E5:E38" si="0">$C$35*D5</f>
        <v>0</v>
      </c>
      <c r="F5" s="76">
        <f>分析係数表!C8</f>
        <v>6.8521575100212173E-2</v>
      </c>
      <c r="G5" s="77">
        <f t="shared" ref="G5:G38" si="1">E5*F5</f>
        <v>0</v>
      </c>
      <c r="H5" s="77">
        <f t="array" ref="H5:H43">MMULT(逆行列係数!C5:AO43,'31'!G5:G43)</f>
        <v>2.4990492598083039E-3</v>
      </c>
      <c r="I5" s="77">
        <f t="shared" ref="I5:I38" si="2">C5+H5</f>
        <v>2.4990492598083039E-3</v>
      </c>
      <c r="J5" s="76">
        <f>分析係数表!G8</f>
        <v>0.11996034368803701</v>
      </c>
      <c r="K5" s="78">
        <f t="shared" ref="K5:K38" si="3">I5*J5</f>
        <v>2.9978680809993866E-4</v>
      </c>
      <c r="L5" s="79" t="s">
        <v>188</v>
      </c>
      <c r="M5" s="80" t="s">
        <v>188</v>
      </c>
      <c r="N5" s="81">
        <f>分析係数表!H8</f>
        <v>1.0951051471680932E-2</v>
      </c>
      <c r="O5" s="82">
        <f t="shared" ref="O5:O43" si="4">$M$44*N5</f>
        <v>0.18324035130709387</v>
      </c>
      <c r="P5" s="76">
        <f>分析係数表!C8</f>
        <v>6.8521575100212173E-2</v>
      </c>
      <c r="Q5" s="82">
        <f t="shared" ref="Q5:Q38" si="5">O5*P5</f>
        <v>1.2555917493478294E-2</v>
      </c>
      <c r="R5" s="83">
        <f t="array" ref="R5:R43">MMULT(逆行列係数!C5:AO43,'31'!Q5:Q43)</f>
        <v>1.6150914532163916E-2</v>
      </c>
      <c r="S5" s="84">
        <f t="shared" ref="S5:S38" si="6">I5+R5</f>
        <v>1.8649963791972219E-2</v>
      </c>
      <c r="T5" s="85">
        <f>分析係数表!F8</f>
        <v>0.45208195637805682</v>
      </c>
      <c r="U5" s="86">
        <f t="shared" ref="U5:U38" si="7">S5*T5</f>
        <v>8.4313121174547246E-3</v>
      </c>
      <c r="V5" s="87">
        <f>分析係数表!D8</f>
        <v>0.36021150033046928</v>
      </c>
      <c r="W5" s="88">
        <f t="shared" ref="W5:W38" si="8">ROUND(S5*V5,0)</f>
        <v>0</v>
      </c>
      <c r="X5" s="76">
        <f>分析係数表!E8</f>
        <v>0.22769332452081956</v>
      </c>
      <c r="Y5" s="89">
        <f t="shared" ref="Y5:Y38" si="9">ROUND(S5*X5,0)</f>
        <v>0</v>
      </c>
    </row>
    <row r="6" spans="1:25" x14ac:dyDescent="0.2">
      <c r="A6" s="6" t="s">
        <v>220</v>
      </c>
      <c r="B6" s="5" t="s">
        <v>266</v>
      </c>
      <c r="C6" s="90"/>
      <c r="D6" s="76">
        <f>投入係数表!AG6</f>
        <v>0</v>
      </c>
      <c r="E6" s="77">
        <f t="shared" si="0"/>
        <v>0</v>
      </c>
      <c r="F6" s="76">
        <f>分析係数表!C9</f>
        <v>0.10166666666666668</v>
      </c>
      <c r="G6" s="77">
        <f t="shared" si="1"/>
        <v>0</v>
      </c>
      <c r="H6" s="77">
        <v>3.1110486022542229E-4</v>
      </c>
      <c r="I6" s="77">
        <f t="shared" si="2"/>
        <v>3.1110486022542229E-4</v>
      </c>
      <c r="J6" s="76">
        <f>分析係数表!G9</f>
        <v>0.25757575757575757</v>
      </c>
      <c r="K6" s="78">
        <f t="shared" si="3"/>
        <v>8.0133070058063314E-5</v>
      </c>
      <c r="L6" s="79"/>
      <c r="M6" s="80"/>
      <c r="N6" s="81">
        <f>分析係数表!H9</f>
        <v>5.8336047250617351E-4</v>
      </c>
      <c r="O6" s="82">
        <f t="shared" si="4"/>
        <v>9.7611793896806177E-3</v>
      </c>
      <c r="P6" s="76">
        <f>分析係数表!C9</f>
        <v>0.10166666666666668</v>
      </c>
      <c r="Q6" s="82">
        <f t="shared" si="5"/>
        <v>9.9238657128419621E-4</v>
      </c>
      <c r="R6" s="83">
        <v>1.1213006312926375E-3</v>
      </c>
      <c r="S6" s="84">
        <f t="shared" si="6"/>
        <v>1.4324054915180599E-3</v>
      </c>
      <c r="T6" s="85">
        <f>分析係数表!F9</f>
        <v>0.71212121212121215</v>
      </c>
      <c r="U6" s="86">
        <f t="shared" si="7"/>
        <v>1.0200463348689214E-3</v>
      </c>
      <c r="V6" s="87">
        <f>分析係数表!D9</f>
        <v>0</v>
      </c>
      <c r="W6" s="88">
        <f t="shared" si="8"/>
        <v>0</v>
      </c>
      <c r="X6" s="76">
        <f>分析係数表!E9</f>
        <v>0</v>
      </c>
      <c r="Y6" s="89">
        <f t="shared" si="9"/>
        <v>0</v>
      </c>
    </row>
    <row r="7" spans="1:25" x14ac:dyDescent="0.2">
      <c r="A7" s="6" t="s">
        <v>221</v>
      </c>
      <c r="B7" s="5" t="s">
        <v>267</v>
      </c>
      <c r="C7" s="90"/>
      <c r="D7" s="76">
        <f>投入係数表!AG7</f>
        <v>0</v>
      </c>
      <c r="E7" s="77">
        <f t="shared" si="0"/>
        <v>0</v>
      </c>
      <c r="F7" s="76">
        <f>分析係数表!C10</f>
        <v>6.675102815564693E-2</v>
      </c>
      <c r="G7" s="77">
        <f t="shared" si="1"/>
        <v>0</v>
      </c>
      <c r="H7" s="77">
        <v>4.9078027114535521E-4</v>
      </c>
      <c r="I7" s="77">
        <f t="shared" si="2"/>
        <v>4.9078027114535521E-4</v>
      </c>
      <c r="J7" s="76">
        <f>分析係数表!G10</f>
        <v>0.17692307692307693</v>
      </c>
      <c r="K7" s="78">
        <f t="shared" si="3"/>
        <v>8.6830355664178237E-5</v>
      </c>
      <c r="L7" s="79"/>
      <c r="M7" s="80"/>
      <c r="N7" s="81">
        <f>分析係数表!H10</f>
        <v>1.0987412693544459E-3</v>
      </c>
      <c r="O7" s="82">
        <f t="shared" si="4"/>
        <v>1.838487717026566E-2</v>
      </c>
      <c r="P7" s="76">
        <f>分析係数表!C10</f>
        <v>6.675102815564693E-2</v>
      </c>
      <c r="Q7" s="82">
        <f t="shared" si="5"/>
        <v>1.2272094536305135E-3</v>
      </c>
      <c r="R7" s="83">
        <v>1.8631177784828709E-3</v>
      </c>
      <c r="S7" s="84">
        <f t="shared" si="6"/>
        <v>2.3538980496282261E-3</v>
      </c>
      <c r="T7" s="85">
        <f>分析係数表!F10</f>
        <v>0.52307692307692311</v>
      </c>
      <c r="U7" s="86">
        <f t="shared" si="7"/>
        <v>1.2312697490363029E-3</v>
      </c>
      <c r="V7" s="87">
        <f>分析係数表!D10</f>
        <v>9.2307692307692313E-2</v>
      </c>
      <c r="W7" s="88">
        <f t="shared" si="8"/>
        <v>0</v>
      </c>
      <c r="X7" s="76">
        <f>分析係数表!E10</f>
        <v>0</v>
      </c>
      <c r="Y7" s="89">
        <f t="shared" si="9"/>
        <v>0</v>
      </c>
    </row>
    <row r="8" spans="1:25" x14ac:dyDescent="0.2">
      <c r="A8" s="6" t="s">
        <v>222</v>
      </c>
      <c r="B8" s="5" t="s">
        <v>27</v>
      </c>
      <c r="C8" s="90"/>
      <c r="D8" s="76">
        <f>投入係数表!AG8</f>
        <v>0</v>
      </c>
      <c r="E8" s="77">
        <f t="shared" si="0"/>
        <v>0</v>
      </c>
      <c r="F8" s="76">
        <f>分析係数表!C11</f>
        <v>1.2359489742525653E-2</v>
      </c>
      <c r="G8" s="77">
        <f t="shared" si="1"/>
        <v>0</v>
      </c>
      <c r="H8" s="77">
        <v>1.1260447813291716E-3</v>
      </c>
      <c r="I8" s="77">
        <f t="shared" si="2"/>
        <v>1.1260447813291716E-3</v>
      </c>
      <c r="J8" s="76">
        <f>分析係数表!G11</f>
        <v>0.33667334669338678</v>
      </c>
      <c r="K8" s="78">
        <f t="shared" si="3"/>
        <v>3.7910926505671511E-4</v>
      </c>
      <c r="L8" s="79"/>
      <c r="M8" s="80"/>
      <c r="N8" s="81">
        <f>分析係数表!H11</f>
        <v>-2.0551994966342155E-5</v>
      </c>
      <c r="O8" s="82">
        <f t="shared" si="4"/>
        <v>-3.4388978879633614E-4</v>
      </c>
      <c r="P8" s="76">
        <f>分析係数表!C11</f>
        <v>1.2359489742525653E-2</v>
      </c>
      <c r="Q8" s="82">
        <f t="shared" si="5"/>
        <v>-4.2503023171876301E-6</v>
      </c>
      <c r="R8" s="83">
        <v>1.2648173585136581E-3</v>
      </c>
      <c r="S8" s="84">
        <f t="shared" si="6"/>
        <v>2.3908621398428297E-3</v>
      </c>
      <c r="T8" s="85">
        <f>分析係数表!F11</f>
        <v>0.55811623246492981</v>
      </c>
      <c r="U8" s="86">
        <f t="shared" si="7"/>
        <v>1.3343789698321202E-3</v>
      </c>
      <c r="V8" s="87">
        <f>分析係数表!D11</f>
        <v>9.0180360721442889E-3</v>
      </c>
      <c r="W8" s="88">
        <f t="shared" si="8"/>
        <v>0</v>
      </c>
      <c r="X8" s="76">
        <f>分析係数表!E11</f>
        <v>0</v>
      </c>
      <c r="Y8" s="89">
        <f t="shared" si="9"/>
        <v>0</v>
      </c>
    </row>
    <row r="9" spans="1:25" x14ac:dyDescent="0.2">
      <c r="A9" s="6" t="s">
        <v>223</v>
      </c>
      <c r="B9" s="5" t="s">
        <v>191</v>
      </c>
      <c r="C9" s="90"/>
      <c r="D9" s="76">
        <f>投入係数表!AG9</f>
        <v>0</v>
      </c>
      <c r="E9" s="77">
        <f t="shared" si="0"/>
        <v>0</v>
      </c>
      <c r="F9" s="76">
        <f>分析係数表!C12</f>
        <v>9.527433500036242E-2</v>
      </c>
      <c r="G9" s="77">
        <f t="shared" si="1"/>
        <v>0</v>
      </c>
      <c r="H9" s="77">
        <v>2.1701515856275992E-2</v>
      </c>
      <c r="I9" s="77">
        <f t="shared" si="2"/>
        <v>2.1701515856275992E-2</v>
      </c>
      <c r="J9" s="76">
        <f>分析係数表!G12</f>
        <v>0.14088657924107142</v>
      </c>
      <c r="K9" s="78">
        <f t="shared" si="3"/>
        <v>3.0574523333365957E-3</v>
      </c>
      <c r="L9" s="79"/>
      <c r="M9" s="80"/>
      <c r="N9" s="81">
        <f>分析係数表!H12</f>
        <v>8.9938691818092706E-2</v>
      </c>
      <c r="O9" s="82">
        <f t="shared" si="4"/>
        <v>1.5049146218941201</v>
      </c>
      <c r="P9" s="76">
        <f>分析係数表!C12</f>
        <v>9.527433500036242E-2</v>
      </c>
      <c r="Q9" s="82">
        <f t="shared" si="5"/>
        <v>0.14337973983328414</v>
      </c>
      <c r="R9" s="83">
        <v>0.15916143549375364</v>
      </c>
      <c r="S9" s="84">
        <f t="shared" si="6"/>
        <v>0.18086295135002964</v>
      </c>
      <c r="T9" s="85">
        <f>分析係数表!F12</f>
        <v>0.31070382254464285</v>
      </c>
      <c r="U9" s="86">
        <f t="shared" si="7"/>
        <v>5.619481034115998E-2</v>
      </c>
      <c r="V9" s="87">
        <f>分析係数表!D12</f>
        <v>6.9248744419642863E-2</v>
      </c>
      <c r="W9" s="88">
        <f t="shared" si="8"/>
        <v>0</v>
      </c>
      <c r="X9" s="76">
        <f>分析係数表!E12</f>
        <v>7.6468331473214288E-2</v>
      </c>
      <c r="Y9" s="89">
        <f t="shared" si="9"/>
        <v>0</v>
      </c>
    </row>
    <row r="10" spans="1:25" x14ac:dyDescent="0.2">
      <c r="A10" s="6" t="s">
        <v>224</v>
      </c>
      <c r="B10" s="5" t="s">
        <v>28</v>
      </c>
      <c r="C10" s="90"/>
      <c r="D10" s="76">
        <f>投入係数表!AG10</f>
        <v>1.0032605969400551E-3</v>
      </c>
      <c r="E10" s="77">
        <f t="shared" si="0"/>
        <v>0.1003260596940055</v>
      </c>
      <c r="F10" s="76">
        <f>分析係数表!C13</f>
        <v>0</v>
      </c>
      <c r="G10" s="77">
        <f t="shared" si="1"/>
        <v>0</v>
      </c>
      <c r="H10" s="77">
        <v>0</v>
      </c>
      <c r="I10" s="77">
        <f t="shared" si="2"/>
        <v>0</v>
      </c>
      <c r="J10" s="76">
        <f>分析係数表!G13</f>
        <v>0.24501568667138954</v>
      </c>
      <c r="K10" s="78">
        <f t="shared" si="3"/>
        <v>0</v>
      </c>
      <c r="L10" s="79"/>
      <c r="M10" s="80"/>
      <c r="N10" s="81">
        <f>分析係数表!H13</f>
        <v>1.4256760815882582E-2</v>
      </c>
      <c r="O10" s="82">
        <f t="shared" si="4"/>
        <v>0.23855370118195071</v>
      </c>
      <c r="P10" s="76">
        <f>分析係数表!C13</f>
        <v>0</v>
      </c>
      <c r="Q10" s="82">
        <f t="shared" si="5"/>
        <v>0</v>
      </c>
      <c r="R10" s="83">
        <v>0</v>
      </c>
      <c r="S10" s="84">
        <f t="shared" si="6"/>
        <v>0</v>
      </c>
      <c r="T10" s="85">
        <f>分析係数表!F13</f>
        <v>0.38356441655702866</v>
      </c>
      <c r="U10" s="86">
        <f t="shared" si="7"/>
        <v>0</v>
      </c>
      <c r="V10" s="87">
        <f>分析係数表!D13</f>
        <v>0.14249569881590932</v>
      </c>
      <c r="W10" s="88">
        <f t="shared" si="8"/>
        <v>0</v>
      </c>
      <c r="X10" s="76">
        <f>分析係数表!E13</f>
        <v>0.13065479202509866</v>
      </c>
      <c r="Y10" s="89">
        <f t="shared" si="9"/>
        <v>0</v>
      </c>
    </row>
    <row r="11" spans="1:25" x14ac:dyDescent="0.2">
      <c r="A11" s="6" t="s">
        <v>225</v>
      </c>
      <c r="B11" s="5" t="s">
        <v>268</v>
      </c>
      <c r="C11" s="90"/>
      <c r="D11" s="76">
        <f>投入係数表!AG11</f>
        <v>1.2039127163280662E-2</v>
      </c>
      <c r="E11" s="77">
        <f t="shared" si="0"/>
        <v>1.2039127163280661</v>
      </c>
      <c r="F11" s="76">
        <f>分析係数表!C14</f>
        <v>0.10677389421589856</v>
      </c>
      <c r="G11" s="77">
        <f t="shared" si="1"/>
        <v>0.12854644901838802</v>
      </c>
      <c r="H11" s="77">
        <v>0.17308000389738845</v>
      </c>
      <c r="I11" s="77">
        <f t="shared" si="2"/>
        <v>0.17308000389738845</v>
      </c>
      <c r="J11" s="76">
        <f>分析係数表!G14</f>
        <v>0.16458723227282179</v>
      </c>
      <c r="K11" s="78">
        <f t="shared" si="3"/>
        <v>2.8486758803240374E-2</v>
      </c>
      <c r="L11" s="79"/>
      <c r="M11" s="80"/>
      <c r="N11" s="81">
        <f>分析係数表!H14</f>
        <v>1.166720945012347E-3</v>
      </c>
      <c r="O11" s="82">
        <f t="shared" si="4"/>
        <v>1.9522358779361235E-2</v>
      </c>
      <c r="P11" s="76">
        <f>分析係数表!C14</f>
        <v>0.10677389421589856</v>
      </c>
      <c r="Q11" s="82">
        <f t="shared" si="5"/>
        <v>2.0844782711523348E-3</v>
      </c>
      <c r="R11" s="83">
        <v>9.0757262867260415E-3</v>
      </c>
      <c r="S11" s="84">
        <f t="shared" si="6"/>
        <v>0.18215573018411449</v>
      </c>
      <c r="T11" s="85">
        <f>分析係数表!F14</f>
        <v>0.30037429819089206</v>
      </c>
      <c r="U11" s="86">
        <f t="shared" si="7"/>
        <v>5.4714899615502882E-2</v>
      </c>
      <c r="V11" s="87">
        <f>分析係数表!D14</f>
        <v>5.9367851944271161E-2</v>
      </c>
      <c r="W11" s="88">
        <f t="shared" si="8"/>
        <v>0</v>
      </c>
      <c r="X11" s="76">
        <f>分析係数表!E14</f>
        <v>5.1881888126429611E-2</v>
      </c>
      <c r="Y11" s="89">
        <f t="shared" si="9"/>
        <v>0</v>
      </c>
    </row>
    <row r="12" spans="1:25" x14ac:dyDescent="0.2">
      <c r="A12" s="6" t="s">
        <v>226</v>
      </c>
      <c r="B12" s="5" t="s">
        <v>29</v>
      </c>
      <c r="C12" s="90"/>
      <c r="D12" s="76">
        <f>投入係数表!AG12</f>
        <v>1.3376807959200735E-3</v>
      </c>
      <c r="E12" s="77">
        <f t="shared" si="0"/>
        <v>0.13376807959200734</v>
      </c>
      <c r="F12" s="76">
        <f>分析係数表!C15</f>
        <v>0</v>
      </c>
      <c r="G12" s="77">
        <f t="shared" si="1"/>
        <v>0</v>
      </c>
      <c r="H12" s="77">
        <v>0</v>
      </c>
      <c r="I12" s="77">
        <f t="shared" si="2"/>
        <v>0</v>
      </c>
      <c r="J12" s="76">
        <f>分析係数表!G15</f>
        <v>9.5597535599167657E-2</v>
      </c>
      <c r="K12" s="78">
        <f t="shared" si="3"/>
        <v>0</v>
      </c>
      <c r="L12" s="79"/>
      <c r="M12" s="80"/>
      <c r="N12" s="81">
        <f>分析係数表!H15</f>
        <v>8.2508355176415162E-3</v>
      </c>
      <c r="O12" s="82">
        <f t="shared" si="4"/>
        <v>0.13805852367139063</v>
      </c>
      <c r="P12" s="76">
        <f>分析係数表!C15</f>
        <v>0</v>
      </c>
      <c r="Q12" s="82">
        <f t="shared" si="5"/>
        <v>0</v>
      </c>
      <c r="R12" s="83">
        <v>0</v>
      </c>
      <c r="S12" s="84">
        <f t="shared" si="6"/>
        <v>0</v>
      </c>
      <c r="T12" s="85">
        <f>分析係数表!F15</f>
        <v>0.3037251621853197</v>
      </c>
      <c r="U12" s="86">
        <f t="shared" si="7"/>
        <v>0</v>
      </c>
      <c r="V12" s="87">
        <f>分析係数表!D15</f>
        <v>2.5215227059447551E-2</v>
      </c>
      <c r="W12" s="88">
        <f t="shared" si="8"/>
        <v>0</v>
      </c>
      <c r="X12" s="76">
        <f>分析係数表!E15</f>
        <v>2.1461503937329145E-2</v>
      </c>
      <c r="Y12" s="89">
        <f t="shared" si="9"/>
        <v>0</v>
      </c>
    </row>
    <row r="13" spans="1:25" x14ac:dyDescent="0.2">
      <c r="A13" s="6" t="s">
        <v>227</v>
      </c>
      <c r="B13" s="5" t="s">
        <v>30</v>
      </c>
      <c r="C13" s="90"/>
      <c r="D13" s="76">
        <f>投入係数表!AG13</f>
        <v>8.3605049745004597E-4</v>
      </c>
      <c r="E13" s="77">
        <f t="shared" si="0"/>
        <v>8.36050497450046E-2</v>
      </c>
      <c r="F13" s="76">
        <f>分析係数表!C16</f>
        <v>0.41015070437916346</v>
      </c>
      <c r="G13" s="77">
        <f t="shared" si="1"/>
        <v>3.4290670042568638E-2</v>
      </c>
      <c r="H13" s="77">
        <v>9.0732462480285603E-2</v>
      </c>
      <c r="I13" s="77">
        <f t="shared" si="2"/>
        <v>9.0732462480285603E-2</v>
      </c>
      <c r="J13" s="76">
        <f>分析係数表!G16</f>
        <v>3.3423831070889892E-2</v>
      </c>
      <c r="K13" s="78">
        <f t="shared" si="3"/>
        <v>3.0326264985869214E-3</v>
      </c>
      <c r="L13" s="79"/>
      <c r="M13" s="80"/>
      <c r="N13" s="81">
        <f>分析係数表!H16</f>
        <v>1.6727742979912797E-2</v>
      </c>
      <c r="O13" s="82">
        <f t="shared" si="4"/>
        <v>0.27989983501954097</v>
      </c>
      <c r="P13" s="76">
        <f>分析係数表!C16</f>
        <v>0.41015070437916346</v>
      </c>
      <c r="Q13" s="82">
        <f t="shared" si="5"/>
        <v>0.11480111448887637</v>
      </c>
      <c r="R13" s="83">
        <v>0.1388016757010172</v>
      </c>
      <c r="S13" s="84">
        <f t="shared" si="6"/>
        <v>0.2295341381813028</v>
      </c>
      <c r="T13" s="85">
        <f>分析係数表!F16</f>
        <v>0.28886877828054297</v>
      </c>
      <c r="U13" s="86">
        <f t="shared" si="7"/>
        <v>6.6305246070110277E-2</v>
      </c>
      <c r="V13" s="87">
        <f>分析係数表!D16</f>
        <v>1.1915535444947209E-2</v>
      </c>
      <c r="W13" s="88">
        <f t="shared" si="8"/>
        <v>0</v>
      </c>
      <c r="X13" s="76">
        <f>分析係数表!E16</f>
        <v>1.200603318250377E-2</v>
      </c>
      <c r="Y13" s="89">
        <f t="shared" si="9"/>
        <v>0</v>
      </c>
    </row>
    <row r="14" spans="1:25" x14ac:dyDescent="0.2">
      <c r="A14" s="6" t="s">
        <v>2</v>
      </c>
      <c r="B14" s="5" t="s">
        <v>365</v>
      </c>
      <c r="C14" s="90"/>
      <c r="D14" s="76">
        <f>投入係数表!AG14</f>
        <v>2.5917565420951424E-3</v>
      </c>
      <c r="E14" s="77">
        <f t="shared" si="0"/>
        <v>0.25917565420951422</v>
      </c>
      <c r="F14" s="76">
        <f>分析係数表!C17</f>
        <v>9.7010006591167874E-2</v>
      </c>
      <c r="G14" s="77">
        <f t="shared" si="1"/>
        <v>2.514263192313522E-2</v>
      </c>
      <c r="H14" s="77">
        <v>4.5818191475240376E-2</v>
      </c>
      <c r="I14" s="77">
        <f t="shared" si="2"/>
        <v>4.5818191475240376E-2</v>
      </c>
      <c r="J14" s="76">
        <f>分析係数表!G17</f>
        <v>0.23047865738492257</v>
      </c>
      <c r="K14" s="78">
        <f t="shared" si="3"/>
        <v>1.0560115255018706E-2</v>
      </c>
      <c r="L14" s="79"/>
      <c r="M14" s="80"/>
      <c r="N14" s="81">
        <f>分析係数表!H17</f>
        <v>3.0021721877756735E-3</v>
      </c>
      <c r="O14" s="82">
        <f t="shared" si="4"/>
        <v>5.0234362224941716E-2</v>
      </c>
      <c r="P14" s="76">
        <f>分析係数表!C17</f>
        <v>9.7010006591167874E-2</v>
      </c>
      <c r="Q14" s="82">
        <f t="shared" si="5"/>
        <v>4.8732358105447104E-3</v>
      </c>
      <c r="R14" s="83">
        <v>9.2842457969154364E-3</v>
      </c>
      <c r="S14" s="84">
        <f t="shared" si="6"/>
        <v>5.5102437272155816E-2</v>
      </c>
      <c r="T14" s="85">
        <f>分析係数表!F17</f>
        <v>0.38098321731153201</v>
      </c>
      <c r="U14" s="86">
        <f t="shared" si="7"/>
        <v>2.0993103833652799E-2</v>
      </c>
      <c r="V14" s="87">
        <f>分析係数表!D17</f>
        <v>7.2149371323727812E-2</v>
      </c>
      <c r="W14" s="88">
        <f t="shared" si="8"/>
        <v>0</v>
      </c>
      <c r="X14" s="76">
        <f>分析係数表!E17</f>
        <v>7.3984134693216769E-2</v>
      </c>
      <c r="Y14" s="89">
        <f t="shared" si="9"/>
        <v>0</v>
      </c>
    </row>
    <row r="15" spans="1:25" x14ac:dyDescent="0.2">
      <c r="A15" s="6" t="s">
        <v>3</v>
      </c>
      <c r="B15" s="5" t="s">
        <v>31</v>
      </c>
      <c r="C15" s="90"/>
      <c r="D15" s="76">
        <f>投入係数表!AG15</f>
        <v>0</v>
      </c>
      <c r="E15" s="77">
        <f t="shared" si="0"/>
        <v>0</v>
      </c>
      <c r="F15" s="76">
        <f>分析係数表!C18</f>
        <v>9.5269756838905817E-2</v>
      </c>
      <c r="G15" s="77">
        <f t="shared" si="1"/>
        <v>0</v>
      </c>
      <c r="H15" s="77">
        <v>6.5996890474669572E-3</v>
      </c>
      <c r="I15" s="77">
        <f t="shared" si="2"/>
        <v>6.5996890474669572E-3</v>
      </c>
      <c r="J15" s="76">
        <f>分析係数表!G18</f>
        <v>0.2156830511260891</v>
      </c>
      <c r="K15" s="78">
        <f t="shared" si="3"/>
        <v>1.423441070241106E-3</v>
      </c>
      <c r="L15" s="79"/>
      <c r="M15" s="80"/>
      <c r="N15" s="81">
        <f>分析係数表!H18</f>
        <v>4.4107743043149704E-4</v>
      </c>
      <c r="O15" s="82">
        <f t="shared" si="4"/>
        <v>7.3804039287829063E-3</v>
      </c>
      <c r="P15" s="76">
        <f>分析係数表!C18</f>
        <v>9.5269756838905817E-2</v>
      </c>
      <c r="Q15" s="82">
        <f t="shared" si="5"/>
        <v>7.0312928766805261E-4</v>
      </c>
      <c r="R15" s="83">
        <v>1.6230413896979245E-3</v>
      </c>
      <c r="S15" s="84">
        <f t="shared" si="6"/>
        <v>8.2227304371648817E-3</v>
      </c>
      <c r="T15" s="85">
        <f>分析係数表!F18</f>
        <v>0.45931283905967452</v>
      </c>
      <c r="U15" s="86">
        <f t="shared" si="7"/>
        <v>3.7768056619166004E-3</v>
      </c>
      <c r="V15" s="87">
        <f>分析係数表!D18</f>
        <v>2.4001315140555646E-2</v>
      </c>
      <c r="W15" s="88">
        <f t="shared" si="8"/>
        <v>0</v>
      </c>
      <c r="X15" s="76">
        <f>分析係数表!E18</f>
        <v>2.0549071181982573E-2</v>
      </c>
      <c r="Y15" s="89">
        <f t="shared" si="9"/>
        <v>0</v>
      </c>
    </row>
    <row r="16" spans="1:25" x14ac:dyDescent="0.2">
      <c r="A16" s="6" t="s">
        <v>4</v>
      </c>
      <c r="B16" s="5" t="s">
        <v>32</v>
      </c>
      <c r="C16" s="90"/>
      <c r="D16" s="76">
        <f>投入係数表!AG16</f>
        <v>0</v>
      </c>
      <c r="E16" s="77">
        <f t="shared" si="0"/>
        <v>0</v>
      </c>
      <c r="F16" s="76">
        <f>分析係数表!C19</f>
        <v>0.40536890089481681</v>
      </c>
      <c r="G16" s="77">
        <f t="shared" si="1"/>
        <v>0</v>
      </c>
      <c r="H16" s="77">
        <v>1.9522137041648832E-2</v>
      </c>
      <c r="I16" s="77">
        <f t="shared" si="2"/>
        <v>1.9522137041648832E-2</v>
      </c>
      <c r="J16" s="76">
        <f>分析係数表!G19</f>
        <v>5.7664292584581833E-2</v>
      </c>
      <c r="K16" s="78">
        <f t="shared" si="3"/>
        <v>1.1257302222459412E-3</v>
      </c>
      <c r="L16" s="79"/>
      <c r="M16" s="80"/>
      <c r="N16" s="81">
        <f>分析係数表!H19</f>
        <v>-1.1224551097002254E-4</v>
      </c>
      <c r="O16" s="82">
        <f t="shared" si="4"/>
        <v>-1.8781673080415281E-3</v>
      </c>
      <c r="P16" s="76">
        <f>分析係数表!C19</f>
        <v>0.40536890089481681</v>
      </c>
      <c r="Q16" s="82">
        <f t="shared" si="5"/>
        <v>-7.6135061735737111E-4</v>
      </c>
      <c r="R16" s="83">
        <v>4.1207547515441385E-3</v>
      </c>
      <c r="S16" s="84">
        <f t="shared" si="6"/>
        <v>2.3642891793192969E-2</v>
      </c>
      <c r="T16" s="85">
        <f>分析係数表!F19</f>
        <v>0.24008915593875232</v>
      </c>
      <c r="U16" s="86">
        <f t="shared" si="7"/>
        <v>5.6764019345789543E-3</v>
      </c>
      <c r="V16" s="87">
        <f>分析係数表!D19</f>
        <v>8.3893032671263044E-3</v>
      </c>
      <c r="W16" s="88">
        <f t="shared" si="8"/>
        <v>0</v>
      </c>
      <c r="X16" s="76">
        <f>分析係数表!E19</f>
        <v>9.7042048804792374E-3</v>
      </c>
      <c r="Y16" s="89">
        <f t="shared" si="9"/>
        <v>0</v>
      </c>
    </row>
    <row r="17" spans="1:25" x14ac:dyDescent="0.2">
      <c r="A17" s="6" t="s">
        <v>5</v>
      </c>
      <c r="B17" s="5" t="s">
        <v>33</v>
      </c>
      <c r="C17" s="90"/>
      <c r="D17" s="76">
        <f>投入係数表!AG17</f>
        <v>8.3605049745004594E-5</v>
      </c>
      <c r="E17" s="77">
        <f t="shared" si="0"/>
        <v>8.360504974500459E-3</v>
      </c>
      <c r="F17" s="76">
        <f>分析係数表!C20</f>
        <v>8.6705813891974848E-2</v>
      </c>
      <c r="G17" s="77">
        <f t="shared" si="1"/>
        <v>7.2490438836196667E-4</v>
      </c>
      <c r="H17" s="77">
        <v>3.1261612290909677E-3</v>
      </c>
      <c r="I17" s="77">
        <f t="shared" si="2"/>
        <v>3.1261612290909677E-3</v>
      </c>
      <c r="J17" s="76">
        <f>分析係数表!G20</f>
        <v>0.10015098137896326</v>
      </c>
      <c r="K17" s="78">
        <f t="shared" si="3"/>
        <v>3.1308811504232641E-4</v>
      </c>
      <c r="L17" s="79"/>
      <c r="M17" s="80"/>
      <c r="N17" s="81">
        <f>分析係数表!H20</f>
        <v>5.4858017333236366E-4</v>
      </c>
      <c r="O17" s="82">
        <f t="shared" si="4"/>
        <v>9.17921205479451E-3</v>
      </c>
      <c r="P17" s="76">
        <f>分析係数表!C20</f>
        <v>8.6705813891974848E-2</v>
      </c>
      <c r="Q17" s="82">
        <f t="shared" si="5"/>
        <v>7.9589105209798485E-4</v>
      </c>
      <c r="R17" s="83">
        <v>1.9370309058406477E-3</v>
      </c>
      <c r="S17" s="84">
        <f t="shared" si="6"/>
        <v>5.0631921349316156E-3</v>
      </c>
      <c r="T17" s="85">
        <f>分析係数表!F20</f>
        <v>0.22320080523402114</v>
      </c>
      <c r="U17" s="86">
        <f t="shared" si="7"/>
        <v>1.1301085615712991E-3</v>
      </c>
      <c r="V17" s="87">
        <f>分析係数表!D20</f>
        <v>3.6738802214393559E-2</v>
      </c>
      <c r="W17" s="88">
        <f t="shared" si="8"/>
        <v>0</v>
      </c>
      <c r="X17" s="76">
        <f>分析係数表!E20</f>
        <v>3.8877705083039761E-2</v>
      </c>
      <c r="Y17" s="89">
        <f t="shared" si="9"/>
        <v>0</v>
      </c>
    </row>
    <row r="18" spans="1:25" x14ac:dyDescent="0.2">
      <c r="A18" s="6" t="s">
        <v>6</v>
      </c>
      <c r="B18" s="5" t="s">
        <v>34</v>
      </c>
      <c r="C18" s="90"/>
      <c r="D18" s="76">
        <f>投入係数表!AG18</f>
        <v>1.6721009949000919E-4</v>
      </c>
      <c r="E18" s="77">
        <f t="shared" si="0"/>
        <v>1.6721009949000918E-2</v>
      </c>
      <c r="F18" s="76">
        <f>分析係数表!C21</f>
        <v>0.12574712643678165</v>
      </c>
      <c r="G18" s="77">
        <f t="shared" si="1"/>
        <v>2.1026189522077026E-3</v>
      </c>
      <c r="H18" s="77">
        <v>1.7709807965405996E-2</v>
      </c>
      <c r="I18" s="77">
        <f t="shared" si="2"/>
        <v>1.7709807965405996E-2</v>
      </c>
      <c r="J18" s="76">
        <f>分析係数表!G21</f>
        <v>0.2851216642932326</v>
      </c>
      <c r="K18" s="78">
        <f t="shared" si="3"/>
        <v>5.0494499214101046E-3</v>
      </c>
      <c r="L18" s="79"/>
      <c r="M18" s="80"/>
      <c r="N18" s="81">
        <f>分析係数表!H21</f>
        <v>9.2325885079567842E-4</v>
      </c>
      <c r="O18" s="82">
        <f t="shared" si="4"/>
        <v>1.5448587435158485E-2</v>
      </c>
      <c r="P18" s="76">
        <f>分析係数表!C21</f>
        <v>0.12574712643678165</v>
      </c>
      <c r="Q18" s="82">
        <f t="shared" si="5"/>
        <v>1.9426154774785504E-3</v>
      </c>
      <c r="R18" s="83">
        <v>4.5136194844351612E-3</v>
      </c>
      <c r="S18" s="84">
        <f t="shared" si="6"/>
        <v>2.2223427449841158E-2</v>
      </c>
      <c r="T18" s="85">
        <f>分析係数表!F21</f>
        <v>0.42585598414958825</v>
      </c>
      <c r="U18" s="86">
        <f t="shared" si="7"/>
        <v>9.4639795678290797E-3</v>
      </c>
      <c r="V18" s="87">
        <f>分析係数表!D21</f>
        <v>8.1109528821744784E-2</v>
      </c>
      <c r="W18" s="88">
        <f t="shared" si="8"/>
        <v>0</v>
      </c>
      <c r="X18" s="76">
        <f>分析係数表!E21</f>
        <v>6.7549996904216453E-2</v>
      </c>
      <c r="Y18" s="89">
        <f t="shared" si="9"/>
        <v>0</v>
      </c>
    </row>
    <row r="19" spans="1:25" x14ac:dyDescent="0.2">
      <c r="A19" s="6" t="s">
        <v>7</v>
      </c>
      <c r="B19" s="5" t="s">
        <v>269</v>
      </c>
      <c r="C19" s="90"/>
      <c r="D19" s="76">
        <f>投入係数表!AG19</f>
        <v>0</v>
      </c>
      <c r="E19" s="77">
        <f t="shared" si="0"/>
        <v>0</v>
      </c>
      <c r="F19" s="76">
        <f>分析係数表!C22</f>
        <v>0.11411587407903545</v>
      </c>
      <c r="G19" s="77">
        <f t="shared" si="1"/>
        <v>0</v>
      </c>
      <c r="H19" s="77">
        <v>1.1348324442435236E-2</v>
      </c>
      <c r="I19" s="77">
        <f t="shared" si="2"/>
        <v>1.1348324442435236E-2</v>
      </c>
      <c r="J19" s="76">
        <f>分析係数表!G22</f>
        <v>0.19462933210924949</v>
      </c>
      <c r="K19" s="78">
        <f t="shared" si="3"/>
        <v>2.2087168067902408E-3</v>
      </c>
      <c r="L19" s="79"/>
      <c r="M19" s="80"/>
      <c r="N19" s="81">
        <f>分析係数表!H22</f>
        <v>4.2684912622402942E-5</v>
      </c>
      <c r="O19" s="82">
        <f t="shared" si="4"/>
        <v>7.1423263826931357E-4</v>
      </c>
      <c r="P19" s="76">
        <f>分析係数表!C22</f>
        <v>0.11411587407903545</v>
      </c>
      <c r="Q19" s="82">
        <f t="shared" si="5"/>
        <v>8.1505281811878263E-5</v>
      </c>
      <c r="R19" s="83">
        <v>1.1793708362701628E-3</v>
      </c>
      <c r="S19" s="84">
        <f t="shared" si="6"/>
        <v>1.2527695278705399E-2</v>
      </c>
      <c r="T19" s="85">
        <f>分析係数表!F22</f>
        <v>0.41301354142758778</v>
      </c>
      <c r="U19" s="86">
        <f t="shared" si="7"/>
        <v>5.1741077929837878E-3</v>
      </c>
      <c r="V19" s="87">
        <f>分析係数表!D22</f>
        <v>3.7726646775304108E-2</v>
      </c>
      <c r="W19" s="88">
        <f t="shared" si="8"/>
        <v>0</v>
      </c>
      <c r="X19" s="76">
        <f>分析係数表!E22</f>
        <v>3.6923341748909801E-2</v>
      </c>
      <c r="Y19" s="89">
        <f t="shared" si="9"/>
        <v>0</v>
      </c>
    </row>
    <row r="20" spans="1:25" x14ac:dyDescent="0.2">
      <c r="A20" s="6" t="s">
        <v>8</v>
      </c>
      <c r="B20" s="5" t="s">
        <v>270</v>
      </c>
      <c r="C20" s="90"/>
      <c r="D20" s="76">
        <f>投入係数表!AG20</f>
        <v>0</v>
      </c>
      <c r="E20" s="77">
        <f t="shared" si="0"/>
        <v>0</v>
      </c>
      <c r="F20" s="76">
        <f>分析係数表!C23</f>
        <v>0</v>
      </c>
      <c r="G20" s="77">
        <f t="shared" si="1"/>
        <v>0</v>
      </c>
      <c r="H20" s="77">
        <v>0</v>
      </c>
      <c r="I20" s="77">
        <f t="shared" si="2"/>
        <v>0</v>
      </c>
      <c r="J20" s="76">
        <f>分析係数表!G23</f>
        <v>0.21587101160701277</v>
      </c>
      <c r="K20" s="78">
        <f t="shared" si="3"/>
        <v>0</v>
      </c>
      <c r="L20" s="79"/>
      <c r="M20" s="80"/>
      <c r="N20" s="81">
        <f>分析係数表!H23</f>
        <v>2.5294763035498039E-5</v>
      </c>
      <c r="O20" s="82">
        <f t="shared" si="4"/>
        <v>4.2324897082625986E-4</v>
      </c>
      <c r="P20" s="76">
        <f>分析係数表!C23</f>
        <v>0</v>
      </c>
      <c r="Q20" s="82">
        <f t="shared" si="5"/>
        <v>0</v>
      </c>
      <c r="R20" s="83">
        <v>0</v>
      </c>
      <c r="S20" s="84">
        <f t="shared" si="6"/>
        <v>0</v>
      </c>
      <c r="T20" s="85">
        <f>分析係数表!F23</f>
        <v>0.44111505026467873</v>
      </c>
      <c r="U20" s="86">
        <f t="shared" si="7"/>
        <v>0</v>
      </c>
      <c r="V20" s="87">
        <f>分析係数表!D23</f>
        <v>7.4984216405225582E-2</v>
      </c>
      <c r="W20" s="88">
        <f t="shared" si="8"/>
        <v>0</v>
      </c>
      <c r="X20" s="76">
        <f>分析係数表!E23</f>
        <v>7.4984216405225582E-2</v>
      </c>
      <c r="Y20" s="89">
        <f t="shared" si="9"/>
        <v>0</v>
      </c>
    </row>
    <row r="21" spans="1:25" x14ac:dyDescent="0.2">
      <c r="A21" s="6" t="s">
        <v>9</v>
      </c>
      <c r="B21" s="5" t="s">
        <v>271</v>
      </c>
      <c r="C21" s="90"/>
      <c r="D21" s="76">
        <f>投入係数表!AG21</f>
        <v>1.6721009949000919E-4</v>
      </c>
      <c r="E21" s="77">
        <f t="shared" si="0"/>
        <v>1.6721009949000918E-2</v>
      </c>
      <c r="F21" s="76">
        <f>分析係数表!C24</f>
        <v>0.22802579992411787</v>
      </c>
      <c r="G21" s="77">
        <f t="shared" si="1"/>
        <v>3.8128216691600677E-3</v>
      </c>
      <c r="H21" s="77">
        <v>1.6772082013369563E-2</v>
      </c>
      <c r="I21" s="77">
        <f t="shared" si="2"/>
        <v>1.6772082013369563E-2</v>
      </c>
      <c r="J21" s="76">
        <f>分析係数表!G24</f>
        <v>0.20837520938023452</v>
      </c>
      <c r="K21" s="78">
        <f t="shared" si="3"/>
        <v>3.4948861012783481E-3</v>
      </c>
      <c r="L21" s="79"/>
      <c r="M21" s="80"/>
      <c r="N21" s="81">
        <f>分析係数表!H24</f>
        <v>3.2883191946147448E-4</v>
      </c>
      <c r="O21" s="82">
        <f t="shared" si="4"/>
        <v>5.5022366207413782E-3</v>
      </c>
      <c r="P21" s="76">
        <f>分析係数表!C24</f>
        <v>0.22802579992411787</v>
      </c>
      <c r="Q21" s="82">
        <f t="shared" si="5"/>
        <v>1.2546519068163278E-3</v>
      </c>
      <c r="R21" s="83">
        <v>5.094177705819547E-3</v>
      </c>
      <c r="S21" s="84">
        <f t="shared" si="6"/>
        <v>2.186625971918911E-2</v>
      </c>
      <c r="T21" s="85">
        <f>分析係数表!F24</f>
        <v>0.39262981574539363</v>
      </c>
      <c r="U21" s="86">
        <f t="shared" si="7"/>
        <v>8.5853455245861431E-3</v>
      </c>
      <c r="V21" s="87">
        <f>分析係数表!D24</f>
        <v>9.313232830820771E-2</v>
      </c>
      <c r="W21" s="88">
        <f t="shared" si="8"/>
        <v>0</v>
      </c>
      <c r="X21" s="76">
        <f>分析係数表!E24</f>
        <v>9.0452261306532666E-2</v>
      </c>
      <c r="Y21" s="89">
        <f t="shared" si="9"/>
        <v>0</v>
      </c>
    </row>
    <row r="22" spans="1:25" x14ac:dyDescent="0.2">
      <c r="A22" s="6" t="s">
        <v>10</v>
      </c>
      <c r="B22" s="5" t="s">
        <v>272</v>
      </c>
      <c r="C22" s="90"/>
      <c r="D22" s="76">
        <f>投入係数表!AG22</f>
        <v>2.5917565420951424E-3</v>
      </c>
      <c r="E22" s="77">
        <f t="shared" si="0"/>
        <v>0.25917565420951422</v>
      </c>
      <c r="F22" s="76">
        <f>分析係数表!C25</f>
        <v>9.9149235591377005E-3</v>
      </c>
      <c r="G22" s="77">
        <f t="shared" si="1"/>
        <v>2.5697067998768385E-3</v>
      </c>
      <c r="H22" s="77">
        <v>4.2007798475156748E-3</v>
      </c>
      <c r="I22" s="77">
        <f t="shared" si="2"/>
        <v>4.2007798475156748E-3</v>
      </c>
      <c r="J22" s="76">
        <f>分析係数表!G25</f>
        <v>0.19677906391545041</v>
      </c>
      <c r="K22" s="78">
        <f t="shared" si="3"/>
        <v>8.2662552610902299E-4</v>
      </c>
      <c r="L22" s="79"/>
      <c r="M22" s="80"/>
      <c r="N22" s="81">
        <f>分析係数表!H25</f>
        <v>5.0905710608939805E-4</v>
      </c>
      <c r="O22" s="82">
        <f t="shared" si="4"/>
        <v>8.5178855378784807E-3</v>
      </c>
      <c r="P22" s="76">
        <f>分析係数表!C25</f>
        <v>9.9149235591377005E-3</v>
      </c>
      <c r="Q22" s="82">
        <f t="shared" si="5"/>
        <v>8.4454183993549646E-5</v>
      </c>
      <c r="R22" s="83">
        <v>3.9777514099689055E-4</v>
      </c>
      <c r="S22" s="84">
        <f t="shared" si="6"/>
        <v>4.5985549885125656E-3</v>
      </c>
      <c r="T22" s="85">
        <f>分析係数表!F25</f>
        <v>0.35078007045797682</v>
      </c>
      <c r="U22" s="86">
        <f t="shared" si="7"/>
        <v>1.6130814428753186E-3</v>
      </c>
      <c r="V22" s="87">
        <f>分析係数表!D25</f>
        <v>8.1529944640161042E-2</v>
      </c>
      <c r="W22" s="88">
        <f t="shared" si="8"/>
        <v>0</v>
      </c>
      <c r="X22" s="76">
        <f>分析係数表!E25</f>
        <v>6.8948163059889281E-2</v>
      </c>
      <c r="Y22" s="89">
        <f t="shared" si="9"/>
        <v>0</v>
      </c>
    </row>
    <row r="23" spans="1:25" x14ac:dyDescent="0.2">
      <c r="A23" s="6" t="s">
        <v>11</v>
      </c>
      <c r="B23" s="5" t="s">
        <v>35</v>
      </c>
      <c r="C23" s="90"/>
      <c r="D23" s="76">
        <f>投入係数表!AG23</f>
        <v>5.0163029847002754E-4</v>
      </c>
      <c r="E23" s="77">
        <f t="shared" si="0"/>
        <v>5.0163029847002751E-2</v>
      </c>
      <c r="F23" s="76">
        <f>分析係数表!C26</f>
        <v>0.61283557046979864</v>
      </c>
      <c r="G23" s="77">
        <f t="shared" si="1"/>
        <v>3.0741689012781466E-2</v>
      </c>
      <c r="H23" s="77">
        <v>9.0908972044337372E-2</v>
      </c>
      <c r="I23" s="77">
        <f t="shared" si="2"/>
        <v>9.0908972044337372E-2</v>
      </c>
      <c r="J23" s="76">
        <f>分析係数表!G26</f>
        <v>0.19644335167242807</v>
      </c>
      <c r="K23" s="78">
        <f t="shared" si="3"/>
        <v>1.78584631654847E-2</v>
      </c>
      <c r="L23" s="79"/>
      <c r="M23" s="80"/>
      <c r="N23" s="81">
        <f>分析係数表!H26</f>
        <v>1.0374014689933634E-2</v>
      </c>
      <c r="O23" s="82">
        <f t="shared" si="4"/>
        <v>0.17358498416011983</v>
      </c>
      <c r="P23" s="76">
        <f>分析係数表!C26</f>
        <v>0.61283557046979864</v>
      </c>
      <c r="Q23" s="82">
        <f t="shared" si="5"/>
        <v>0.106379052792758</v>
      </c>
      <c r="R23" s="83">
        <v>0.11966793750429279</v>
      </c>
      <c r="S23" s="84">
        <f t="shared" si="6"/>
        <v>0.21057690954863018</v>
      </c>
      <c r="T23" s="85">
        <f>分析係数表!F26</f>
        <v>0.33496031939237547</v>
      </c>
      <c r="U23" s="86">
        <f t="shared" si="7"/>
        <v>7.053490887906852E-2</v>
      </c>
      <c r="V23" s="87">
        <f>分析係数表!D26</f>
        <v>1.4022104289400653E-2</v>
      </c>
      <c r="W23" s="88">
        <f t="shared" si="8"/>
        <v>0</v>
      </c>
      <c r="X23" s="76">
        <f>分析係数表!E26</f>
        <v>1.5044549393836117E-2</v>
      </c>
      <c r="Y23" s="89">
        <f t="shared" si="9"/>
        <v>0</v>
      </c>
    </row>
    <row r="24" spans="1:25" x14ac:dyDescent="0.2">
      <c r="A24" s="6" t="s">
        <v>12</v>
      </c>
      <c r="B24" s="5" t="s">
        <v>366</v>
      </c>
      <c r="C24" s="90"/>
      <c r="D24" s="76">
        <f>投入係数表!AG24</f>
        <v>3.3442019898001838E-4</v>
      </c>
      <c r="E24" s="77">
        <f t="shared" si="0"/>
        <v>3.3442019898001836E-2</v>
      </c>
      <c r="F24" s="76">
        <f>分析係数表!C27</f>
        <v>1.5080990504561576E-2</v>
      </c>
      <c r="G24" s="77">
        <f t="shared" si="1"/>
        <v>5.0433878453512492E-4</v>
      </c>
      <c r="H24" s="77">
        <v>7.7596357231534579E-4</v>
      </c>
      <c r="I24" s="77">
        <f t="shared" si="2"/>
        <v>7.7596357231534579E-4</v>
      </c>
      <c r="J24" s="76">
        <f>分析係数表!G27</f>
        <v>0.17011128775834658</v>
      </c>
      <c r="K24" s="78">
        <f t="shared" si="3"/>
        <v>1.3200016254013037E-4</v>
      </c>
      <c r="L24" s="79"/>
      <c r="M24" s="80"/>
      <c r="N24" s="81">
        <f>分析係数表!H27</f>
        <v>1.1055392369202362E-2</v>
      </c>
      <c r="O24" s="82">
        <f t="shared" si="4"/>
        <v>0.18498625331175222</v>
      </c>
      <c r="P24" s="76">
        <f>分析係数表!C27</f>
        <v>1.5080990504561576E-2</v>
      </c>
      <c r="Q24" s="82">
        <f t="shared" si="5"/>
        <v>2.7897759296689577E-3</v>
      </c>
      <c r="R24" s="83">
        <v>2.8239482494775443E-3</v>
      </c>
      <c r="S24" s="84">
        <f t="shared" si="6"/>
        <v>3.5999118217928902E-3</v>
      </c>
      <c r="T24" s="85">
        <f>分析係数表!F27</f>
        <v>0.32114467408585057</v>
      </c>
      <c r="U24" s="86">
        <f t="shared" si="7"/>
        <v>1.1560925087474782E-3</v>
      </c>
      <c r="V24" s="87">
        <f>分析係数表!D27</f>
        <v>6.518282988871224E-2</v>
      </c>
      <c r="W24" s="88">
        <f t="shared" si="8"/>
        <v>0</v>
      </c>
      <c r="X24" s="76">
        <f>分析係数表!E27</f>
        <v>7.7901430842607311E-2</v>
      </c>
      <c r="Y24" s="89">
        <f t="shared" si="9"/>
        <v>0</v>
      </c>
    </row>
    <row r="25" spans="1:25" x14ac:dyDescent="0.2">
      <c r="A25" s="6" t="s">
        <v>13</v>
      </c>
      <c r="B25" s="5" t="s">
        <v>192</v>
      </c>
      <c r="C25" s="90"/>
      <c r="D25" s="76">
        <f>投入係数表!AG25</f>
        <v>0</v>
      </c>
      <c r="E25" s="77">
        <f t="shared" si="0"/>
        <v>0</v>
      </c>
      <c r="F25" s="76">
        <f>分析係数表!C28</f>
        <v>4.0038232795242101E-2</v>
      </c>
      <c r="G25" s="77">
        <f t="shared" si="1"/>
        <v>0</v>
      </c>
      <c r="H25" s="77">
        <v>1.334829496364932E-2</v>
      </c>
      <c r="I25" s="77">
        <f t="shared" si="2"/>
        <v>1.334829496364932E-2</v>
      </c>
      <c r="J25" s="76">
        <f>分析係数表!G28</f>
        <v>0.12474279835390946</v>
      </c>
      <c r="K25" s="78">
        <f t="shared" si="3"/>
        <v>1.6651036670190123E-3</v>
      </c>
      <c r="L25" s="79"/>
      <c r="M25" s="80"/>
      <c r="N25" s="81">
        <f>分析係数表!H28</f>
        <v>2.0869760426975598E-2</v>
      </c>
      <c r="O25" s="82">
        <f t="shared" si="4"/>
        <v>0.34920685399234103</v>
      </c>
      <c r="P25" s="76">
        <f>分析係数表!C28</f>
        <v>4.0038232795242101E-2</v>
      </c>
      <c r="Q25" s="82">
        <f t="shared" si="5"/>
        <v>1.3981625313839469E-2</v>
      </c>
      <c r="R25" s="83">
        <v>1.530604528460181E-2</v>
      </c>
      <c r="S25" s="84">
        <f t="shared" si="6"/>
        <v>2.8654340248251128E-2</v>
      </c>
      <c r="T25" s="85">
        <f>分析係数表!F28</f>
        <v>0.21334876543209877</v>
      </c>
      <c r="U25" s="86">
        <f t="shared" si="7"/>
        <v>6.1133681162356766E-3</v>
      </c>
      <c r="V25" s="87">
        <f>分析係数表!D28</f>
        <v>5.5555555555555552E-2</v>
      </c>
      <c r="W25" s="88">
        <f t="shared" si="8"/>
        <v>0</v>
      </c>
      <c r="X25" s="76">
        <f>分析係数表!E28</f>
        <v>5.3497942386831275E-2</v>
      </c>
      <c r="Y25" s="89">
        <f t="shared" si="9"/>
        <v>0</v>
      </c>
    </row>
    <row r="26" spans="1:25" x14ac:dyDescent="0.2">
      <c r="A26" s="6" t="s">
        <v>14</v>
      </c>
      <c r="B26" s="5" t="s">
        <v>50</v>
      </c>
      <c r="C26" s="90"/>
      <c r="D26" s="76">
        <f>投入係数表!AG26</f>
        <v>1.9981606889056099E-2</v>
      </c>
      <c r="E26" s="77">
        <f t="shared" si="0"/>
        <v>1.9981606889056098</v>
      </c>
      <c r="F26" s="76">
        <f>分析係数表!C29</f>
        <v>5.2257811734743864E-2</v>
      </c>
      <c r="G26" s="77">
        <f t="shared" si="1"/>
        <v>0.10441950509659546</v>
      </c>
      <c r="H26" s="77">
        <v>0.11536975393346352</v>
      </c>
      <c r="I26" s="77">
        <f t="shared" si="2"/>
        <v>0.11536975393346352</v>
      </c>
      <c r="J26" s="76">
        <f>分析係数表!G29</f>
        <v>0.26071608673726676</v>
      </c>
      <c r="K26" s="78">
        <f t="shared" si="3"/>
        <v>3.0078750773373998E-2</v>
      </c>
      <c r="L26" s="79"/>
      <c r="M26" s="80"/>
      <c r="N26" s="81">
        <f>分析係数表!H29</f>
        <v>1.0140038131855275E-2</v>
      </c>
      <c r="O26" s="82">
        <f t="shared" si="4"/>
        <v>0.16966993117997692</v>
      </c>
      <c r="P26" s="76">
        <f>分析係数表!C29</f>
        <v>5.2257811734743864E-2</v>
      </c>
      <c r="Q26" s="82">
        <f t="shared" si="5"/>
        <v>8.8665793206501812E-3</v>
      </c>
      <c r="R26" s="83">
        <v>1.1867312898693059E-2</v>
      </c>
      <c r="S26" s="84">
        <f t="shared" si="6"/>
        <v>0.12723706683215658</v>
      </c>
      <c r="T26" s="85">
        <f>分析係数表!F29</f>
        <v>0.44730206757438223</v>
      </c>
      <c r="U26" s="86">
        <f t="shared" si="7"/>
        <v>5.691340306612349E-2</v>
      </c>
      <c r="V26" s="87">
        <f>分析係数表!D29</f>
        <v>0.13842662632375188</v>
      </c>
      <c r="W26" s="88">
        <f t="shared" si="8"/>
        <v>0</v>
      </c>
      <c r="X26" s="76">
        <f>分析係数表!E29</f>
        <v>9.5057992939989913E-2</v>
      </c>
      <c r="Y26" s="89">
        <f t="shared" si="9"/>
        <v>0</v>
      </c>
    </row>
    <row r="27" spans="1:25" x14ac:dyDescent="0.2">
      <c r="A27" s="6" t="s">
        <v>15</v>
      </c>
      <c r="B27" s="5" t="s">
        <v>36</v>
      </c>
      <c r="C27" s="90"/>
      <c r="D27" s="76">
        <f>投入係数表!AG27</f>
        <v>8.1932948750104498E-3</v>
      </c>
      <c r="E27" s="77">
        <f t="shared" si="0"/>
        <v>0.81932948750104495</v>
      </c>
      <c r="F27" s="76">
        <f>分析係数表!C30</f>
        <v>1</v>
      </c>
      <c r="G27" s="77">
        <f t="shared" si="1"/>
        <v>0.81932948750104495</v>
      </c>
      <c r="H27" s="77">
        <v>0.89617250897550271</v>
      </c>
      <c r="I27" s="77">
        <f t="shared" si="2"/>
        <v>0.89617250897550271</v>
      </c>
      <c r="J27" s="76">
        <f>分析係数表!G30</f>
        <v>0.34449214239092235</v>
      </c>
      <c r="K27" s="78">
        <f t="shared" si="3"/>
        <v>0.30872438756881904</v>
      </c>
      <c r="L27" s="79"/>
      <c r="M27" s="80"/>
      <c r="N27" s="81">
        <f>分析係数表!H30</f>
        <v>0</v>
      </c>
      <c r="O27" s="82">
        <f t="shared" si="4"/>
        <v>0</v>
      </c>
      <c r="P27" s="76">
        <f>分析係数表!C30</f>
        <v>1</v>
      </c>
      <c r="Q27" s="82">
        <f t="shared" si="5"/>
        <v>0</v>
      </c>
      <c r="R27" s="83">
        <v>4.761230962224143E-2</v>
      </c>
      <c r="S27" s="84">
        <f t="shared" si="6"/>
        <v>0.9437848185977441</v>
      </c>
      <c r="T27" s="85">
        <f>分析係数表!F30</f>
        <v>0.44050308781442987</v>
      </c>
      <c r="U27" s="86">
        <f t="shared" si="7"/>
        <v>0.41574012682468786</v>
      </c>
      <c r="V27" s="87">
        <f>分析係数表!D30</f>
        <v>0.11032032936687253</v>
      </c>
      <c r="W27" s="88">
        <f t="shared" si="8"/>
        <v>0</v>
      </c>
      <c r="X27" s="76">
        <f>分析係数表!E30</f>
        <v>8.4249635989355823E-2</v>
      </c>
      <c r="Y27" s="89">
        <f t="shared" si="9"/>
        <v>0</v>
      </c>
    </row>
    <row r="28" spans="1:25" x14ac:dyDescent="0.2">
      <c r="A28" s="6" t="s">
        <v>16</v>
      </c>
      <c r="B28" s="5" t="s">
        <v>193</v>
      </c>
      <c r="C28" s="90"/>
      <c r="D28" s="76">
        <f>投入係数表!AG28</f>
        <v>4.5982777359752525E-3</v>
      </c>
      <c r="E28" s="77">
        <f t="shared" si="0"/>
        <v>0.45982777359752525</v>
      </c>
      <c r="F28" s="76">
        <f>分析係数表!C31</f>
        <v>0.13612385518153858</v>
      </c>
      <c r="G28" s="77">
        <f t="shared" si="1"/>
        <v>6.2593529261638831E-2</v>
      </c>
      <c r="H28" s="77">
        <v>9.559221479670954E-2</v>
      </c>
      <c r="I28" s="77">
        <f t="shared" si="2"/>
        <v>9.559221479670954E-2</v>
      </c>
      <c r="J28" s="76">
        <f>分析係数表!G31</f>
        <v>7.0908634538152604E-2</v>
      </c>
      <c r="K28" s="78">
        <f t="shared" si="3"/>
        <v>6.7783134237124603E-3</v>
      </c>
      <c r="L28" s="79"/>
      <c r="M28" s="80"/>
      <c r="N28" s="81">
        <f>分析係数表!H31</f>
        <v>2.211552750647388E-2</v>
      </c>
      <c r="O28" s="82">
        <f t="shared" si="4"/>
        <v>0.37005186580553434</v>
      </c>
      <c r="P28" s="76">
        <f>分析係数表!C31</f>
        <v>0.13612385518153858</v>
      </c>
      <c r="Q28" s="82">
        <f t="shared" si="5"/>
        <v>5.0372886590570702E-2</v>
      </c>
      <c r="R28" s="83">
        <v>6.660235391379335E-2</v>
      </c>
      <c r="S28" s="84">
        <f t="shared" si="6"/>
        <v>0.16219456871050289</v>
      </c>
      <c r="T28" s="85">
        <f>分析係数表!F31</f>
        <v>0.34563253012048195</v>
      </c>
      <c r="U28" s="86">
        <f t="shared" si="7"/>
        <v>5.605971915521147E-2</v>
      </c>
      <c r="V28" s="87">
        <f>分析係数表!D31</f>
        <v>2.3594377510040159E-2</v>
      </c>
      <c r="W28" s="88">
        <f t="shared" si="8"/>
        <v>0</v>
      </c>
      <c r="X28" s="76">
        <f>分析係数表!E31</f>
        <v>2.0582329317269075E-2</v>
      </c>
      <c r="Y28" s="89">
        <f t="shared" si="9"/>
        <v>0</v>
      </c>
    </row>
    <row r="29" spans="1:25" x14ac:dyDescent="0.2">
      <c r="A29" s="6" t="s">
        <v>17</v>
      </c>
      <c r="B29" s="5" t="s">
        <v>273</v>
      </c>
      <c r="C29" s="90"/>
      <c r="D29" s="76">
        <f>投入係数表!AG29</f>
        <v>7.5244544770504136E-4</v>
      </c>
      <c r="E29" s="77">
        <f t="shared" si="0"/>
        <v>7.5244544770504129E-2</v>
      </c>
      <c r="F29" s="76">
        <f>分析係数表!C32</f>
        <v>0.77653138391731791</v>
      </c>
      <c r="G29" s="77">
        <f t="shared" si="1"/>
        <v>5.8429750482868158E-2</v>
      </c>
      <c r="H29" s="77">
        <v>9.4478017302137521E-2</v>
      </c>
      <c r="I29" s="77">
        <f t="shared" si="2"/>
        <v>9.4478017302137521E-2</v>
      </c>
      <c r="J29" s="76">
        <f>分析係数表!G32</f>
        <v>0.14009350314364016</v>
      </c>
      <c r="K29" s="78">
        <f t="shared" si="3"/>
        <v>1.3235756413921893E-2</v>
      </c>
      <c r="L29" s="79"/>
      <c r="M29" s="80"/>
      <c r="N29" s="81">
        <f>分析係数表!H32</f>
        <v>6.3300144496333836E-3</v>
      </c>
      <c r="O29" s="82">
        <f t="shared" si="4"/>
        <v>0.10591805494927152</v>
      </c>
      <c r="P29" s="76">
        <f>分析係数表!C32</f>
        <v>0.77653138391731791</v>
      </c>
      <c r="Q29" s="82">
        <f t="shared" si="5"/>
        <v>8.2248693791588334E-2</v>
      </c>
      <c r="R29" s="83">
        <v>0.10726249778662054</v>
      </c>
      <c r="S29" s="84">
        <f t="shared" si="6"/>
        <v>0.20174051508875807</v>
      </c>
      <c r="T29" s="85">
        <f>分析係数表!F32</f>
        <v>0.48218603901338064</v>
      </c>
      <c r="U29" s="86">
        <f t="shared" si="7"/>
        <v>9.7276459879167401E-2</v>
      </c>
      <c r="V29" s="87">
        <f>分析係数表!D32</f>
        <v>2.111881347734967E-2</v>
      </c>
      <c r="W29" s="88">
        <f t="shared" si="8"/>
        <v>0</v>
      </c>
      <c r="X29" s="76">
        <f>分析係数表!E32</f>
        <v>3.1758826374334997E-2</v>
      </c>
      <c r="Y29" s="89">
        <f t="shared" si="9"/>
        <v>0</v>
      </c>
    </row>
    <row r="30" spans="1:25" x14ac:dyDescent="0.2">
      <c r="A30" s="6" t="s">
        <v>18</v>
      </c>
      <c r="B30" s="5" t="s">
        <v>274</v>
      </c>
      <c r="C30" s="90"/>
      <c r="D30" s="76">
        <f>投入係数表!AG30</f>
        <v>5.0163029847002756E-3</v>
      </c>
      <c r="E30" s="77">
        <f t="shared" si="0"/>
        <v>0.5016302984700276</v>
      </c>
      <c r="F30" s="76">
        <f>分析係数表!C33</f>
        <v>0.72092624356775303</v>
      </c>
      <c r="G30" s="77">
        <f t="shared" si="1"/>
        <v>0.36163844673576778</v>
      </c>
      <c r="H30" s="77">
        <v>0.40620657063033533</v>
      </c>
      <c r="I30" s="77">
        <f t="shared" si="2"/>
        <v>0.40620657063033533</v>
      </c>
      <c r="J30" s="76">
        <f>分析係数表!G33</f>
        <v>0.50771788173830446</v>
      </c>
      <c r="K30" s="78">
        <f t="shared" si="3"/>
        <v>0.20623833958861482</v>
      </c>
      <c r="L30" s="79"/>
      <c r="M30" s="80"/>
      <c r="N30" s="81">
        <f>分析係数表!H33</f>
        <v>9.5171545921061366E-4</v>
      </c>
      <c r="O30" s="82">
        <f t="shared" si="4"/>
        <v>1.5924742527338026E-2</v>
      </c>
      <c r="P30" s="76">
        <f>分析係数表!C33</f>
        <v>0.72092624356775303</v>
      </c>
      <c r="Q30" s="82">
        <f t="shared" si="5"/>
        <v>1.1480564810017449E-2</v>
      </c>
      <c r="R30" s="83">
        <v>3.3312683261877613E-2</v>
      </c>
      <c r="S30" s="84">
        <f t="shared" si="6"/>
        <v>0.43951925389221291</v>
      </c>
      <c r="T30" s="85">
        <f>分析係数表!F33</f>
        <v>0.64568985989076233</v>
      </c>
      <c r="U30" s="86">
        <f t="shared" si="7"/>
        <v>0.28379312546495533</v>
      </c>
      <c r="V30" s="87">
        <f>分析係数表!D33</f>
        <v>8.5965328900498697E-2</v>
      </c>
      <c r="W30" s="88">
        <f t="shared" si="8"/>
        <v>0</v>
      </c>
      <c r="X30" s="76">
        <f>分析係数表!E33</f>
        <v>8.1928283068154834E-2</v>
      </c>
      <c r="Y30" s="89">
        <f t="shared" si="9"/>
        <v>0</v>
      </c>
    </row>
    <row r="31" spans="1:25" x14ac:dyDescent="0.2">
      <c r="A31" s="6" t="s">
        <v>19</v>
      </c>
      <c r="B31" s="5" t="s">
        <v>275</v>
      </c>
      <c r="C31" s="90"/>
      <c r="D31" s="76">
        <f>投入係数表!AG31</f>
        <v>1.0701446367360588E-2</v>
      </c>
      <c r="E31" s="77">
        <f t="shared" si="0"/>
        <v>1.0701446367360588</v>
      </c>
      <c r="F31" s="76">
        <f>分析係数表!C34</f>
        <v>0.35819769846483229</v>
      </c>
      <c r="G31" s="77">
        <f t="shared" si="1"/>
        <v>0.38332334590334027</v>
      </c>
      <c r="H31" s="77">
        <v>0.60900571226485678</v>
      </c>
      <c r="I31" s="77">
        <f t="shared" si="2"/>
        <v>0.60900571226485678</v>
      </c>
      <c r="J31" s="76">
        <f>分析係数表!G34</f>
        <v>0.42481599404565001</v>
      </c>
      <c r="K31" s="78">
        <f t="shared" si="3"/>
        <v>0.25871536703527426</v>
      </c>
      <c r="L31" s="79"/>
      <c r="M31" s="80"/>
      <c r="N31" s="81">
        <f>分析係数表!H34</f>
        <v>0.15806065051806836</v>
      </c>
      <c r="O31" s="82">
        <f t="shared" si="4"/>
        <v>2.6447770064505911</v>
      </c>
      <c r="P31" s="76">
        <f>分析係数表!C34</f>
        <v>0.35819769846483229</v>
      </c>
      <c r="Q31" s="82">
        <f t="shared" si="5"/>
        <v>0.94735303666331061</v>
      </c>
      <c r="R31" s="83">
        <v>1.0242496795365486</v>
      </c>
      <c r="S31" s="84">
        <f t="shared" si="6"/>
        <v>1.6332553918014052</v>
      </c>
      <c r="T31" s="85">
        <f>分析係数表!F34</f>
        <v>0.69970848494872639</v>
      </c>
      <c r="U31" s="86">
        <f t="shared" si="7"/>
        <v>1.1428026557316997</v>
      </c>
      <c r="V31" s="87">
        <f>分析係数表!D34</f>
        <v>0.20760626860734369</v>
      </c>
      <c r="W31" s="88">
        <f t="shared" si="8"/>
        <v>0</v>
      </c>
      <c r="X31" s="76">
        <f>分析係数表!E34</f>
        <v>0.15619831293417136</v>
      </c>
      <c r="Y31" s="89">
        <f t="shared" si="9"/>
        <v>0</v>
      </c>
    </row>
    <row r="32" spans="1:25" x14ac:dyDescent="0.2">
      <c r="A32" s="6" t="s">
        <v>20</v>
      </c>
      <c r="B32" s="5" t="s">
        <v>37</v>
      </c>
      <c r="C32" s="90"/>
      <c r="D32" s="76">
        <f>投入係数表!AG32</f>
        <v>4.932697934955271E-3</v>
      </c>
      <c r="E32" s="77">
        <f t="shared" si="0"/>
        <v>0.49326979349552708</v>
      </c>
      <c r="F32" s="76">
        <f>分析係数表!C35</f>
        <v>0.47446234387370934</v>
      </c>
      <c r="G32" s="77">
        <f t="shared" si="1"/>
        <v>0.23403794238398837</v>
      </c>
      <c r="H32" s="77">
        <v>0.37701253306218091</v>
      </c>
      <c r="I32" s="77">
        <f t="shared" si="2"/>
        <v>0.37701253306218091</v>
      </c>
      <c r="J32" s="76">
        <f>分析係数表!G35</f>
        <v>0.31377306685396844</v>
      </c>
      <c r="K32" s="78">
        <f t="shared" si="3"/>
        <v>0.11829637874130368</v>
      </c>
      <c r="L32" s="79"/>
      <c r="M32" s="80"/>
      <c r="N32" s="81">
        <f>分析係数表!H35</f>
        <v>5.9483797123353076E-2</v>
      </c>
      <c r="O32" s="82">
        <f t="shared" si="4"/>
        <v>0.99532286101930334</v>
      </c>
      <c r="P32" s="76">
        <f>分析係数表!C35</f>
        <v>0.47446234387370934</v>
      </c>
      <c r="Q32" s="82">
        <f t="shared" si="5"/>
        <v>0.47224321755030491</v>
      </c>
      <c r="R32" s="83">
        <v>0.62689769376949278</v>
      </c>
      <c r="S32" s="84">
        <f t="shared" si="6"/>
        <v>1.0039102268316737</v>
      </c>
      <c r="T32" s="85">
        <f>分析係数表!F35</f>
        <v>0.64389247174509934</v>
      </c>
      <c r="U32" s="86">
        <f t="shared" si="7"/>
        <v>0.64641023736482972</v>
      </c>
      <c r="V32" s="87">
        <f>分析係数表!D35</f>
        <v>6.6375071834493329E-2</v>
      </c>
      <c r="W32" s="88">
        <f t="shared" si="8"/>
        <v>0</v>
      </c>
      <c r="X32" s="76">
        <f>分析係数表!E35</f>
        <v>5.9702445565417275E-2</v>
      </c>
      <c r="Y32" s="89">
        <f t="shared" si="9"/>
        <v>0</v>
      </c>
    </row>
    <row r="33" spans="1:25" x14ac:dyDescent="0.2">
      <c r="A33" s="6" t="s">
        <v>21</v>
      </c>
      <c r="B33" s="5" t="s">
        <v>38</v>
      </c>
      <c r="C33" s="90"/>
      <c r="D33" s="76">
        <f>投入係数表!AG33</f>
        <v>1.3711228158180754E-2</v>
      </c>
      <c r="E33" s="77">
        <f t="shared" si="0"/>
        <v>1.3711228158180755</v>
      </c>
      <c r="F33" s="76">
        <f>分析係数表!C36</f>
        <v>0.91090674483303868</v>
      </c>
      <c r="G33" s="77">
        <f t="shared" si="1"/>
        <v>1.2489650209231531</v>
      </c>
      <c r="H33" s="77">
        <v>1.4574677610804101</v>
      </c>
      <c r="I33" s="77">
        <f t="shared" si="2"/>
        <v>1.4574677610804101</v>
      </c>
      <c r="J33" s="76">
        <f>分析係数表!G36</f>
        <v>5.1762655005969514E-2</v>
      </c>
      <c r="K33" s="78">
        <f t="shared" si="3"/>
        <v>7.544240089912807E-2</v>
      </c>
      <c r="L33" s="79"/>
      <c r="M33" s="80"/>
      <c r="N33" s="81">
        <f>分析係数表!H36</f>
        <v>0.19022926540846299</v>
      </c>
      <c r="O33" s="82">
        <f t="shared" si="4"/>
        <v>3.1830438850988871</v>
      </c>
      <c r="P33" s="76">
        <f>分析係数表!C36</f>
        <v>0.91090674483303868</v>
      </c>
      <c r="Q33" s="82">
        <f t="shared" si="5"/>
        <v>2.8994561440361362</v>
      </c>
      <c r="R33" s="83">
        <v>3.0440689674084869</v>
      </c>
      <c r="S33" s="84">
        <f t="shared" si="6"/>
        <v>4.5015367284888974</v>
      </c>
      <c r="T33" s="85">
        <f>分析係数表!F36</f>
        <v>0.84633076241329552</v>
      </c>
      <c r="U33" s="86">
        <f t="shared" si="7"/>
        <v>3.8097890114534607</v>
      </c>
      <c r="V33" s="87">
        <f>分析係数表!D36</f>
        <v>1.3696924417880712E-2</v>
      </c>
      <c r="W33" s="88">
        <f t="shared" si="8"/>
        <v>0</v>
      </c>
      <c r="X33" s="76">
        <f>分析係数表!E36</f>
        <v>6.1086817992045527E-3</v>
      </c>
      <c r="Y33" s="89">
        <f t="shared" si="9"/>
        <v>0</v>
      </c>
    </row>
    <row r="34" spans="1:25" x14ac:dyDescent="0.2">
      <c r="A34" s="6" t="s">
        <v>22</v>
      </c>
      <c r="B34" s="5" t="s">
        <v>378</v>
      </c>
      <c r="C34" s="90"/>
      <c r="D34" s="76">
        <f>投入係数表!AG34</f>
        <v>1.7975085695175988E-2</v>
      </c>
      <c r="E34" s="77">
        <f t="shared" si="0"/>
        <v>1.7975085695175987</v>
      </c>
      <c r="F34" s="76">
        <f>分析係数表!C37</f>
        <v>0.57543127748336897</v>
      </c>
      <c r="G34" s="77">
        <f t="shared" si="1"/>
        <v>1.0343426524448149</v>
      </c>
      <c r="H34" s="77">
        <v>1.3340589377007661</v>
      </c>
      <c r="I34" s="77">
        <f t="shared" si="2"/>
        <v>1.3340589377007661</v>
      </c>
      <c r="J34" s="76">
        <f>分析係数表!G37</f>
        <v>0.39253606653449546</v>
      </c>
      <c r="K34" s="78">
        <f t="shared" si="3"/>
        <v>0.5236662479302463</v>
      </c>
      <c r="L34" s="79"/>
      <c r="M34" s="80"/>
      <c r="N34" s="81">
        <f>分析係数表!H37</f>
        <v>4.7922509493440749E-2</v>
      </c>
      <c r="O34" s="82">
        <f t="shared" si="4"/>
        <v>0.80187162829102587</v>
      </c>
      <c r="P34" s="76">
        <f>分析係数表!C37</f>
        <v>0.57543127748336897</v>
      </c>
      <c r="Q34" s="82">
        <f t="shared" si="5"/>
        <v>0.46142201544517419</v>
      </c>
      <c r="R34" s="83">
        <v>0.568052110048618</v>
      </c>
      <c r="S34" s="84">
        <f t="shared" si="6"/>
        <v>1.9021110477493841</v>
      </c>
      <c r="T34" s="85">
        <f>分析係数表!F37</f>
        <v>0.63717752091671964</v>
      </c>
      <c r="U34" s="86">
        <f t="shared" si="7"/>
        <v>1.2119824019132568</v>
      </c>
      <c r="V34" s="87">
        <f>分析係数表!D37</f>
        <v>6.7955959550617839E-2</v>
      </c>
      <c r="W34" s="88">
        <f t="shared" si="8"/>
        <v>0</v>
      </c>
      <c r="X34" s="76">
        <f>分析係数表!E37</f>
        <v>6.4489582164366135E-2</v>
      </c>
      <c r="Y34" s="89">
        <f t="shared" si="9"/>
        <v>0</v>
      </c>
    </row>
    <row r="35" spans="1:25" x14ac:dyDescent="0.2">
      <c r="A35" s="6" t="s">
        <v>23</v>
      </c>
      <c r="B35" s="5" t="s">
        <v>194</v>
      </c>
      <c r="C35" s="75">
        <f>最終需要_まとめ!C36</f>
        <v>100</v>
      </c>
      <c r="D35" s="76">
        <f>投入係数表!AG35</f>
        <v>0.25716913301563415</v>
      </c>
      <c r="E35" s="77">
        <f t="shared" si="0"/>
        <v>25.716913301563416</v>
      </c>
      <c r="F35" s="76">
        <f>分析係数表!C38</f>
        <v>0.12310923685624497</v>
      </c>
      <c r="G35" s="77">
        <f t="shared" si="1"/>
        <v>3.1659895708536876</v>
      </c>
      <c r="H35" s="77">
        <v>3.3398365558423895</v>
      </c>
      <c r="I35" s="77">
        <f t="shared" si="2"/>
        <v>103.3398365558424</v>
      </c>
      <c r="J35" s="76">
        <f>分析係数表!G38</f>
        <v>0.19170637906529556</v>
      </c>
      <c r="K35" s="78">
        <f t="shared" si="3"/>
        <v>19.810905879320011</v>
      </c>
      <c r="L35" s="79"/>
      <c r="M35" s="80"/>
      <c r="N35" s="81">
        <f>分析係数表!H38</f>
        <v>4.3167094042767119E-2</v>
      </c>
      <c r="O35" s="82">
        <f t="shared" si="4"/>
        <v>0.72230082177568911</v>
      </c>
      <c r="P35" s="76">
        <f>分析係数表!C38</f>
        <v>0.12310923685624497</v>
      </c>
      <c r="Q35" s="82">
        <f t="shared" si="5"/>
        <v>8.8921902949443701E-2</v>
      </c>
      <c r="R35" s="83">
        <v>0.11496605431304319</v>
      </c>
      <c r="S35" s="84">
        <f t="shared" si="6"/>
        <v>103.45480261015544</v>
      </c>
      <c r="T35" s="85">
        <f>分析係数表!F38</f>
        <v>0.42705459409748348</v>
      </c>
      <c r="U35" s="86">
        <f t="shared" si="7"/>
        <v>44.180848736115202</v>
      </c>
      <c r="V35" s="87">
        <f>分析係数表!D38</f>
        <v>7.0562661984783878E-2</v>
      </c>
      <c r="W35" s="88">
        <f t="shared" si="8"/>
        <v>7</v>
      </c>
      <c r="X35" s="76">
        <f>分析係数表!E38</f>
        <v>7.7418276063874261E-2</v>
      </c>
      <c r="Y35" s="89">
        <f t="shared" si="9"/>
        <v>8</v>
      </c>
    </row>
    <row r="36" spans="1:25" x14ac:dyDescent="0.2">
      <c r="A36" s="6" t="s">
        <v>24</v>
      </c>
      <c r="B36" s="5" t="s">
        <v>39</v>
      </c>
      <c r="C36" s="90"/>
      <c r="D36" s="76">
        <f>投入係数表!AG36</f>
        <v>0</v>
      </c>
      <c r="E36" s="77">
        <f t="shared" si="0"/>
        <v>0</v>
      </c>
      <c r="F36" s="76">
        <f>分析係数表!C39</f>
        <v>1</v>
      </c>
      <c r="G36" s="77">
        <f t="shared" si="1"/>
        <v>0</v>
      </c>
      <c r="H36" s="77">
        <v>6.8383525425216099E-2</v>
      </c>
      <c r="I36" s="77">
        <f t="shared" si="2"/>
        <v>6.8383525425216099E-2</v>
      </c>
      <c r="J36" s="76">
        <f>分析係数表!G39</f>
        <v>0.35304153549304357</v>
      </c>
      <c r="K36" s="78">
        <f t="shared" si="3"/>
        <v>2.4142224818545877E-2</v>
      </c>
      <c r="L36" s="79"/>
      <c r="M36" s="80"/>
      <c r="N36" s="81">
        <f>分析係数表!H39</f>
        <v>3.7957953780144243E-3</v>
      </c>
      <c r="O36" s="82">
        <f t="shared" si="4"/>
        <v>6.3513798684615624E-2</v>
      </c>
      <c r="P36" s="76">
        <f>分析係数表!C39</f>
        <v>1</v>
      </c>
      <c r="Q36" s="82">
        <f t="shared" si="5"/>
        <v>6.3513798684615624E-2</v>
      </c>
      <c r="R36" s="83">
        <v>9.0749900282917628E-2</v>
      </c>
      <c r="S36" s="84">
        <f t="shared" si="6"/>
        <v>0.15913342570813371</v>
      </c>
      <c r="T36" s="85">
        <f>分析係数表!F39</f>
        <v>0.70376764496801059</v>
      </c>
      <c r="U36" s="86">
        <f t="shared" si="7"/>
        <v>0.11199295624630513</v>
      </c>
      <c r="V36" s="87">
        <f>分析係数表!D39</f>
        <v>5.7580989133746319E-2</v>
      </c>
      <c r="W36" s="88">
        <f t="shared" si="8"/>
        <v>0</v>
      </c>
      <c r="X36" s="76">
        <f>分析係数表!E39</f>
        <v>7.2915608814867472E-2</v>
      </c>
      <c r="Y36" s="89">
        <f t="shared" si="9"/>
        <v>0</v>
      </c>
    </row>
    <row r="37" spans="1:25" x14ac:dyDescent="0.2">
      <c r="A37" s="6" t="s">
        <v>25</v>
      </c>
      <c r="B37" s="5" t="s">
        <v>40</v>
      </c>
      <c r="C37" s="90"/>
      <c r="D37" s="76">
        <f>投入係数表!AG37</f>
        <v>1.6721009949000919E-3</v>
      </c>
      <c r="E37" s="77">
        <f t="shared" si="0"/>
        <v>0.1672100994900092</v>
      </c>
      <c r="F37" s="76">
        <f>分析係数表!C40</f>
        <v>0.78099387587215507</v>
      </c>
      <c r="G37" s="77">
        <f t="shared" si="1"/>
        <v>0.13059006368567094</v>
      </c>
      <c r="H37" s="77">
        <v>0.13823837463569141</v>
      </c>
      <c r="I37" s="77">
        <f t="shared" si="2"/>
        <v>0.13823837463569141</v>
      </c>
      <c r="J37" s="76">
        <f>分析係数表!G40</f>
        <v>0.50417365280256732</v>
      </c>
      <c r="K37" s="78">
        <f t="shared" si="3"/>
        <v>6.9696146297566305E-2</v>
      </c>
      <c r="L37" s="79"/>
      <c r="M37" s="80"/>
      <c r="N37" s="81">
        <f>分析係数表!H40</f>
        <v>3.2832602420076455E-2</v>
      </c>
      <c r="O37" s="82">
        <f t="shared" si="4"/>
        <v>0.54937716413248538</v>
      </c>
      <c r="P37" s="76">
        <f>分析係数表!C40</f>
        <v>0.78099387587215507</v>
      </c>
      <c r="Q37" s="82">
        <f t="shared" si="5"/>
        <v>0.42906020073148288</v>
      </c>
      <c r="R37" s="83">
        <v>0.43008638739087518</v>
      </c>
      <c r="S37" s="84">
        <f t="shared" si="6"/>
        <v>0.56832476202656657</v>
      </c>
      <c r="T37" s="85">
        <f>分析係数表!F40</f>
        <v>0.70079506733733576</v>
      </c>
      <c r="U37" s="86">
        <f t="shared" si="7"/>
        <v>0.39827918987388305</v>
      </c>
      <c r="V37" s="87">
        <f>分析係数表!D40</f>
        <v>8.9079993509654384E-2</v>
      </c>
      <c r="W37" s="88">
        <f t="shared" si="8"/>
        <v>0</v>
      </c>
      <c r="X37" s="76">
        <f>分析係数表!E40</f>
        <v>5.5816972253772516E-2</v>
      </c>
      <c r="Y37" s="89">
        <f t="shared" si="9"/>
        <v>0</v>
      </c>
    </row>
    <row r="38" spans="1:25" x14ac:dyDescent="0.2">
      <c r="A38" s="6" t="s">
        <v>26</v>
      </c>
      <c r="B38" s="5" t="s">
        <v>277</v>
      </c>
      <c r="C38" s="90"/>
      <c r="D38" s="76">
        <f>投入係数表!AG38</f>
        <v>3.3442019898001838E-4</v>
      </c>
      <c r="E38" s="77">
        <f t="shared" si="0"/>
        <v>3.3442019898001836E-2</v>
      </c>
      <c r="F38" s="76">
        <f>分析係数表!C41</f>
        <v>0.76071116627591595</v>
      </c>
      <c r="G38" s="77">
        <f t="shared" si="1"/>
        <v>2.5439717959231365E-2</v>
      </c>
      <c r="H38" s="77">
        <v>2.8326335797006292E-2</v>
      </c>
      <c r="I38" s="77">
        <f t="shared" si="2"/>
        <v>2.8326335797006292E-2</v>
      </c>
      <c r="J38" s="76">
        <f>分析係数表!G41</f>
        <v>0.44503393665158369</v>
      </c>
      <c r="K38" s="78">
        <f t="shared" si="3"/>
        <v>1.2606180730656386E-2</v>
      </c>
      <c r="L38" s="79"/>
      <c r="M38" s="80"/>
      <c r="N38" s="81">
        <f>分析係数表!H41</f>
        <v>5.40375184572724E-2</v>
      </c>
      <c r="O38" s="82">
        <f t="shared" si="4"/>
        <v>0.90419206698827426</v>
      </c>
      <c r="P38" s="76">
        <f>分析係数表!C41</f>
        <v>0.76071116627591595</v>
      </c>
      <c r="Q38" s="82">
        <f t="shared" si="5"/>
        <v>0.6878290018160812</v>
      </c>
      <c r="R38" s="83">
        <v>0.69972070901040417</v>
      </c>
      <c r="S38" s="84">
        <f t="shared" si="6"/>
        <v>0.72804704480741045</v>
      </c>
      <c r="T38" s="85">
        <f>分析係数表!F41</f>
        <v>0.54961538461538462</v>
      </c>
      <c r="U38" s="86">
        <f t="shared" si="7"/>
        <v>0.40014585654991908</v>
      </c>
      <c r="V38" s="87">
        <f>分析係数表!D41</f>
        <v>0.14765837104072399</v>
      </c>
      <c r="W38" s="88">
        <f t="shared" si="8"/>
        <v>0</v>
      </c>
      <c r="X38" s="76">
        <f>分析係数表!E41</f>
        <v>0.13881221719457013</v>
      </c>
      <c r="Y38" s="89">
        <f t="shared" si="9"/>
        <v>0</v>
      </c>
    </row>
    <row r="39" spans="1:25" x14ac:dyDescent="0.2">
      <c r="A39" s="6" t="s">
        <v>51</v>
      </c>
      <c r="B39" s="5" t="s">
        <v>368</v>
      </c>
      <c r="C39" s="90"/>
      <c r="D39" s="76">
        <f>投入係数表!AG39</f>
        <v>1.2540757461750689E-3</v>
      </c>
      <c r="E39" s="77">
        <f>$C$35*D39</f>
        <v>0.1254075746175069</v>
      </c>
      <c r="F39" s="76">
        <f>分析係数表!C42</f>
        <v>0.30107643796890293</v>
      </c>
      <c r="G39" s="77">
        <f>E39*F39</f>
        <v>3.775726586015838E-2</v>
      </c>
      <c r="H39" s="77">
        <v>4.9425377665630085E-2</v>
      </c>
      <c r="I39" s="77">
        <f>C39+H39</f>
        <v>4.9425377665630085E-2</v>
      </c>
      <c r="J39" s="76">
        <f>分析係数表!G42</f>
        <v>0.48530465949820789</v>
      </c>
      <c r="K39" s="78">
        <f>I39*J39</f>
        <v>2.3986366078588936E-2</v>
      </c>
      <c r="L39" s="79"/>
      <c r="M39" s="80"/>
      <c r="N39" s="81">
        <f>分析係数表!H42</f>
        <v>1.1991298601515789E-2</v>
      </c>
      <c r="O39" s="82">
        <f t="shared" si="4"/>
        <v>0.20064646523232382</v>
      </c>
      <c r="P39" s="76">
        <f>分析係数表!C42</f>
        <v>0.30107643796890293</v>
      </c>
      <c r="Q39" s="82">
        <f>O39*P39</f>
        <v>6.0409923043199386E-2</v>
      </c>
      <c r="R39" s="83">
        <v>6.3827164287859242E-2</v>
      </c>
      <c r="S39" s="84">
        <f>I39+R39</f>
        <v>0.11325254195348933</v>
      </c>
      <c r="T39" s="85">
        <f>分析係数表!F42</f>
        <v>0.55698924731182797</v>
      </c>
      <c r="U39" s="86">
        <f>S39*T39</f>
        <v>6.3080448098825237E-2</v>
      </c>
      <c r="V39" s="87">
        <f>分析係数表!D42</f>
        <v>0.33118279569892473</v>
      </c>
      <c r="W39" s="88">
        <f>ROUND(S39*V39,0)</f>
        <v>0</v>
      </c>
      <c r="X39" s="76">
        <f>分析係数表!E42</f>
        <v>0.28387096774193549</v>
      </c>
      <c r="Y39" s="89">
        <f>ROUND(S39*X39,0)</f>
        <v>0</v>
      </c>
    </row>
    <row r="40" spans="1:25" x14ac:dyDescent="0.2">
      <c r="A40" s="6" t="s">
        <v>195</v>
      </c>
      <c r="B40" s="5" t="s">
        <v>41</v>
      </c>
      <c r="C40" s="90"/>
      <c r="D40" s="76">
        <f>投入係数表!AG40</f>
        <v>0.13769751693002258</v>
      </c>
      <c r="E40" s="77">
        <f>$C$35*D40</f>
        <v>13.769751693002258</v>
      </c>
      <c r="F40" s="76">
        <f>分析係数表!C43</f>
        <v>0.72981232219865499</v>
      </c>
      <c r="G40" s="77">
        <f>E40*F40</f>
        <v>10.049334459168838</v>
      </c>
      <c r="H40" s="77">
        <v>12.0019398890425</v>
      </c>
      <c r="I40" s="77">
        <f>C40+H40</f>
        <v>12.0019398890425</v>
      </c>
      <c r="J40" s="76">
        <f>分析係数表!G43</f>
        <v>0.39095764137830125</v>
      </c>
      <c r="K40" s="78">
        <f>I40*J40</f>
        <v>4.6922501109842063</v>
      </c>
      <c r="L40" s="79"/>
      <c r="M40" s="80"/>
      <c r="N40" s="81">
        <f>分析係数表!H43</f>
        <v>3.3430191196790096E-2</v>
      </c>
      <c r="O40" s="82">
        <f t="shared" si="4"/>
        <v>0.55937642106825569</v>
      </c>
      <c r="P40" s="76">
        <f>分析係数表!C43</f>
        <v>0.72981232219865499</v>
      </c>
      <c r="Q40" s="82">
        <f>O40*P40</f>
        <v>0.40823980484299632</v>
      </c>
      <c r="R40" s="83">
        <v>0.81652247021389901</v>
      </c>
      <c r="S40" s="84">
        <f>I40+R40</f>
        <v>12.818462359256399</v>
      </c>
      <c r="T40" s="85">
        <f>分析係数表!F43</f>
        <v>0.64680420416026529</v>
      </c>
      <c r="U40" s="86">
        <f>S40*T40</f>
        <v>8.2910353448371517</v>
      </c>
      <c r="V40" s="87">
        <f>分析係数表!D43</f>
        <v>0.10445777550174361</v>
      </c>
      <c r="W40" s="88">
        <f>ROUND(S40*V40,0)</f>
        <v>1</v>
      </c>
      <c r="X40" s="76">
        <f>分析係数表!E43</f>
        <v>8.2644426561318804E-2</v>
      </c>
      <c r="Y40" s="89">
        <f>ROUND(S40*X40,0)</f>
        <v>1</v>
      </c>
    </row>
    <row r="41" spans="1:25" x14ac:dyDescent="0.2">
      <c r="A41" s="6" t="s">
        <v>341</v>
      </c>
      <c r="B41" s="5" t="s">
        <v>42</v>
      </c>
      <c r="C41" s="90"/>
      <c r="D41" s="76">
        <f>投入係数表!AG41</f>
        <v>3.2689574450296799E-2</v>
      </c>
      <c r="E41" s="77">
        <f>$C$35*D41</f>
        <v>3.2689574450296801</v>
      </c>
      <c r="F41" s="76">
        <f>分析係数表!C44</f>
        <v>0.45252453325619169</v>
      </c>
      <c r="G41" s="77">
        <f>E41*F41</f>
        <v>1.4792834420464089</v>
      </c>
      <c r="H41" s="77">
        <v>1.5469713809925538</v>
      </c>
      <c r="I41" s="77">
        <f>C41+H41</f>
        <v>1.5469713809925538</v>
      </c>
      <c r="J41" s="76">
        <f>分析係数表!G44</f>
        <v>0.2679406279539126</v>
      </c>
      <c r="K41" s="78">
        <f>I41*J41</f>
        <v>0.41449648324987626</v>
      </c>
      <c r="L41" s="79"/>
      <c r="M41" s="80"/>
      <c r="N41" s="81">
        <f>分析係数表!H44</f>
        <v>0.11253165797686161</v>
      </c>
      <c r="O41" s="82">
        <f t="shared" si="4"/>
        <v>1.8829553120240001</v>
      </c>
      <c r="P41" s="76">
        <f>分析係数表!C44</f>
        <v>0.45252453325619169</v>
      </c>
      <c r="Q41" s="82">
        <f>O41*P41</f>
        <v>0.85208347371592741</v>
      </c>
      <c r="R41" s="83">
        <v>0.86645193180315627</v>
      </c>
      <c r="S41" s="84">
        <f>I41+R41</f>
        <v>2.4134233127957101</v>
      </c>
      <c r="T41" s="85">
        <f>分析係数表!F44</f>
        <v>0.51592877398257675</v>
      </c>
      <c r="U41" s="86">
        <f>S41*T41</f>
        <v>1.2451545308716596</v>
      </c>
      <c r="V41" s="87">
        <f>分析係数表!D44</f>
        <v>0.17695373374549728</v>
      </c>
      <c r="W41" s="88">
        <f>ROUND(S41*V41,0)</f>
        <v>0</v>
      </c>
      <c r="X41" s="76">
        <f>分析係数表!E44</f>
        <v>0.1325013412359809</v>
      </c>
      <c r="Y41" s="89">
        <f>ROUND(S41*X41,0)</f>
        <v>0</v>
      </c>
    </row>
    <row r="42" spans="1:25" x14ac:dyDescent="0.2">
      <c r="A42" s="6" t="s">
        <v>342</v>
      </c>
      <c r="B42" s="5" t="s">
        <v>279</v>
      </c>
      <c r="C42" s="90"/>
      <c r="D42" s="76">
        <f>投入係数表!AG42</f>
        <v>2.9261767410751608E-3</v>
      </c>
      <c r="E42" s="77">
        <f>$C$35*D42</f>
        <v>0.2926176741075161</v>
      </c>
      <c r="F42" s="76">
        <f>分析係数表!C45</f>
        <v>1</v>
      </c>
      <c r="G42" s="77">
        <f>E42*F42</f>
        <v>0.2926176741075161</v>
      </c>
      <c r="H42" s="77">
        <v>0.33620957058782192</v>
      </c>
      <c r="I42" s="77">
        <f>C42+H42</f>
        <v>0.33620957058782192</v>
      </c>
      <c r="J42" s="76">
        <f>分析係数表!G45</f>
        <v>0</v>
      </c>
      <c r="K42" s="78">
        <f>I42*J42</f>
        <v>0</v>
      </c>
      <c r="L42" s="79"/>
      <c r="M42" s="80"/>
      <c r="N42" s="81">
        <f>分析係数表!H45</f>
        <v>0</v>
      </c>
      <c r="O42" s="82">
        <f t="shared" si="4"/>
        <v>0</v>
      </c>
      <c r="P42" s="76">
        <f>分析係数表!C45</f>
        <v>1</v>
      </c>
      <c r="Q42" s="82">
        <f>O42*P42</f>
        <v>0</v>
      </c>
      <c r="R42" s="83">
        <v>1.4369408799256255E-2</v>
      </c>
      <c r="S42" s="84">
        <f>I42+R42</f>
        <v>0.35057897938707816</v>
      </c>
      <c r="T42" s="85">
        <f>分析係数表!F45</f>
        <v>0</v>
      </c>
      <c r="U42" s="86">
        <f>S42*T42</f>
        <v>0</v>
      </c>
      <c r="V42" s="87">
        <f>分析係数表!D45</f>
        <v>0</v>
      </c>
      <c r="W42" s="88">
        <f>ROUND(S42*V42,0)</f>
        <v>0</v>
      </c>
      <c r="X42" s="76">
        <f>分析係数表!E45</f>
        <v>0</v>
      </c>
      <c r="Y42" s="89">
        <f>ROUND(S42*X42,0)</f>
        <v>0</v>
      </c>
    </row>
    <row r="43" spans="1:25" x14ac:dyDescent="0.2">
      <c r="A43" s="6" t="s">
        <v>343</v>
      </c>
      <c r="B43" s="5" t="s">
        <v>280</v>
      </c>
      <c r="C43" s="90"/>
      <c r="D43" s="76">
        <f>投入係数表!AG43</f>
        <v>9.0293453724604959E-3</v>
      </c>
      <c r="E43" s="77">
        <f>$C$35*D43</f>
        <v>0.90293453724604955</v>
      </c>
      <c r="F43" s="76">
        <f>分析係数表!C46</f>
        <v>0.34080923888028791</v>
      </c>
      <c r="G43" s="77">
        <f>E43*F43</f>
        <v>0.3077284323975511</v>
      </c>
      <c r="H43" s="77">
        <v>0.3606038230271571</v>
      </c>
      <c r="I43" s="77">
        <f>C43+H43</f>
        <v>0.3606038230271571</v>
      </c>
      <c r="J43" s="76">
        <f>分析係数表!G46</f>
        <v>9.3103025848340071E-3</v>
      </c>
      <c r="K43" s="78">
        <f>I43*J43</f>
        <v>3.3573307056307656E-3</v>
      </c>
      <c r="L43" s="79"/>
      <c r="M43" s="80"/>
      <c r="N43" s="81">
        <f>分析係数表!H46</f>
        <v>2.2019091222401043E-2</v>
      </c>
      <c r="O43" s="82">
        <f t="shared" si="4"/>
        <v>0.36843822910425922</v>
      </c>
      <c r="P43" s="76">
        <f>分析係数表!C46</f>
        <v>0.34080923888028791</v>
      </c>
      <c r="Q43" s="82">
        <f>O43*P43</f>
        <v>0.12556715243542374</v>
      </c>
      <c r="R43" s="83">
        <v>0.14362293110267399</v>
      </c>
      <c r="S43" s="84">
        <f>I43+R43</f>
        <v>0.50422675412983109</v>
      </c>
      <c r="T43" s="85">
        <f>分析係数表!F46</f>
        <v>0.31361019233125076</v>
      </c>
      <c r="U43" s="86">
        <f>S43*T43</f>
        <v>0.15813064934121862</v>
      </c>
      <c r="V43" s="87">
        <f>分析係数表!D46</f>
        <v>2.8175915717260809E-3</v>
      </c>
      <c r="W43" s="88">
        <f>ROUND(S43*V43,0)</f>
        <v>0</v>
      </c>
      <c r="X43" s="76">
        <f>分析係数表!E46</f>
        <v>8.2077667524194532E-3</v>
      </c>
      <c r="Y43" s="89">
        <f>ROUND(S43*X43,0)</f>
        <v>0</v>
      </c>
    </row>
    <row r="44" spans="1:25" x14ac:dyDescent="0.2">
      <c r="A44" s="192">
        <v>40</v>
      </c>
      <c r="B44" s="14" t="s">
        <v>151</v>
      </c>
      <c r="C44" s="197">
        <f>SUM(C5:C43)</f>
        <v>100</v>
      </c>
      <c r="D44" s="92">
        <f>投入係数表!AG44</f>
        <v>0.55028843742162026</v>
      </c>
      <c r="E44" s="91">
        <f>SUM(E5:E43)</f>
        <v>55.028843742162017</v>
      </c>
      <c r="F44" s="92">
        <f>分析係数表!C47</f>
        <v>0.44730110240898746</v>
      </c>
      <c r="G44" s="91">
        <f>SUM(G5:G43)</f>
        <v>20.024256137403288</v>
      </c>
      <c r="H44" s="91">
        <f>SUM(H5:H43)</f>
        <v>23.775370207811264</v>
      </c>
      <c r="I44" s="91">
        <f>SUM(I5:I43)</f>
        <v>123.77537020781129</v>
      </c>
      <c r="J44" s="92">
        <f>分析係数表!G47</f>
        <v>0.20041488570582558</v>
      </c>
      <c r="K44" s="93">
        <f>SUM(K5:K43)</f>
        <v>26.672696981706697</v>
      </c>
      <c r="L44" s="94">
        <f>最終需要_まとめ!$L$33</f>
        <v>0.62733333333333341</v>
      </c>
      <c r="M44" s="91">
        <f>K44*L44</f>
        <v>16.732671906524004</v>
      </c>
      <c r="N44" s="95">
        <f>分析係数表!H47</f>
        <v>1</v>
      </c>
      <c r="O44" s="96">
        <f>SUM(O5:O43)</f>
        <v>16.732671906524008</v>
      </c>
      <c r="P44" s="92">
        <f>分析係数表!C47</f>
        <v>0.44730110240898746</v>
      </c>
      <c r="Q44" s="96">
        <f>SUM(Q5:Q43)</f>
        <v>8.0562295786556319</v>
      </c>
      <c r="R44" s="91">
        <f>SUM(R5:R43)</f>
        <v>9.2636295002823008</v>
      </c>
      <c r="S44" s="97">
        <f>SUM(S5:S43)</f>
        <v>133.03899970809357</v>
      </c>
      <c r="T44" s="98">
        <f>分析係数表!F47</f>
        <v>0.4447131739491107</v>
      </c>
      <c r="U44" s="99">
        <f>SUM(U5:U43)</f>
        <v>62.892884119809565</v>
      </c>
      <c r="V44" s="100">
        <f>分析係数表!D47</f>
        <v>5.9741394314336671E-2</v>
      </c>
      <c r="W44" s="101">
        <f>SUM(W5:W43)</f>
        <v>8</v>
      </c>
      <c r="X44" s="92">
        <f>分析係数表!E47</f>
        <v>5.0958836918611881E-2</v>
      </c>
      <c r="Y44" s="102">
        <f>SUM(Y5:Y43)</f>
        <v>9</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A1:Y46"/>
  <sheetViews>
    <sheetView showGridLines="0" workbookViewId="0">
      <pane xSplit="2" ySplit="4" topLeftCell="C5" activePane="bottomRight" state="frozen"/>
      <selection activeCell="B1" sqref="B1:B65536"/>
      <selection pane="topRight" activeCell="B1" sqref="B1:B65536"/>
      <selection pane="bottomLeft" activeCell="B1" sqref="B1:B65536"/>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8" t="str">
        <f>取引基本表!$E$1</f>
        <v>2015年加古川市産業連関表</v>
      </c>
      <c r="H1" s="401"/>
      <c r="I1" s="401"/>
    </row>
    <row r="2" spans="1:25" x14ac:dyDescent="0.2">
      <c r="B2" s="3" t="s">
        <v>289</v>
      </c>
      <c r="S2" s="3" t="s">
        <v>153</v>
      </c>
      <c r="U2" s="64" t="s">
        <v>210</v>
      </c>
      <c r="W2" s="3" t="s">
        <v>130</v>
      </c>
      <c r="Y2" s="3" t="s">
        <v>154</v>
      </c>
    </row>
    <row r="3" spans="1:25" ht="44" x14ac:dyDescent="0.2">
      <c r="B3" s="65"/>
      <c r="C3" s="66" t="s">
        <v>228</v>
      </c>
      <c r="D3" s="66" t="s">
        <v>231</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投入係数表!AH5</f>
        <v>4.0621509089062657E-5</v>
      </c>
      <c r="E5" s="77">
        <f t="shared" ref="E5:E38" si="0">$C$36*D5</f>
        <v>4.0621509089062658E-3</v>
      </c>
      <c r="F5" s="76">
        <f>分析係数表!C8</f>
        <v>6.8521575100212173E-2</v>
      </c>
      <c r="G5" s="77">
        <f t="shared" ref="G5:G38" si="1">E5*F5</f>
        <v>2.7834497857301584E-4</v>
      </c>
      <c r="H5" s="77">
        <f t="array" ref="H5:H43">MMULT(逆行列係数!C5:AO43,'32'!G5:G43)</f>
        <v>5.3014973006153027E-4</v>
      </c>
      <c r="I5" s="77">
        <f t="shared" ref="I5:I38" si="2">C5+H5</f>
        <v>5.3014973006153027E-4</v>
      </c>
      <c r="J5" s="76">
        <f>分析係数表!G8</f>
        <v>0.11996034368803701</v>
      </c>
      <c r="K5" s="78">
        <f t="shared" ref="K5:K38" si="3">I5*J5</f>
        <v>6.3596943824301217E-5</v>
      </c>
      <c r="L5" s="79" t="s">
        <v>188</v>
      </c>
      <c r="M5" s="80" t="s">
        <v>188</v>
      </c>
      <c r="N5" s="81">
        <f>分析係数表!H8</f>
        <v>1.0951051471680932E-2</v>
      </c>
      <c r="O5" s="82">
        <f t="shared" ref="O5:O43" si="4">$M$44*N5</f>
        <v>0.28384588374969499</v>
      </c>
      <c r="P5" s="76">
        <f>分析係数表!C8</f>
        <v>6.8521575100212173E-2</v>
      </c>
      <c r="Q5" s="82">
        <f t="shared" ref="Q5:Q38" si="5">O5*P5</f>
        <v>1.9449567040240819E-2</v>
      </c>
      <c r="R5" s="83">
        <f t="array" ref="R5:R43">MMULT(逆行列係数!C5:AO43,'32'!Q5:Q43)</f>
        <v>2.5018346538011604E-2</v>
      </c>
      <c r="S5" s="84">
        <f t="shared" ref="S5:S38" si="6">I5+R5</f>
        <v>2.5548496268073134E-2</v>
      </c>
      <c r="T5" s="85">
        <f>分析係数表!F8</f>
        <v>0.45208195637805682</v>
      </c>
      <c r="U5" s="86">
        <f t="shared" ref="U5:U38" si="7">S5*T5</f>
        <v>1.1550014175387986E-2</v>
      </c>
      <c r="V5" s="87">
        <f>分析係数表!D8</f>
        <v>0.36021150033046928</v>
      </c>
      <c r="W5" s="88">
        <f t="shared" ref="W5:W38" si="8">ROUND(S5*V5,0)</f>
        <v>0</v>
      </c>
      <c r="X5" s="76">
        <f>分析係数表!E8</f>
        <v>0.22769332452081956</v>
      </c>
      <c r="Y5" s="89">
        <f t="shared" ref="Y5:Y38" si="9">ROUND(S5*X5,0)</f>
        <v>0</v>
      </c>
    </row>
    <row r="6" spans="1:25" x14ac:dyDescent="0.2">
      <c r="A6" s="6" t="s">
        <v>220</v>
      </c>
      <c r="B6" s="5" t="s">
        <v>266</v>
      </c>
      <c r="C6" s="90"/>
      <c r="D6" s="76">
        <f>投入係数表!AH6</f>
        <v>0</v>
      </c>
      <c r="E6" s="77">
        <f t="shared" si="0"/>
        <v>0</v>
      </c>
      <c r="F6" s="76">
        <f>分析係数表!C9</f>
        <v>0.10166666666666668</v>
      </c>
      <c r="G6" s="77">
        <f t="shared" si="1"/>
        <v>0</v>
      </c>
      <c r="H6" s="77">
        <v>4.2433069410179303E-5</v>
      </c>
      <c r="I6" s="77">
        <f t="shared" si="2"/>
        <v>4.2433069410179303E-5</v>
      </c>
      <c r="J6" s="76">
        <f>分析係数表!G9</f>
        <v>0.25757575757575757</v>
      </c>
      <c r="K6" s="78">
        <f t="shared" si="3"/>
        <v>1.0929729999591639E-5</v>
      </c>
      <c r="L6" s="79"/>
      <c r="M6" s="80"/>
      <c r="N6" s="81">
        <f>分析係数表!H9</f>
        <v>5.8336047250617351E-4</v>
      </c>
      <c r="O6" s="82">
        <f t="shared" si="4"/>
        <v>1.5120417367350579E-2</v>
      </c>
      <c r="P6" s="76">
        <f>分析係数表!C9</f>
        <v>0.10166666666666668</v>
      </c>
      <c r="Q6" s="82">
        <f t="shared" si="5"/>
        <v>1.5372424323473091E-3</v>
      </c>
      <c r="R6" s="83">
        <v>1.7369349401920085E-3</v>
      </c>
      <c r="S6" s="84">
        <f t="shared" si="6"/>
        <v>1.7793680096021879E-3</v>
      </c>
      <c r="T6" s="85">
        <f>分析係数表!F9</f>
        <v>0.71212121212121215</v>
      </c>
      <c r="U6" s="86">
        <f t="shared" si="7"/>
        <v>1.2671257038076188E-3</v>
      </c>
      <c r="V6" s="87">
        <f>分析係数表!D9</f>
        <v>0</v>
      </c>
      <c r="W6" s="88">
        <f t="shared" si="8"/>
        <v>0</v>
      </c>
      <c r="X6" s="76">
        <f>分析係数表!E9</f>
        <v>0</v>
      </c>
      <c r="Y6" s="89">
        <f t="shared" si="9"/>
        <v>0</v>
      </c>
    </row>
    <row r="7" spans="1:25" x14ac:dyDescent="0.2">
      <c r="A7" s="6" t="s">
        <v>221</v>
      </c>
      <c r="B7" s="5" t="s">
        <v>267</v>
      </c>
      <c r="C7" s="90"/>
      <c r="D7" s="76">
        <f>投入係数表!AH7</f>
        <v>0</v>
      </c>
      <c r="E7" s="77">
        <f t="shared" si="0"/>
        <v>0</v>
      </c>
      <c r="F7" s="76">
        <f>分析係数表!C10</f>
        <v>6.675102815564693E-2</v>
      </c>
      <c r="G7" s="77">
        <f t="shared" si="1"/>
        <v>0</v>
      </c>
      <c r="H7" s="77">
        <v>3.4095030735187742E-5</v>
      </c>
      <c r="I7" s="77">
        <f t="shared" si="2"/>
        <v>3.4095030735187742E-5</v>
      </c>
      <c r="J7" s="76">
        <f>分析係数表!G10</f>
        <v>0.17692307692307693</v>
      </c>
      <c r="K7" s="78">
        <f t="shared" si="3"/>
        <v>6.0321977454562935E-6</v>
      </c>
      <c r="L7" s="79"/>
      <c r="M7" s="80"/>
      <c r="N7" s="81">
        <f>分析係数表!H10</f>
        <v>1.0987412693544459E-3</v>
      </c>
      <c r="O7" s="82">
        <f t="shared" si="4"/>
        <v>2.8478834878885233E-2</v>
      </c>
      <c r="P7" s="76">
        <f>分析係数表!C10</f>
        <v>6.675102815564693E-2</v>
      </c>
      <c r="Q7" s="82">
        <f t="shared" si="5"/>
        <v>1.9009915088404881E-3</v>
      </c>
      <c r="R7" s="83">
        <v>2.8860363374710791E-3</v>
      </c>
      <c r="S7" s="84">
        <f t="shared" si="6"/>
        <v>2.920131368206267E-3</v>
      </c>
      <c r="T7" s="85">
        <f>分析係数表!F10</f>
        <v>0.52307692307692311</v>
      </c>
      <c r="U7" s="86">
        <f t="shared" si="7"/>
        <v>1.5274533310617397E-3</v>
      </c>
      <c r="V7" s="87">
        <f>分析係数表!D10</f>
        <v>9.2307692307692313E-2</v>
      </c>
      <c r="W7" s="88">
        <f t="shared" si="8"/>
        <v>0</v>
      </c>
      <c r="X7" s="76">
        <f>分析係数表!E10</f>
        <v>0</v>
      </c>
      <c r="Y7" s="89">
        <f t="shared" si="9"/>
        <v>0</v>
      </c>
    </row>
    <row r="8" spans="1:25" x14ac:dyDescent="0.2">
      <c r="A8" s="6" t="s">
        <v>222</v>
      </c>
      <c r="B8" s="5" t="s">
        <v>27</v>
      </c>
      <c r="C8" s="90"/>
      <c r="D8" s="76">
        <f>投入係数表!AH8</f>
        <v>2.0310754544531328E-5</v>
      </c>
      <c r="E8" s="77">
        <f t="shared" si="0"/>
        <v>2.0310754544531329E-3</v>
      </c>
      <c r="F8" s="76">
        <f>分析係数表!C11</f>
        <v>1.2359489742525653E-2</v>
      </c>
      <c r="G8" s="77">
        <f t="shared" si="1"/>
        <v>2.5103056245609126E-5</v>
      </c>
      <c r="H8" s="77">
        <v>4.6719062779763398E-3</v>
      </c>
      <c r="I8" s="77">
        <f t="shared" si="2"/>
        <v>4.6719062779763398E-3</v>
      </c>
      <c r="J8" s="76">
        <f>分析係数表!G11</f>
        <v>0.33667334669338678</v>
      </c>
      <c r="K8" s="78">
        <f t="shared" si="3"/>
        <v>1.5729063220441385E-3</v>
      </c>
      <c r="L8" s="79"/>
      <c r="M8" s="80"/>
      <c r="N8" s="81">
        <f>分析係数表!H11</f>
        <v>-2.0551994966342155E-5</v>
      </c>
      <c r="O8" s="82">
        <f t="shared" si="4"/>
        <v>-5.326976308280692E-4</v>
      </c>
      <c r="P8" s="76">
        <f>分析係数表!C11</f>
        <v>1.2359489742525653E-2</v>
      </c>
      <c r="Q8" s="82">
        <f t="shared" si="5"/>
        <v>-6.5838709040872386E-6</v>
      </c>
      <c r="R8" s="83">
        <v>1.9592475038840724E-3</v>
      </c>
      <c r="S8" s="84">
        <f t="shared" si="6"/>
        <v>6.6311537818604122E-3</v>
      </c>
      <c r="T8" s="85">
        <f>分析係数表!F11</f>
        <v>0.55811623246492981</v>
      </c>
      <c r="U8" s="86">
        <f t="shared" si="7"/>
        <v>3.7009545656275043E-3</v>
      </c>
      <c r="V8" s="87">
        <f>分析係数表!D11</f>
        <v>9.0180360721442889E-3</v>
      </c>
      <c r="W8" s="88">
        <f t="shared" si="8"/>
        <v>0</v>
      </c>
      <c r="X8" s="76">
        <f>分析係数表!E11</f>
        <v>0</v>
      </c>
      <c r="Y8" s="89">
        <f t="shared" si="9"/>
        <v>0</v>
      </c>
    </row>
    <row r="9" spans="1:25" x14ac:dyDescent="0.2">
      <c r="A9" s="6" t="s">
        <v>223</v>
      </c>
      <c r="B9" s="5" t="s">
        <v>191</v>
      </c>
      <c r="C9" s="90"/>
      <c r="D9" s="76">
        <f>投入係数表!AH9</f>
        <v>3.2497207271250125E-4</v>
      </c>
      <c r="E9" s="77">
        <f t="shared" si="0"/>
        <v>3.2497207271250127E-2</v>
      </c>
      <c r="F9" s="76">
        <f>分析係数表!C12</f>
        <v>9.527433500036242E-2</v>
      </c>
      <c r="G9" s="77">
        <f t="shared" si="1"/>
        <v>3.0961498121372982E-3</v>
      </c>
      <c r="H9" s="77">
        <v>3.7636206297532435E-3</v>
      </c>
      <c r="I9" s="77">
        <f t="shared" si="2"/>
        <v>3.7636206297532435E-3</v>
      </c>
      <c r="J9" s="76">
        <f>分析係数表!G12</f>
        <v>0.14088657924107142</v>
      </c>
      <c r="K9" s="78">
        <f t="shared" si="3"/>
        <v>5.3024363608706151E-4</v>
      </c>
      <c r="L9" s="79"/>
      <c r="M9" s="80"/>
      <c r="N9" s="81">
        <f>分析係数表!H12</f>
        <v>8.9938691818092706E-2</v>
      </c>
      <c r="O9" s="82">
        <f t="shared" si="4"/>
        <v>2.3311667859852965</v>
      </c>
      <c r="P9" s="76">
        <f>分析係数表!C12</f>
        <v>9.527433500036242E-2</v>
      </c>
      <c r="Q9" s="82">
        <f t="shared" si="5"/>
        <v>0.2221003653096813</v>
      </c>
      <c r="R9" s="83">
        <v>0.24654677855796936</v>
      </c>
      <c r="S9" s="84">
        <f t="shared" si="6"/>
        <v>0.25031039918772258</v>
      </c>
      <c r="T9" s="85">
        <f>分析係数表!F12</f>
        <v>0.31070382254464285</v>
      </c>
      <c r="U9" s="86">
        <f t="shared" si="7"/>
        <v>7.7772397850300864E-2</v>
      </c>
      <c r="V9" s="87">
        <f>分析係数表!D12</f>
        <v>6.9248744419642863E-2</v>
      </c>
      <c r="W9" s="88">
        <f t="shared" si="8"/>
        <v>0</v>
      </c>
      <c r="X9" s="76">
        <f>分析係数表!E12</f>
        <v>7.6468331473214288E-2</v>
      </c>
      <c r="Y9" s="89">
        <f t="shared" si="9"/>
        <v>0</v>
      </c>
    </row>
    <row r="10" spans="1:25" x14ac:dyDescent="0.2">
      <c r="A10" s="6" t="s">
        <v>224</v>
      </c>
      <c r="B10" s="5" t="s">
        <v>28</v>
      </c>
      <c r="C10" s="90"/>
      <c r="D10" s="76">
        <f>投入係数表!AH10</f>
        <v>3.3309637453031379E-3</v>
      </c>
      <c r="E10" s="77">
        <f t="shared" si="0"/>
        <v>0.33309637453031382</v>
      </c>
      <c r="F10" s="76">
        <f>分析係数表!C13</f>
        <v>0</v>
      </c>
      <c r="G10" s="77">
        <f t="shared" si="1"/>
        <v>0</v>
      </c>
      <c r="H10" s="77">
        <v>0</v>
      </c>
      <c r="I10" s="77">
        <f t="shared" si="2"/>
        <v>0</v>
      </c>
      <c r="J10" s="76">
        <f>分析係数表!G13</f>
        <v>0.24501568667138954</v>
      </c>
      <c r="K10" s="78">
        <f t="shared" si="3"/>
        <v>0</v>
      </c>
      <c r="L10" s="79"/>
      <c r="M10" s="80"/>
      <c r="N10" s="81">
        <f>分析係数表!H13</f>
        <v>1.4256760815882582E-2</v>
      </c>
      <c r="O10" s="82">
        <f t="shared" si="4"/>
        <v>0.36952824883134833</v>
      </c>
      <c r="P10" s="76">
        <f>分析係数表!C13</f>
        <v>0</v>
      </c>
      <c r="Q10" s="82">
        <f t="shared" si="5"/>
        <v>0</v>
      </c>
      <c r="R10" s="83">
        <v>0</v>
      </c>
      <c r="S10" s="84">
        <f t="shared" si="6"/>
        <v>0</v>
      </c>
      <c r="T10" s="85">
        <f>分析係数表!F13</f>
        <v>0.38356441655702866</v>
      </c>
      <c r="U10" s="86">
        <f t="shared" si="7"/>
        <v>0</v>
      </c>
      <c r="V10" s="87">
        <f>分析係数表!D13</f>
        <v>0.14249569881590932</v>
      </c>
      <c r="W10" s="88">
        <f t="shared" si="8"/>
        <v>0</v>
      </c>
      <c r="X10" s="76">
        <f>分析係数表!E13</f>
        <v>0.13065479202509866</v>
      </c>
      <c r="Y10" s="89">
        <f t="shared" si="9"/>
        <v>0</v>
      </c>
    </row>
    <row r="11" spans="1:25" x14ac:dyDescent="0.2">
      <c r="A11" s="6" t="s">
        <v>225</v>
      </c>
      <c r="B11" s="5" t="s">
        <v>268</v>
      </c>
      <c r="C11" s="90"/>
      <c r="D11" s="76">
        <f>投入係数表!AH11</f>
        <v>1.2795775363054738E-3</v>
      </c>
      <c r="E11" s="77">
        <f t="shared" si="0"/>
        <v>0.12795775363054737</v>
      </c>
      <c r="F11" s="76">
        <f>分析係数表!C14</f>
        <v>0.10677389421589856</v>
      </c>
      <c r="G11" s="77">
        <f t="shared" si="1"/>
        <v>1.3662547650252075E-2</v>
      </c>
      <c r="H11" s="77">
        <v>4.4852739127473014E-2</v>
      </c>
      <c r="I11" s="77">
        <f t="shared" si="2"/>
        <v>4.4852739127473014E-2</v>
      </c>
      <c r="J11" s="76">
        <f>分析係数表!G14</f>
        <v>0.16458723227282179</v>
      </c>
      <c r="K11" s="78">
        <f t="shared" si="3"/>
        <v>7.3821881928456835E-3</v>
      </c>
      <c r="L11" s="79"/>
      <c r="M11" s="80"/>
      <c r="N11" s="81">
        <f>分析係数表!H14</f>
        <v>1.166720945012347E-3</v>
      </c>
      <c r="O11" s="82">
        <f t="shared" si="4"/>
        <v>3.0240834734701159E-2</v>
      </c>
      <c r="P11" s="76">
        <f>分析係数表!C14</f>
        <v>0.10677389421589856</v>
      </c>
      <c r="Q11" s="82">
        <f t="shared" si="5"/>
        <v>3.2289316889634522E-3</v>
      </c>
      <c r="R11" s="83">
        <v>1.4058625898445115E-2</v>
      </c>
      <c r="S11" s="84">
        <f t="shared" si="6"/>
        <v>5.8911365025918129E-2</v>
      </c>
      <c r="T11" s="85">
        <f>分析係数表!F14</f>
        <v>0.30037429819089206</v>
      </c>
      <c r="U11" s="86">
        <f t="shared" si="7"/>
        <v>1.7695459925127621E-2</v>
      </c>
      <c r="V11" s="87">
        <f>分析係数表!D14</f>
        <v>5.9367851944271161E-2</v>
      </c>
      <c r="W11" s="88">
        <f t="shared" si="8"/>
        <v>0</v>
      </c>
      <c r="X11" s="76">
        <f>分析係数表!E14</f>
        <v>5.1881888126429611E-2</v>
      </c>
      <c r="Y11" s="89">
        <f t="shared" si="9"/>
        <v>0</v>
      </c>
    </row>
    <row r="12" spans="1:25" x14ac:dyDescent="0.2">
      <c r="A12" s="6" t="s">
        <v>226</v>
      </c>
      <c r="B12" s="5" t="s">
        <v>29</v>
      </c>
      <c r="C12" s="90"/>
      <c r="D12" s="76">
        <f>投入係数表!AH12</f>
        <v>9.1398395450390977E-4</v>
      </c>
      <c r="E12" s="77">
        <f t="shared" si="0"/>
        <v>9.1398395450390982E-2</v>
      </c>
      <c r="F12" s="76">
        <f>分析係数表!C15</f>
        <v>0</v>
      </c>
      <c r="G12" s="77">
        <f t="shared" si="1"/>
        <v>0</v>
      </c>
      <c r="H12" s="77">
        <v>0</v>
      </c>
      <c r="I12" s="77">
        <f t="shared" si="2"/>
        <v>0</v>
      </c>
      <c r="J12" s="76">
        <f>分析係数表!G15</f>
        <v>9.5597535599167657E-2</v>
      </c>
      <c r="K12" s="78">
        <f t="shared" si="3"/>
        <v>0</v>
      </c>
      <c r="L12" s="79"/>
      <c r="M12" s="80"/>
      <c r="N12" s="81">
        <f>分析係数表!H15</f>
        <v>8.2508355176415162E-3</v>
      </c>
      <c r="O12" s="82">
        <f t="shared" si="4"/>
        <v>0.21385761040705331</v>
      </c>
      <c r="P12" s="76">
        <f>分析係数表!C15</f>
        <v>0</v>
      </c>
      <c r="Q12" s="82">
        <f t="shared" si="5"/>
        <v>0</v>
      </c>
      <c r="R12" s="83">
        <v>0</v>
      </c>
      <c r="S12" s="84">
        <f t="shared" si="6"/>
        <v>0</v>
      </c>
      <c r="T12" s="85">
        <f>分析係数表!F15</f>
        <v>0.3037251621853197</v>
      </c>
      <c r="U12" s="86">
        <f t="shared" si="7"/>
        <v>0</v>
      </c>
      <c r="V12" s="87">
        <f>分析係数表!D15</f>
        <v>2.5215227059447551E-2</v>
      </c>
      <c r="W12" s="88">
        <f t="shared" si="8"/>
        <v>0</v>
      </c>
      <c r="X12" s="76">
        <f>分析係数表!E15</f>
        <v>2.1461503937329145E-2</v>
      </c>
      <c r="Y12" s="89">
        <f t="shared" si="9"/>
        <v>0</v>
      </c>
    </row>
    <row r="13" spans="1:25" x14ac:dyDescent="0.2">
      <c r="A13" s="6" t="s">
        <v>227</v>
      </c>
      <c r="B13" s="5" t="s">
        <v>30</v>
      </c>
      <c r="C13" s="90"/>
      <c r="D13" s="76">
        <f>投入係数表!AH13</f>
        <v>1.084594292677973E-2</v>
      </c>
      <c r="E13" s="77">
        <f t="shared" si="0"/>
        <v>1.084594292677973</v>
      </c>
      <c r="F13" s="76">
        <f>分析係数表!C16</f>
        <v>0.41015070437916346</v>
      </c>
      <c r="G13" s="77">
        <f t="shared" si="1"/>
        <v>0.4448471131074912</v>
      </c>
      <c r="H13" s="77">
        <v>0.51996952988829226</v>
      </c>
      <c r="I13" s="77">
        <f t="shared" si="2"/>
        <v>0.51996952988829226</v>
      </c>
      <c r="J13" s="76">
        <f>分析係数表!G16</f>
        <v>3.3423831070889892E-2</v>
      </c>
      <c r="K13" s="78">
        <f t="shared" si="3"/>
        <v>1.7379373728996315E-2</v>
      </c>
      <c r="L13" s="79"/>
      <c r="M13" s="80"/>
      <c r="N13" s="81">
        <f>分析係数表!H16</f>
        <v>1.6727742979912797E-2</v>
      </c>
      <c r="O13" s="82">
        <f t="shared" si="4"/>
        <v>0.43357489475321542</v>
      </c>
      <c r="P13" s="76">
        <f>分析係数表!C16</f>
        <v>0.41015070437916346</v>
      </c>
      <c r="Q13" s="82">
        <f t="shared" si="5"/>
        <v>0.17783104848415296</v>
      </c>
      <c r="R13" s="83">
        <v>0.2150087795851576</v>
      </c>
      <c r="S13" s="84">
        <f t="shared" si="6"/>
        <v>0.73497830947344989</v>
      </c>
      <c r="T13" s="85">
        <f>分析係数表!F16</f>
        <v>0.28886877828054297</v>
      </c>
      <c r="U13" s="86">
        <f t="shared" si="7"/>
        <v>0.21231228632029428</v>
      </c>
      <c r="V13" s="87">
        <f>分析係数表!D16</f>
        <v>1.1915535444947209E-2</v>
      </c>
      <c r="W13" s="88">
        <f t="shared" si="8"/>
        <v>0</v>
      </c>
      <c r="X13" s="76">
        <f>分析係数表!E16</f>
        <v>1.200603318250377E-2</v>
      </c>
      <c r="Y13" s="89">
        <f t="shared" si="9"/>
        <v>0</v>
      </c>
    </row>
    <row r="14" spans="1:25" x14ac:dyDescent="0.2">
      <c r="A14" s="6" t="s">
        <v>2</v>
      </c>
      <c r="B14" s="5" t="s">
        <v>365</v>
      </c>
      <c r="C14" s="90"/>
      <c r="D14" s="76">
        <f>投入係数表!AH14</f>
        <v>1.9295216817304763E-3</v>
      </c>
      <c r="E14" s="77">
        <f t="shared" si="0"/>
        <v>0.19295216817304764</v>
      </c>
      <c r="F14" s="76">
        <f>分析係数表!C17</f>
        <v>9.7010006591167874E-2</v>
      </c>
      <c r="G14" s="77">
        <f t="shared" si="1"/>
        <v>1.8718291106247485E-2</v>
      </c>
      <c r="H14" s="77">
        <v>3.7246268013095912E-2</v>
      </c>
      <c r="I14" s="77">
        <f t="shared" si="2"/>
        <v>3.7246268013095912E-2</v>
      </c>
      <c r="J14" s="76">
        <f>分析係数表!G17</f>
        <v>0.23047865738492257</v>
      </c>
      <c r="K14" s="78">
        <f t="shared" si="3"/>
        <v>8.5844698442573333E-3</v>
      </c>
      <c r="L14" s="79"/>
      <c r="M14" s="80"/>
      <c r="N14" s="81">
        <f>分析係数表!H17</f>
        <v>3.0021721877756735E-3</v>
      </c>
      <c r="O14" s="82">
        <f t="shared" si="4"/>
        <v>7.7814830841731034E-2</v>
      </c>
      <c r="P14" s="76">
        <f>分析係数表!C17</f>
        <v>9.7010006591167874E-2</v>
      </c>
      <c r="Q14" s="82">
        <f t="shared" si="5"/>
        <v>7.5488172528469406E-3</v>
      </c>
      <c r="R14" s="83">
        <v>1.4381630106997252E-2</v>
      </c>
      <c r="S14" s="84">
        <f t="shared" si="6"/>
        <v>5.1627898120093163E-2</v>
      </c>
      <c r="T14" s="85">
        <f>分析係数表!F17</f>
        <v>0.38098321731153201</v>
      </c>
      <c r="U14" s="86">
        <f t="shared" si="7"/>
        <v>1.966936272882509E-2</v>
      </c>
      <c r="V14" s="87">
        <f>分析係数表!D17</f>
        <v>7.2149371323727812E-2</v>
      </c>
      <c r="W14" s="88">
        <f t="shared" si="8"/>
        <v>0</v>
      </c>
      <c r="X14" s="76">
        <f>分析係数表!E17</f>
        <v>7.3984134693216769E-2</v>
      </c>
      <c r="Y14" s="89">
        <f t="shared" si="9"/>
        <v>0</v>
      </c>
    </row>
    <row r="15" spans="1:25" x14ac:dyDescent="0.2">
      <c r="A15" s="6" t="s">
        <v>3</v>
      </c>
      <c r="B15" s="5" t="s">
        <v>31</v>
      </c>
      <c r="C15" s="90"/>
      <c r="D15" s="76">
        <f>投入係数表!AH15</f>
        <v>1.8279679090078198E-4</v>
      </c>
      <c r="E15" s="77">
        <f t="shared" si="0"/>
        <v>1.8279679090078198E-2</v>
      </c>
      <c r="F15" s="76">
        <f>分析係数表!C18</f>
        <v>9.5269756838905817E-2</v>
      </c>
      <c r="G15" s="77">
        <f t="shared" si="1"/>
        <v>1.7415005820049811E-3</v>
      </c>
      <c r="H15" s="77">
        <v>8.0029071759751599E-3</v>
      </c>
      <c r="I15" s="77">
        <f t="shared" si="2"/>
        <v>8.0029071759751599E-3</v>
      </c>
      <c r="J15" s="76">
        <f>分析係数表!G18</f>
        <v>0.2156830511260891</v>
      </c>
      <c r="K15" s="78">
        <f t="shared" si="3"/>
        <v>1.7260914375931957E-3</v>
      </c>
      <c r="L15" s="79"/>
      <c r="M15" s="80"/>
      <c r="N15" s="81">
        <f>分析係数表!H18</f>
        <v>4.4107743043149704E-4</v>
      </c>
      <c r="O15" s="82">
        <f t="shared" si="4"/>
        <v>1.1432510692387023E-2</v>
      </c>
      <c r="P15" s="76">
        <f>分析係数表!C18</f>
        <v>9.5269756838905817E-2</v>
      </c>
      <c r="Q15" s="82">
        <f t="shared" si="5"/>
        <v>1.0891725137219025E-3</v>
      </c>
      <c r="R15" s="83">
        <v>2.5141493908678483E-3</v>
      </c>
      <c r="S15" s="84">
        <f t="shared" si="6"/>
        <v>1.0517056566843009E-2</v>
      </c>
      <c r="T15" s="85">
        <f>分析係数表!F18</f>
        <v>0.45931283905967452</v>
      </c>
      <c r="U15" s="86">
        <f t="shared" si="7"/>
        <v>4.830619110267856E-3</v>
      </c>
      <c r="V15" s="87">
        <f>分析係数表!D18</f>
        <v>2.4001315140555646E-2</v>
      </c>
      <c r="W15" s="88">
        <f t="shared" si="8"/>
        <v>0</v>
      </c>
      <c r="X15" s="76">
        <f>分析係数表!E18</f>
        <v>2.0549071181982573E-2</v>
      </c>
      <c r="Y15" s="89">
        <f t="shared" si="9"/>
        <v>0</v>
      </c>
    </row>
    <row r="16" spans="1:25" x14ac:dyDescent="0.2">
      <c r="A16" s="6" t="s">
        <v>4</v>
      </c>
      <c r="B16" s="5" t="s">
        <v>32</v>
      </c>
      <c r="C16" s="90"/>
      <c r="D16" s="76">
        <f>投入係数表!AH16</f>
        <v>4.0621509089062657E-5</v>
      </c>
      <c r="E16" s="77">
        <f t="shared" si="0"/>
        <v>4.0621509089062658E-3</v>
      </c>
      <c r="F16" s="76">
        <f>分析係数表!C19</f>
        <v>0.40536890089481681</v>
      </c>
      <c r="G16" s="77">
        <f t="shared" si="1"/>
        <v>1.6466696492122141E-3</v>
      </c>
      <c r="H16" s="77">
        <v>3.0038075179003223E-2</v>
      </c>
      <c r="I16" s="77">
        <f t="shared" si="2"/>
        <v>3.0038075179003223E-2</v>
      </c>
      <c r="J16" s="76">
        <f>分析係数表!G19</f>
        <v>5.7664292584581833E-2</v>
      </c>
      <c r="K16" s="78">
        <f t="shared" si="3"/>
        <v>1.7321243557997072E-3</v>
      </c>
      <c r="L16" s="79"/>
      <c r="M16" s="80"/>
      <c r="N16" s="81">
        <f>分析係数表!H19</f>
        <v>-1.1224551097002254E-4</v>
      </c>
      <c r="O16" s="82">
        <f t="shared" si="4"/>
        <v>-2.9093485991379163E-3</v>
      </c>
      <c r="P16" s="76">
        <f>分析係数表!C19</f>
        <v>0.40536890089481681</v>
      </c>
      <c r="Q16" s="82">
        <f t="shared" si="5"/>
        <v>-1.1793594439524122E-3</v>
      </c>
      <c r="R16" s="83">
        <v>6.3831970732666863E-3</v>
      </c>
      <c r="S16" s="84">
        <f t="shared" si="6"/>
        <v>3.6421272252269911E-2</v>
      </c>
      <c r="T16" s="85">
        <f>分析係数表!F19</f>
        <v>0.24008915593875232</v>
      </c>
      <c r="U16" s="86">
        <f t="shared" si="7"/>
        <v>8.7443525132629846E-3</v>
      </c>
      <c r="V16" s="87">
        <f>分析係数表!D19</f>
        <v>8.3893032671263044E-3</v>
      </c>
      <c r="W16" s="88">
        <f t="shared" si="8"/>
        <v>0</v>
      </c>
      <c r="X16" s="76">
        <f>分析係数表!E19</f>
        <v>9.7042048804792374E-3</v>
      </c>
      <c r="Y16" s="89">
        <f t="shared" si="9"/>
        <v>0</v>
      </c>
    </row>
    <row r="17" spans="1:25" x14ac:dyDescent="0.2">
      <c r="A17" s="6" t="s">
        <v>5</v>
      </c>
      <c r="B17" s="5" t="s">
        <v>33</v>
      </c>
      <c r="C17" s="90"/>
      <c r="D17" s="76">
        <f>投入係数表!AH17</f>
        <v>2.031075454453133E-4</v>
      </c>
      <c r="E17" s="77">
        <f t="shared" si="0"/>
        <v>2.031075454453133E-2</v>
      </c>
      <c r="F17" s="76">
        <f>分析係数表!C20</f>
        <v>8.6705813891974848E-2</v>
      </c>
      <c r="G17" s="77">
        <f t="shared" si="1"/>
        <v>1.7610605035437159E-3</v>
      </c>
      <c r="H17" s="77">
        <v>4.9144305347660162E-3</v>
      </c>
      <c r="I17" s="77">
        <f t="shared" si="2"/>
        <v>4.9144305347660162E-3</v>
      </c>
      <c r="J17" s="76">
        <f>分析係数表!G20</f>
        <v>0.10015098137896326</v>
      </c>
      <c r="K17" s="78">
        <f t="shared" si="3"/>
        <v>4.9218504097555977E-4</v>
      </c>
      <c r="L17" s="79"/>
      <c r="M17" s="80"/>
      <c r="N17" s="81">
        <f>分析係数表!H20</f>
        <v>5.4858017333236366E-4</v>
      </c>
      <c r="O17" s="82">
        <f t="shared" si="4"/>
        <v>1.4218929069026153E-2</v>
      </c>
      <c r="P17" s="76">
        <f>分析係数表!C20</f>
        <v>8.6705813891974848E-2</v>
      </c>
      <c r="Q17" s="82">
        <f t="shared" si="5"/>
        <v>1.2328638176021729E-3</v>
      </c>
      <c r="R17" s="83">
        <v>3.0005304257323014E-3</v>
      </c>
      <c r="S17" s="84">
        <f t="shared" si="6"/>
        <v>7.9149609604983184E-3</v>
      </c>
      <c r="T17" s="85">
        <f>分析係数表!F20</f>
        <v>0.22320080523402114</v>
      </c>
      <c r="U17" s="86">
        <f t="shared" si="7"/>
        <v>1.766625659779066E-3</v>
      </c>
      <c r="V17" s="87">
        <f>分析係数表!D20</f>
        <v>3.6738802214393559E-2</v>
      </c>
      <c r="W17" s="88">
        <f t="shared" si="8"/>
        <v>0</v>
      </c>
      <c r="X17" s="76">
        <f>分析係数表!E20</f>
        <v>3.8877705083039761E-2</v>
      </c>
      <c r="Y17" s="89">
        <f t="shared" si="9"/>
        <v>0</v>
      </c>
    </row>
    <row r="18" spans="1:25" x14ac:dyDescent="0.2">
      <c r="A18" s="6" t="s">
        <v>6</v>
      </c>
      <c r="B18" s="5" t="s">
        <v>34</v>
      </c>
      <c r="C18" s="90"/>
      <c r="D18" s="76">
        <f>投入係数表!AH18</f>
        <v>4.4480552452523612E-3</v>
      </c>
      <c r="E18" s="77">
        <f t="shared" si="0"/>
        <v>0.44480552452523614</v>
      </c>
      <c r="F18" s="76">
        <f>分析係数表!C21</f>
        <v>0.12574712643678165</v>
      </c>
      <c r="G18" s="77">
        <f t="shared" si="1"/>
        <v>5.5933016532253854E-2</v>
      </c>
      <c r="H18" s="77">
        <v>7.1071562197925306E-2</v>
      </c>
      <c r="I18" s="77">
        <f t="shared" si="2"/>
        <v>7.1071562197925306E-2</v>
      </c>
      <c r="J18" s="76">
        <f>分析係数表!G21</f>
        <v>0.2851216642932326</v>
      </c>
      <c r="K18" s="78">
        <f t="shared" si="3"/>
        <v>2.0264042097792461E-2</v>
      </c>
      <c r="L18" s="79"/>
      <c r="M18" s="80"/>
      <c r="N18" s="81">
        <f>分析係数表!H21</f>
        <v>9.2325885079567842E-4</v>
      </c>
      <c r="O18" s="82">
        <f t="shared" si="4"/>
        <v>2.3930416646430187E-2</v>
      </c>
      <c r="P18" s="76">
        <f>分析係数表!C21</f>
        <v>0.12574712643678165</v>
      </c>
      <c r="Q18" s="82">
        <f t="shared" si="5"/>
        <v>3.0091811277235211E-3</v>
      </c>
      <c r="R18" s="83">
        <v>6.9917586510310388E-3</v>
      </c>
      <c r="S18" s="84">
        <f t="shared" si="6"/>
        <v>7.8063320848956341E-2</v>
      </c>
      <c r="T18" s="85">
        <f>分析係数表!F21</f>
        <v>0.42585598414958825</v>
      </c>
      <c r="U18" s="86">
        <f t="shared" si="7"/>
        <v>3.3243732326117374E-2</v>
      </c>
      <c r="V18" s="87">
        <f>分析係数表!D21</f>
        <v>8.1109528821744784E-2</v>
      </c>
      <c r="W18" s="88">
        <f t="shared" si="8"/>
        <v>0</v>
      </c>
      <c r="X18" s="76">
        <f>分析係数表!E21</f>
        <v>6.7549996904216453E-2</v>
      </c>
      <c r="Y18" s="89">
        <f t="shared" si="9"/>
        <v>0</v>
      </c>
    </row>
    <row r="19" spans="1:25" x14ac:dyDescent="0.2">
      <c r="A19" s="6" t="s">
        <v>7</v>
      </c>
      <c r="B19" s="5" t="s">
        <v>269</v>
      </c>
      <c r="C19" s="90"/>
      <c r="D19" s="76">
        <f>投入係数表!AH19</f>
        <v>3.452828272570326E-4</v>
      </c>
      <c r="E19" s="77">
        <f t="shared" si="0"/>
        <v>3.4528282725703262E-2</v>
      </c>
      <c r="F19" s="76">
        <f>分析係数表!C22</f>
        <v>0.11411587407903545</v>
      </c>
      <c r="G19" s="77">
        <f t="shared" si="1"/>
        <v>3.9402251636916881E-3</v>
      </c>
      <c r="H19" s="77">
        <v>1.2558061259788112E-2</v>
      </c>
      <c r="I19" s="77">
        <f t="shared" si="2"/>
        <v>1.2558061259788112E-2</v>
      </c>
      <c r="J19" s="76">
        <f>分析係数表!G22</f>
        <v>0.19462933210924949</v>
      </c>
      <c r="K19" s="78">
        <f t="shared" si="3"/>
        <v>2.4441670755796004E-3</v>
      </c>
      <c r="L19" s="79"/>
      <c r="M19" s="80"/>
      <c r="N19" s="81">
        <f>分析係数表!H22</f>
        <v>4.2684912622402942E-5</v>
      </c>
      <c r="O19" s="82">
        <f t="shared" si="4"/>
        <v>1.1063720024890669E-3</v>
      </c>
      <c r="P19" s="76">
        <f>分析係数表!C22</f>
        <v>0.11411587407903545</v>
      </c>
      <c r="Q19" s="82">
        <f t="shared" si="5"/>
        <v>1.2625460812061266E-4</v>
      </c>
      <c r="R19" s="83">
        <v>1.8268877728175449E-3</v>
      </c>
      <c r="S19" s="84">
        <f t="shared" si="6"/>
        <v>1.4384949032605657E-2</v>
      </c>
      <c r="T19" s="85">
        <f>分析係数表!F22</f>
        <v>0.41301354142758778</v>
      </c>
      <c r="U19" s="86">
        <f t="shared" si="7"/>
        <v>5.9411787432118151E-3</v>
      </c>
      <c r="V19" s="87">
        <f>分析係数表!D22</f>
        <v>3.7726646775304108E-2</v>
      </c>
      <c r="W19" s="88">
        <f t="shared" si="8"/>
        <v>0</v>
      </c>
      <c r="X19" s="76">
        <f>分析係数表!E22</f>
        <v>3.6923341748909801E-2</v>
      </c>
      <c r="Y19" s="89">
        <f t="shared" si="9"/>
        <v>0</v>
      </c>
    </row>
    <row r="20" spans="1:25" x14ac:dyDescent="0.2">
      <c r="A20" s="6" t="s">
        <v>8</v>
      </c>
      <c r="B20" s="5" t="s">
        <v>270</v>
      </c>
      <c r="C20" s="90"/>
      <c r="D20" s="76">
        <f>投入係数表!AH20</f>
        <v>2.0310754544531328E-5</v>
      </c>
      <c r="E20" s="77">
        <f t="shared" si="0"/>
        <v>2.0310754544531329E-3</v>
      </c>
      <c r="F20" s="76">
        <f>分析係数表!C23</f>
        <v>0</v>
      </c>
      <c r="G20" s="77">
        <f t="shared" si="1"/>
        <v>0</v>
      </c>
      <c r="H20" s="77">
        <v>0</v>
      </c>
      <c r="I20" s="77">
        <f t="shared" si="2"/>
        <v>0</v>
      </c>
      <c r="J20" s="76">
        <f>分析係数表!G23</f>
        <v>0.21587101160701277</v>
      </c>
      <c r="K20" s="78">
        <f t="shared" si="3"/>
        <v>0</v>
      </c>
      <c r="L20" s="79"/>
      <c r="M20" s="80"/>
      <c r="N20" s="81">
        <f>分析係数表!H23</f>
        <v>2.5294763035498039E-5</v>
      </c>
      <c r="O20" s="82">
        <f t="shared" si="4"/>
        <v>6.5562785332685437E-4</v>
      </c>
      <c r="P20" s="76">
        <f>分析係数表!C23</f>
        <v>0</v>
      </c>
      <c r="Q20" s="82">
        <f t="shared" si="5"/>
        <v>0</v>
      </c>
      <c r="R20" s="83">
        <v>0</v>
      </c>
      <c r="S20" s="84">
        <f t="shared" si="6"/>
        <v>0</v>
      </c>
      <c r="T20" s="85">
        <f>分析係数表!F23</f>
        <v>0.44111505026467873</v>
      </c>
      <c r="U20" s="86">
        <f t="shared" si="7"/>
        <v>0</v>
      </c>
      <c r="V20" s="87">
        <f>分析係数表!D23</f>
        <v>7.4984216405225582E-2</v>
      </c>
      <c r="W20" s="88">
        <f t="shared" si="8"/>
        <v>0</v>
      </c>
      <c r="X20" s="76">
        <f>分析係数表!E23</f>
        <v>7.4984216405225582E-2</v>
      </c>
      <c r="Y20" s="89">
        <f t="shared" si="9"/>
        <v>0</v>
      </c>
    </row>
    <row r="21" spans="1:25" x14ac:dyDescent="0.2">
      <c r="A21" s="6" t="s">
        <v>9</v>
      </c>
      <c r="B21" s="5" t="s">
        <v>271</v>
      </c>
      <c r="C21" s="90"/>
      <c r="D21" s="76">
        <f>投入係数表!AH21</f>
        <v>3.2497207271250128E-3</v>
      </c>
      <c r="E21" s="77">
        <f t="shared" si="0"/>
        <v>0.32497207271250128</v>
      </c>
      <c r="F21" s="76">
        <f>分析係数表!C24</f>
        <v>0.22802579992411787</v>
      </c>
      <c r="G21" s="77">
        <f t="shared" si="1"/>
        <v>7.4102016833266698E-2</v>
      </c>
      <c r="H21" s="77">
        <v>8.415323623947131E-2</v>
      </c>
      <c r="I21" s="77">
        <f t="shared" si="2"/>
        <v>8.415323623947131E-2</v>
      </c>
      <c r="J21" s="76">
        <f>分析係数表!G24</f>
        <v>0.20837520938023452</v>
      </c>
      <c r="K21" s="78">
        <f t="shared" si="3"/>
        <v>1.7535448221424173E-2</v>
      </c>
      <c r="L21" s="79"/>
      <c r="M21" s="80"/>
      <c r="N21" s="81">
        <f>分析係数表!H24</f>
        <v>3.2883191946147448E-4</v>
      </c>
      <c r="O21" s="82">
        <f t="shared" si="4"/>
        <v>8.5231620932491071E-3</v>
      </c>
      <c r="P21" s="76">
        <f>分析係数表!C24</f>
        <v>0.22802579992411787</v>
      </c>
      <c r="Q21" s="82">
        <f t="shared" si="5"/>
        <v>1.9435008541960465E-3</v>
      </c>
      <c r="R21" s="83">
        <v>7.8910641819445407E-3</v>
      </c>
      <c r="S21" s="84">
        <f t="shared" si="6"/>
        <v>9.2044300421415856E-2</v>
      </c>
      <c r="T21" s="85">
        <f>分析係数表!F24</f>
        <v>0.39262981574539363</v>
      </c>
      <c r="U21" s="86">
        <f t="shared" si="7"/>
        <v>3.6139336714874168E-2</v>
      </c>
      <c r="V21" s="87">
        <f>分析係数表!D24</f>
        <v>9.313232830820771E-2</v>
      </c>
      <c r="W21" s="88">
        <f t="shared" si="8"/>
        <v>0</v>
      </c>
      <c r="X21" s="76">
        <f>分析係数表!E24</f>
        <v>9.0452261306532666E-2</v>
      </c>
      <c r="Y21" s="89">
        <f t="shared" si="9"/>
        <v>0</v>
      </c>
    </row>
    <row r="22" spans="1:25" x14ac:dyDescent="0.2">
      <c r="A22" s="6" t="s">
        <v>10</v>
      </c>
      <c r="B22" s="5" t="s">
        <v>272</v>
      </c>
      <c r="C22" s="90"/>
      <c r="D22" s="76">
        <f>投入係数表!AH22</f>
        <v>2.2341829998984461E-3</v>
      </c>
      <c r="E22" s="77">
        <f t="shared" si="0"/>
        <v>0.22341829998984461</v>
      </c>
      <c r="F22" s="76">
        <f>分析係数表!C25</f>
        <v>9.9149235591377005E-3</v>
      </c>
      <c r="G22" s="77">
        <f t="shared" si="1"/>
        <v>2.2151753661118047E-3</v>
      </c>
      <c r="H22" s="77">
        <v>3.5350806784663091E-3</v>
      </c>
      <c r="I22" s="77">
        <f t="shared" si="2"/>
        <v>3.5350806784663091E-3</v>
      </c>
      <c r="J22" s="76">
        <f>分析係数表!G25</f>
        <v>0.19677906391545041</v>
      </c>
      <c r="K22" s="78">
        <f t="shared" si="3"/>
        <v>6.9562986677419562E-4</v>
      </c>
      <c r="L22" s="79"/>
      <c r="M22" s="80"/>
      <c r="N22" s="81">
        <f>分析係数表!H25</f>
        <v>5.0905710608939805E-4</v>
      </c>
      <c r="O22" s="82">
        <f t="shared" si="4"/>
        <v>1.3194510548202944E-2</v>
      </c>
      <c r="P22" s="76">
        <f>分析係数表!C25</f>
        <v>9.9149235591377005E-3</v>
      </c>
      <c r="Q22" s="82">
        <f t="shared" si="5"/>
        <v>1.3082256348566826E-4</v>
      </c>
      <c r="R22" s="83">
        <v>6.1616797623739825E-4</v>
      </c>
      <c r="S22" s="84">
        <f t="shared" si="6"/>
        <v>4.1512486547037077E-3</v>
      </c>
      <c r="T22" s="85">
        <f>分析係数表!F25</f>
        <v>0.35078007045797682</v>
      </c>
      <c r="U22" s="86">
        <f t="shared" si="7"/>
        <v>1.4561752955855481E-3</v>
      </c>
      <c r="V22" s="87">
        <f>分析係数表!D25</f>
        <v>8.1529944640161042E-2</v>
      </c>
      <c r="W22" s="88">
        <f t="shared" si="8"/>
        <v>0</v>
      </c>
      <c r="X22" s="76">
        <f>分析係数表!E25</f>
        <v>6.8948163059889281E-2</v>
      </c>
      <c r="Y22" s="89">
        <f t="shared" si="9"/>
        <v>0</v>
      </c>
    </row>
    <row r="23" spans="1:25" x14ac:dyDescent="0.2">
      <c r="A23" s="6" t="s">
        <v>11</v>
      </c>
      <c r="B23" s="5" t="s">
        <v>35</v>
      </c>
      <c r="C23" s="90"/>
      <c r="D23" s="76">
        <f>投入係数表!AH23</f>
        <v>1.8685894180968823E-3</v>
      </c>
      <c r="E23" s="77">
        <f t="shared" si="0"/>
        <v>0.18685894180968823</v>
      </c>
      <c r="F23" s="76">
        <f>分析係数表!C26</f>
        <v>0.61283557046979864</v>
      </c>
      <c r="G23" s="77">
        <f t="shared" si="1"/>
        <v>0.1145138062013232</v>
      </c>
      <c r="H23" s="77">
        <v>0.16474248038730724</v>
      </c>
      <c r="I23" s="77">
        <f t="shared" si="2"/>
        <v>0.16474248038730724</v>
      </c>
      <c r="J23" s="76">
        <f>分析係数表!G26</f>
        <v>0.19644335167242807</v>
      </c>
      <c r="K23" s="78">
        <f t="shared" si="3"/>
        <v>3.2362565010111879E-2</v>
      </c>
      <c r="L23" s="79"/>
      <c r="M23" s="80"/>
      <c r="N23" s="81">
        <f>分析係数表!H26</f>
        <v>1.0374014689933634E-2</v>
      </c>
      <c r="O23" s="82">
        <f t="shared" si="4"/>
        <v>0.2688893733456762</v>
      </c>
      <c r="P23" s="76">
        <f>分析係数表!C26</f>
        <v>0.61283557046979864</v>
      </c>
      <c r="Q23" s="82">
        <f t="shared" si="5"/>
        <v>0.16478497250756413</v>
      </c>
      <c r="R23" s="83">
        <v>0.18536993208708319</v>
      </c>
      <c r="S23" s="84">
        <f t="shared" si="6"/>
        <v>0.3501124124743904</v>
      </c>
      <c r="T23" s="85">
        <f>分析係数表!F26</f>
        <v>0.33496031939237547</v>
      </c>
      <c r="U23" s="86">
        <f t="shared" si="7"/>
        <v>0.11727376550565691</v>
      </c>
      <c r="V23" s="87">
        <f>分析係数表!D26</f>
        <v>1.4022104289400653E-2</v>
      </c>
      <c r="W23" s="88">
        <f t="shared" si="8"/>
        <v>0</v>
      </c>
      <c r="X23" s="76">
        <f>分析係数表!E26</f>
        <v>1.5044549393836117E-2</v>
      </c>
      <c r="Y23" s="89">
        <f t="shared" si="9"/>
        <v>0</v>
      </c>
    </row>
    <row r="24" spans="1:25" x14ac:dyDescent="0.2">
      <c r="A24" s="6" t="s">
        <v>12</v>
      </c>
      <c r="B24" s="5" t="s">
        <v>366</v>
      </c>
      <c r="C24" s="90"/>
      <c r="D24" s="76">
        <f>投入係数表!AH24</f>
        <v>1.6857926271961004E-3</v>
      </c>
      <c r="E24" s="77">
        <f t="shared" si="0"/>
        <v>0.16857926271961005</v>
      </c>
      <c r="F24" s="76">
        <f>分析係数表!C27</f>
        <v>1.5080990504561576E-2</v>
      </c>
      <c r="G24" s="77">
        <f t="shared" si="1"/>
        <v>2.5423422603404302E-3</v>
      </c>
      <c r="H24" s="77">
        <v>2.7265425027934516E-3</v>
      </c>
      <c r="I24" s="77">
        <f t="shared" si="2"/>
        <v>2.7265425027934516E-3</v>
      </c>
      <c r="J24" s="76">
        <f>分析係数表!G27</f>
        <v>0.17011128775834658</v>
      </c>
      <c r="K24" s="78">
        <f t="shared" si="3"/>
        <v>4.6381565627805931E-4</v>
      </c>
      <c r="L24" s="79"/>
      <c r="M24" s="80"/>
      <c r="N24" s="81">
        <f>分析係数表!H27</f>
        <v>1.1055392369202362E-2</v>
      </c>
      <c r="O24" s="82">
        <f t="shared" si="4"/>
        <v>0.28655034864466833</v>
      </c>
      <c r="P24" s="76">
        <f>分析係数表!C27</f>
        <v>1.5080990504561576E-2</v>
      </c>
      <c r="Q24" s="82">
        <f t="shared" si="5"/>
        <v>4.3214630869890516E-3</v>
      </c>
      <c r="R24" s="83">
        <v>4.3743972373912737E-3</v>
      </c>
      <c r="S24" s="84">
        <f t="shared" si="6"/>
        <v>7.1009397401847248E-3</v>
      </c>
      <c r="T24" s="85">
        <f>分析係数表!F27</f>
        <v>0.32114467408585057</v>
      </c>
      <c r="U24" s="86">
        <f t="shared" si="7"/>
        <v>2.2804289785648877E-3</v>
      </c>
      <c r="V24" s="87">
        <f>分析係数表!D27</f>
        <v>6.518282988871224E-2</v>
      </c>
      <c r="W24" s="88">
        <f t="shared" si="8"/>
        <v>0</v>
      </c>
      <c r="X24" s="76">
        <f>分析係数表!E27</f>
        <v>7.7901430842607311E-2</v>
      </c>
      <c r="Y24" s="89">
        <f t="shared" si="9"/>
        <v>0</v>
      </c>
    </row>
    <row r="25" spans="1:25" x14ac:dyDescent="0.2">
      <c r="A25" s="6" t="s">
        <v>13</v>
      </c>
      <c r="B25" s="5" t="s">
        <v>192</v>
      </c>
      <c r="C25" s="90"/>
      <c r="D25" s="76">
        <f>投入係数表!AH25</f>
        <v>5.5042144815679907E-3</v>
      </c>
      <c r="E25" s="77">
        <f t="shared" si="0"/>
        <v>0.55042144815679905</v>
      </c>
      <c r="F25" s="76">
        <f>分析係数表!C28</f>
        <v>4.0038232795242101E-2</v>
      </c>
      <c r="G25" s="77">
        <f t="shared" si="1"/>
        <v>2.2037902076796203E-2</v>
      </c>
      <c r="H25" s="77">
        <v>3.1622724706009339E-2</v>
      </c>
      <c r="I25" s="77">
        <f t="shared" si="2"/>
        <v>3.1622724706009339E-2</v>
      </c>
      <c r="J25" s="76">
        <f>分析係数表!G28</f>
        <v>0.12474279835390946</v>
      </c>
      <c r="K25" s="78">
        <f t="shared" si="3"/>
        <v>3.944707171402914E-3</v>
      </c>
      <c r="L25" s="79"/>
      <c r="M25" s="80"/>
      <c r="N25" s="81">
        <f>分析係数表!H28</f>
        <v>2.0869760426975598E-2</v>
      </c>
      <c r="O25" s="82">
        <f t="shared" si="4"/>
        <v>0.54093395573548775</v>
      </c>
      <c r="P25" s="76">
        <f>分析係数表!C28</f>
        <v>4.0038232795242101E-2</v>
      </c>
      <c r="Q25" s="82">
        <f t="shared" si="5"/>
        <v>2.1658039646588644E-2</v>
      </c>
      <c r="R25" s="83">
        <v>2.3709613736985116E-2</v>
      </c>
      <c r="S25" s="84">
        <f t="shared" si="6"/>
        <v>5.5332338442994455E-2</v>
      </c>
      <c r="T25" s="85">
        <f>分析係数表!F28</f>
        <v>0.21334876543209877</v>
      </c>
      <c r="U25" s="86">
        <f t="shared" si="7"/>
        <v>1.1805086095283926E-2</v>
      </c>
      <c r="V25" s="87">
        <f>分析係数表!D28</f>
        <v>5.5555555555555552E-2</v>
      </c>
      <c r="W25" s="88">
        <f t="shared" si="8"/>
        <v>0</v>
      </c>
      <c r="X25" s="76">
        <f>分析係数表!E28</f>
        <v>5.3497942386831275E-2</v>
      </c>
      <c r="Y25" s="89">
        <f t="shared" si="9"/>
        <v>0</v>
      </c>
    </row>
    <row r="26" spans="1:25" x14ac:dyDescent="0.2">
      <c r="A26" s="6" t="s">
        <v>14</v>
      </c>
      <c r="B26" s="5" t="s">
        <v>50</v>
      </c>
      <c r="C26" s="90"/>
      <c r="D26" s="76">
        <f>投入係数表!AH26</f>
        <v>8.9367319995937843E-3</v>
      </c>
      <c r="E26" s="77">
        <f t="shared" si="0"/>
        <v>0.89367319995937844</v>
      </c>
      <c r="F26" s="76">
        <f>分析係数表!C29</f>
        <v>5.2257811734743864E-2</v>
      </c>
      <c r="G26" s="77">
        <f t="shared" si="1"/>
        <v>4.6701405835863304E-2</v>
      </c>
      <c r="H26" s="77">
        <v>5.2989748274921096E-2</v>
      </c>
      <c r="I26" s="77">
        <f t="shared" si="2"/>
        <v>5.2989748274921096E-2</v>
      </c>
      <c r="J26" s="76">
        <f>分析係数表!G29</f>
        <v>0.26071608673726676</v>
      </c>
      <c r="K26" s="78">
        <f t="shared" si="3"/>
        <v>1.381527980743026E-2</v>
      </c>
      <c r="L26" s="79"/>
      <c r="M26" s="80"/>
      <c r="N26" s="81">
        <f>分析係数表!H29</f>
        <v>1.0140038131855275E-2</v>
      </c>
      <c r="O26" s="82">
        <f t="shared" si="4"/>
        <v>0.26282481570240274</v>
      </c>
      <c r="P26" s="76">
        <f>分析係数表!C29</f>
        <v>5.2257811734743864E-2</v>
      </c>
      <c r="Q26" s="82">
        <f t="shared" si="5"/>
        <v>1.3734649738194915E-2</v>
      </c>
      <c r="R26" s="83">
        <v>1.8382893797329672E-2</v>
      </c>
      <c r="S26" s="84">
        <f t="shared" si="6"/>
        <v>7.1372642072250775E-2</v>
      </c>
      <c r="T26" s="85">
        <f>分析係数表!F29</f>
        <v>0.44730206757438223</v>
      </c>
      <c r="U26" s="86">
        <f t="shared" si="7"/>
        <v>3.1925130367164115E-2</v>
      </c>
      <c r="V26" s="87">
        <f>分析係数表!D29</f>
        <v>0.13842662632375188</v>
      </c>
      <c r="W26" s="88">
        <f t="shared" si="8"/>
        <v>0</v>
      </c>
      <c r="X26" s="76">
        <f>分析係数表!E29</f>
        <v>9.5057992939989913E-2</v>
      </c>
      <c r="Y26" s="89">
        <f t="shared" si="9"/>
        <v>0</v>
      </c>
    </row>
    <row r="27" spans="1:25" x14ac:dyDescent="0.2">
      <c r="A27" s="6" t="s">
        <v>15</v>
      </c>
      <c r="B27" s="5" t="s">
        <v>36</v>
      </c>
      <c r="C27" s="90"/>
      <c r="D27" s="76">
        <f>投入係数表!AH27</f>
        <v>8.2258555905351891E-3</v>
      </c>
      <c r="E27" s="77">
        <f t="shared" si="0"/>
        <v>0.82258555905351893</v>
      </c>
      <c r="F27" s="76">
        <f>分析係数表!C30</f>
        <v>1</v>
      </c>
      <c r="G27" s="77">
        <f t="shared" si="1"/>
        <v>0.82258555905351893</v>
      </c>
      <c r="H27" s="77">
        <v>0.87251816205990673</v>
      </c>
      <c r="I27" s="77">
        <f t="shared" si="2"/>
        <v>0.87251816205990673</v>
      </c>
      <c r="J27" s="76">
        <f>分析係数表!G30</f>
        <v>0.34449214239092235</v>
      </c>
      <c r="K27" s="78">
        <f t="shared" si="3"/>
        <v>0.30057565092300725</v>
      </c>
      <c r="L27" s="79"/>
      <c r="M27" s="80"/>
      <c r="N27" s="81">
        <f>分析係数表!H30</f>
        <v>0</v>
      </c>
      <c r="O27" s="82">
        <f t="shared" si="4"/>
        <v>0</v>
      </c>
      <c r="P27" s="76">
        <f>分析係数表!C30</f>
        <v>1</v>
      </c>
      <c r="Q27" s="82">
        <f t="shared" si="5"/>
        <v>0</v>
      </c>
      <c r="R27" s="83">
        <v>7.3753177210624771E-2</v>
      </c>
      <c r="S27" s="84">
        <f t="shared" si="6"/>
        <v>0.94627133927053153</v>
      </c>
      <c r="T27" s="85">
        <f>分析係数表!F30</f>
        <v>0.44050308781442987</v>
      </c>
      <c r="U27" s="86">
        <f t="shared" si="7"/>
        <v>0.41683544685896512</v>
      </c>
      <c r="V27" s="87">
        <f>分析係数表!D30</f>
        <v>0.11032032936687253</v>
      </c>
      <c r="W27" s="88">
        <f t="shared" si="8"/>
        <v>0</v>
      </c>
      <c r="X27" s="76">
        <f>分析係数表!E30</f>
        <v>8.4249635989355823E-2</v>
      </c>
      <c r="Y27" s="89">
        <f t="shared" si="9"/>
        <v>0</v>
      </c>
    </row>
    <row r="28" spans="1:25" x14ac:dyDescent="0.2">
      <c r="A28" s="6" t="s">
        <v>16</v>
      </c>
      <c r="B28" s="5" t="s">
        <v>193</v>
      </c>
      <c r="C28" s="90"/>
      <c r="D28" s="76">
        <f>投入係数表!AH28</f>
        <v>1.2105209708540673E-2</v>
      </c>
      <c r="E28" s="77">
        <f t="shared" si="0"/>
        <v>1.2105209708540672</v>
      </c>
      <c r="F28" s="76">
        <f>分析係数表!C31</f>
        <v>0.13612385518153858</v>
      </c>
      <c r="G28" s="77">
        <f t="shared" si="1"/>
        <v>0.16478078133075452</v>
      </c>
      <c r="H28" s="77">
        <v>0.2045430771794243</v>
      </c>
      <c r="I28" s="77">
        <f t="shared" si="2"/>
        <v>0.2045430771794243</v>
      </c>
      <c r="J28" s="76">
        <f>分析係数表!G31</f>
        <v>7.0908634538152604E-2</v>
      </c>
      <c r="K28" s="78">
        <f t="shared" si="3"/>
        <v>1.4503870307024939E-2</v>
      </c>
      <c r="L28" s="79"/>
      <c r="M28" s="80"/>
      <c r="N28" s="81">
        <f>分析係数表!H31</f>
        <v>2.211552750647388E-2</v>
      </c>
      <c r="O28" s="82">
        <f t="shared" si="4"/>
        <v>0.57322362751183542</v>
      </c>
      <c r="P28" s="76">
        <f>分析係数表!C31</f>
        <v>0.13612385518153858</v>
      </c>
      <c r="Q28" s="82">
        <f t="shared" si="5"/>
        <v>7.8029410058057302E-2</v>
      </c>
      <c r="R28" s="83">
        <v>0.10316943768999838</v>
      </c>
      <c r="S28" s="84">
        <f t="shared" si="6"/>
        <v>0.30771251486942269</v>
      </c>
      <c r="T28" s="85">
        <f>分析係数表!F31</f>
        <v>0.34563253012048195</v>
      </c>
      <c r="U28" s="86">
        <f t="shared" si="7"/>
        <v>0.10635545506405499</v>
      </c>
      <c r="V28" s="87">
        <f>分析係数表!D31</f>
        <v>2.3594377510040159E-2</v>
      </c>
      <c r="W28" s="88">
        <f t="shared" si="8"/>
        <v>0</v>
      </c>
      <c r="X28" s="76">
        <f>分析係数表!E31</f>
        <v>2.0582329317269075E-2</v>
      </c>
      <c r="Y28" s="89">
        <f t="shared" si="9"/>
        <v>0</v>
      </c>
    </row>
    <row r="29" spans="1:25" x14ac:dyDescent="0.2">
      <c r="A29" s="6" t="s">
        <v>17</v>
      </c>
      <c r="B29" s="5" t="s">
        <v>273</v>
      </c>
      <c r="C29" s="90"/>
      <c r="D29" s="76">
        <f>投入係数表!AH29</f>
        <v>4.021529399817203E-3</v>
      </c>
      <c r="E29" s="77">
        <f t="shared" si="0"/>
        <v>0.4021529399817203</v>
      </c>
      <c r="F29" s="76">
        <f>分析係数表!C32</f>
        <v>0.77653138391731791</v>
      </c>
      <c r="G29" s="77">
        <f t="shared" si="1"/>
        <v>0.31228437903042333</v>
      </c>
      <c r="H29" s="77">
        <v>0.36467324086018255</v>
      </c>
      <c r="I29" s="77">
        <f t="shared" si="2"/>
        <v>0.36467324086018255</v>
      </c>
      <c r="J29" s="76">
        <f>分析係数表!G32</f>
        <v>0.14009350314364016</v>
      </c>
      <c r="K29" s="78">
        <f t="shared" si="3"/>
        <v>5.108835181484743E-2</v>
      </c>
      <c r="L29" s="79"/>
      <c r="M29" s="80"/>
      <c r="N29" s="81">
        <f>分析係数表!H32</f>
        <v>6.3300144496333836E-3</v>
      </c>
      <c r="O29" s="82">
        <f t="shared" si="4"/>
        <v>0.1640708702950453</v>
      </c>
      <c r="P29" s="76">
        <f>分析係数表!C32</f>
        <v>0.77653138391731791</v>
      </c>
      <c r="Q29" s="82">
        <f t="shared" si="5"/>
        <v>0.12740617997073028</v>
      </c>
      <c r="R29" s="83">
        <v>0.16615346052474164</v>
      </c>
      <c r="S29" s="84">
        <f t="shared" si="6"/>
        <v>0.53082670138492416</v>
      </c>
      <c r="T29" s="85">
        <f>分析係数表!F32</f>
        <v>0.48218603901338064</v>
      </c>
      <c r="U29" s="86">
        <f t="shared" si="7"/>
        <v>0.25595722454333519</v>
      </c>
      <c r="V29" s="87">
        <f>分析係数表!D32</f>
        <v>2.111881347734967E-2</v>
      </c>
      <c r="W29" s="88">
        <f t="shared" si="8"/>
        <v>0</v>
      </c>
      <c r="X29" s="76">
        <f>分析係数表!E32</f>
        <v>3.1758826374334997E-2</v>
      </c>
      <c r="Y29" s="89">
        <f t="shared" si="9"/>
        <v>0</v>
      </c>
    </row>
    <row r="30" spans="1:25" x14ac:dyDescent="0.2">
      <c r="A30" s="6" t="s">
        <v>18</v>
      </c>
      <c r="B30" s="5" t="s">
        <v>274</v>
      </c>
      <c r="C30" s="90"/>
      <c r="D30" s="76">
        <f>投入係数表!AH30</f>
        <v>2.750076165329542E-2</v>
      </c>
      <c r="E30" s="77">
        <f t="shared" si="0"/>
        <v>2.750076165329542</v>
      </c>
      <c r="F30" s="76">
        <f>分析係数表!C33</f>
        <v>0.72092624356775303</v>
      </c>
      <c r="G30" s="77">
        <f t="shared" si="1"/>
        <v>1.9826020793962378</v>
      </c>
      <c r="H30" s="77">
        <v>2.0004908443188296</v>
      </c>
      <c r="I30" s="77">
        <f t="shared" si="2"/>
        <v>2.0004908443188296</v>
      </c>
      <c r="J30" s="76">
        <f>分析係数表!G33</f>
        <v>0.50771788173830446</v>
      </c>
      <c r="K30" s="78">
        <f t="shared" si="3"/>
        <v>1.0156849739144285</v>
      </c>
      <c r="L30" s="79"/>
      <c r="M30" s="80"/>
      <c r="N30" s="81">
        <f>分析係数表!H33</f>
        <v>9.5171545921061366E-4</v>
      </c>
      <c r="O30" s="82">
        <f t="shared" si="4"/>
        <v>2.4667997981422895E-2</v>
      </c>
      <c r="P30" s="76">
        <f>分析係数表!C33</f>
        <v>0.72092624356775303</v>
      </c>
      <c r="Q30" s="82">
        <f t="shared" si="5"/>
        <v>1.7783807121084121E-2</v>
      </c>
      <c r="R30" s="83">
        <v>5.1602542524569271E-2</v>
      </c>
      <c r="S30" s="84">
        <f t="shared" si="6"/>
        <v>2.0520933868433988</v>
      </c>
      <c r="T30" s="85">
        <f>分析係数表!F33</f>
        <v>0.64568985989076233</v>
      </c>
      <c r="U30" s="86">
        <f t="shared" si="7"/>
        <v>1.325015891433674</v>
      </c>
      <c r="V30" s="87">
        <f>分析係数表!D33</f>
        <v>8.5965328900498697E-2</v>
      </c>
      <c r="W30" s="88">
        <f t="shared" si="8"/>
        <v>0</v>
      </c>
      <c r="X30" s="76">
        <f>分析係数表!E33</f>
        <v>8.1928283068154834E-2</v>
      </c>
      <c r="Y30" s="89">
        <f t="shared" si="9"/>
        <v>0</v>
      </c>
    </row>
    <row r="31" spans="1:25" x14ac:dyDescent="0.2">
      <c r="A31" s="6" t="s">
        <v>19</v>
      </c>
      <c r="B31" s="5" t="s">
        <v>275</v>
      </c>
      <c r="C31" s="90"/>
      <c r="D31" s="76">
        <f>投入係数表!AH31</f>
        <v>9.9522697268203519E-3</v>
      </c>
      <c r="E31" s="77">
        <f t="shared" si="0"/>
        <v>0.99522697268203519</v>
      </c>
      <c r="F31" s="76">
        <f>分析係数表!C34</f>
        <v>0.35819769846483229</v>
      </c>
      <c r="G31" s="77">
        <f t="shared" si="1"/>
        <v>0.35648801106482753</v>
      </c>
      <c r="H31" s="77">
        <v>0.50307570960320946</v>
      </c>
      <c r="I31" s="77">
        <f t="shared" si="2"/>
        <v>0.50307570960320946</v>
      </c>
      <c r="J31" s="76">
        <f>分析係数表!G34</f>
        <v>0.42481599404565001</v>
      </c>
      <c r="K31" s="78">
        <f t="shared" si="3"/>
        <v>0.2137146076553082</v>
      </c>
      <c r="L31" s="79"/>
      <c r="M31" s="80"/>
      <c r="N31" s="81">
        <f>分析係数表!H34</f>
        <v>0.15806065051806836</v>
      </c>
      <c r="O31" s="82">
        <f t="shared" si="4"/>
        <v>4.0968545484761814</v>
      </c>
      <c r="P31" s="76">
        <f>分析係数表!C34</f>
        <v>0.35819769846483229</v>
      </c>
      <c r="Q31" s="82">
        <f t="shared" si="5"/>
        <v>1.4674838702093478</v>
      </c>
      <c r="R31" s="83">
        <v>1.5865995311325212</v>
      </c>
      <c r="S31" s="84">
        <f t="shared" si="6"/>
        <v>2.0896752407357306</v>
      </c>
      <c r="T31" s="85">
        <f>分析係数表!F34</f>
        <v>0.69970848494872639</v>
      </c>
      <c r="U31" s="86">
        <f t="shared" si="7"/>
        <v>1.4621634967300632</v>
      </c>
      <c r="V31" s="87">
        <f>分析係数表!D34</f>
        <v>0.20760626860734369</v>
      </c>
      <c r="W31" s="88">
        <f t="shared" si="8"/>
        <v>0</v>
      </c>
      <c r="X31" s="76">
        <f>分析係数表!E34</f>
        <v>0.15619831293417136</v>
      </c>
      <c r="Y31" s="89">
        <f t="shared" si="9"/>
        <v>0</v>
      </c>
    </row>
    <row r="32" spans="1:25" x14ac:dyDescent="0.2">
      <c r="A32" s="6" t="s">
        <v>20</v>
      </c>
      <c r="B32" s="5" t="s">
        <v>37</v>
      </c>
      <c r="C32" s="90"/>
      <c r="D32" s="76">
        <f>投入係数表!AH32</f>
        <v>2.122473849903524E-2</v>
      </c>
      <c r="E32" s="77">
        <f t="shared" si="0"/>
        <v>2.1224738499035238</v>
      </c>
      <c r="F32" s="76">
        <f>分析係数表!C35</f>
        <v>0.47446234387370934</v>
      </c>
      <c r="G32" s="77">
        <f t="shared" si="1"/>
        <v>1.0070339176358816</v>
      </c>
      <c r="H32" s="77">
        <v>1.1246777629387827</v>
      </c>
      <c r="I32" s="77">
        <f t="shared" si="2"/>
        <v>1.1246777629387827</v>
      </c>
      <c r="J32" s="76">
        <f>分析係数表!G35</f>
        <v>0.31377306685396844</v>
      </c>
      <c r="K32" s="78">
        <f t="shared" si="3"/>
        <v>0.35289359089976235</v>
      </c>
      <c r="L32" s="79"/>
      <c r="M32" s="80"/>
      <c r="N32" s="81">
        <f>分析係数表!H35</f>
        <v>5.9483797123353076E-2</v>
      </c>
      <c r="O32" s="82">
        <f t="shared" si="4"/>
        <v>1.5417908505797639</v>
      </c>
      <c r="P32" s="76">
        <f>分析係数表!C35</f>
        <v>0.47446234387370934</v>
      </c>
      <c r="Q32" s="82">
        <f t="shared" si="5"/>
        <v>0.73152170072911482</v>
      </c>
      <c r="R32" s="83">
        <v>0.97108703754028747</v>
      </c>
      <c r="S32" s="84">
        <f t="shared" si="6"/>
        <v>2.0957648004790701</v>
      </c>
      <c r="T32" s="85">
        <f>分析係数表!F35</f>
        <v>0.64389247174509934</v>
      </c>
      <c r="U32" s="86">
        <f t="shared" si="7"/>
        <v>1.3494471775768433</v>
      </c>
      <c r="V32" s="87">
        <f>分析係数表!D35</f>
        <v>6.6375071834493329E-2</v>
      </c>
      <c r="W32" s="88">
        <f t="shared" si="8"/>
        <v>0</v>
      </c>
      <c r="X32" s="76">
        <f>分析係数表!E35</f>
        <v>5.9702445565417275E-2</v>
      </c>
      <c r="Y32" s="89">
        <f t="shared" si="9"/>
        <v>0</v>
      </c>
    </row>
    <row r="33" spans="1:25" x14ac:dyDescent="0.2">
      <c r="A33" s="6" t="s">
        <v>21</v>
      </c>
      <c r="B33" s="5" t="s">
        <v>38</v>
      </c>
      <c r="C33" s="90"/>
      <c r="D33" s="76">
        <f>投入係数表!AH33</f>
        <v>1.6248603635625064E-3</v>
      </c>
      <c r="E33" s="77">
        <f t="shared" si="0"/>
        <v>0.16248603635625064</v>
      </c>
      <c r="F33" s="76">
        <f>分析係数表!C36</f>
        <v>0.91090674483303868</v>
      </c>
      <c r="G33" s="77">
        <f t="shared" si="1"/>
        <v>0.14800962645809504</v>
      </c>
      <c r="H33" s="77">
        <v>0.26864251273214279</v>
      </c>
      <c r="I33" s="77">
        <f t="shared" si="2"/>
        <v>0.26864251273214279</v>
      </c>
      <c r="J33" s="76">
        <f>分析係数表!G36</f>
        <v>5.1762655005969514E-2</v>
      </c>
      <c r="K33" s="78">
        <f t="shared" si="3"/>
        <v>1.3905649706490679E-2</v>
      </c>
      <c r="L33" s="79"/>
      <c r="M33" s="80"/>
      <c r="N33" s="81">
        <f>分析係数表!H36</f>
        <v>0.19022926540846299</v>
      </c>
      <c r="O33" s="82">
        <f t="shared" si="4"/>
        <v>4.9306492709446079</v>
      </c>
      <c r="P33" s="76">
        <f>分析係数表!C36</f>
        <v>0.91090674483303868</v>
      </c>
      <c r="Q33" s="82">
        <f t="shared" si="5"/>
        <v>4.4913616773095484</v>
      </c>
      <c r="R33" s="83">
        <v>4.71537213329733</v>
      </c>
      <c r="S33" s="84">
        <f t="shared" si="6"/>
        <v>4.9840146460294728</v>
      </c>
      <c r="T33" s="85">
        <f>分析係数表!F36</f>
        <v>0.84633076241329552</v>
      </c>
      <c r="U33" s="86">
        <f t="shared" si="7"/>
        <v>4.2181249152531546</v>
      </c>
      <c r="V33" s="87">
        <f>分析係数表!D36</f>
        <v>1.3696924417880712E-2</v>
      </c>
      <c r="W33" s="88">
        <f t="shared" si="8"/>
        <v>0</v>
      </c>
      <c r="X33" s="76">
        <f>分析係数表!E36</f>
        <v>6.1086817992045527E-3</v>
      </c>
      <c r="Y33" s="89">
        <f t="shared" si="9"/>
        <v>0</v>
      </c>
    </row>
    <row r="34" spans="1:25" x14ac:dyDescent="0.2">
      <c r="A34" s="6" t="s">
        <v>22</v>
      </c>
      <c r="B34" s="5" t="s">
        <v>378</v>
      </c>
      <c r="C34" s="90"/>
      <c r="D34" s="76">
        <f>投入係数表!AH34</f>
        <v>2.3377678480755559E-2</v>
      </c>
      <c r="E34" s="77">
        <f t="shared" si="0"/>
        <v>2.3377678480755559</v>
      </c>
      <c r="F34" s="76">
        <f>分析係数表!C37</f>
        <v>0.57543127748336897</v>
      </c>
      <c r="G34" s="77">
        <f t="shared" si="1"/>
        <v>1.3452247392776635</v>
      </c>
      <c r="H34" s="77">
        <v>1.6423753705992066</v>
      </c>
      <c r="I34" s="77">
        <f t="shared" si="2"/>
        <v>1.6423753705992066</v>
      </c>
      <c r="J34" s="76">
        <f>分析係数表!G37</f>
        <v>0.39253606653449546</v>
      </c>
      <c r="K34" s="78">
        <f t="shared" si="3"/>
        <v>0.64469156774814684</v>
      </c>
      <c r="L34" s="79"/>
      <c r="M34" s="80"/>
      <c r="N34" s="81">
        <f>分析係数表!H37</f>
        <v>4.7922509493440749E-2</v>
      </c>
      <c r="O34" s="82">
        <f t="shared" si="4"/>
        <v>1.2421279448685585</v>
      </c>
      <c r="P34" s="76">
        <f>分析係数表!C37</f>
        <v>0.57543127748336897</v>
      </c>
      <c r="Q34" s="82">
        <f t="shared" si="5"/>
        <v>0.71475927011350637</v>
      </c>
      <c r="R34" s="83">
        <v>0.87993311539993146</v>
      </c>
      <c r="S34" s="84">
        <f t="shared" si="6"/>
        <v>2.522308485999138</v>
      </c>
      <c r="T34" s="85">
        <f>分析係数表!F37</f>
        <v>0.63717752091671964</v>
      </c>
      <c r="U34" s="86">
        <f t="shared" si="7"/>
        <v>1.6071582680961352</v>
      </c>
      <c r="V34" s="87">
        <f>分析係数表!D37</f>
        <v>6.7955959550617839E-2</v>
      </c>
      <c r="W34" s="88">
        <f t="shared" si="8"/>
        <v>0</v>
      </c>
      <c r="X34" s="76">
        <f>分析係数表!E37</f>
        <v>6.4489582164366135E-2</v>
      </c>
      <c r="Y34" s="89">
        <f t="shared" si="9"/>
        <v>0</v>
      </c>
    </row>
    <row r="35" spans="1:25" x14ac:dyDescent="0.2">
      <c r="A35" s="6" t="s">
        <v>23</v>
      </c>
      <c r="B35" s="5" t="s">
        <v>194</v>
      </c>
      <c r="C35" s="90"/>
      <c r="D35" s="76">
        <f>投入係数表!AH35</f>
        <v>3.0628617853153246E-2</v>
      </c>
      <c r="E35" s="77">
        <f t="shared" si="0"/>
        <v>3.0628617853153246</v>
      </c>
      <c r="F35" s="76">
        <f>分析係数表!C38</f>
        <v>0.12310923685624497</v>
      </c>
      <c r="G35" s="77">
        <f t="shared" si="1"/>
        <v>0.37706657698632562</v>
      </c>
      <c r="H35" s="77">
        <v>0.44505049828943583</v>
      </c>
      <c r="I35" s="77">
        <f t="shared" si="2"/>
        <v>0.44505049828943583</v>
      </c>
      <c r="J35" s="76">
        <f>分析係数表!G38</f>
        <v>0.19170637906529556</v>
      </c>
      <c r="K35" s="78">
        <f t="shared" si="3"/>
        <v>8.5319019528273254E-2</v>
      </c>
      <c r="L35" s="79"/>
      <c r="M35" s="80"/>
      <c r="N35" s="81">
        <f>分析係数表!H38</f>
        <v>4.3167094042767119E-2</v>
      </c>
      <c r="O35" s="82">
        <f t="shared" si="4"/>
        <v>1.11886990844311</v>
      </c>
      <c r="P35" s="76">
        <f>分析係数表!C38</f>
        <v>0.12310923685624497</v>
      </c>
      <c r="Q35" s="82">
        <f t="shared" si="5"/>
        <v>0.13774322056984795</v>
      </c>
      <c r="R35" s="83">
        <v>0.17808654619424896</v>
      </c>
      <c r="S35" s="84">
        <f t="shared" si="6"/>
        <v>0.62313704448368479</v>
      </c>
      <c r="T35" s="85">
        <f>分析係数表!F38</f>
        <v>0.42705459409748348</v>
      </c>
      <c r="U35" s="86">
        <f t="shared" si="7"/>
        <v>0.26611353759908551</v>
      </c>
      <c r="V35" s="87">
        <f>分析係数表!D38</f>
        <v>7.0562661984783878E-2</v>
      </c>
      <c r="W35" s="88">
        <f t="shared" si="8"/>
        <v>0</v>
      </c>
      <c r="X35" s="76">
        <f>分析係数表!E38</f>
        <v>7.7418276063874261E-2</v>
      </c>
      <c r="Y35" s="89">
        <f t="shared" si="9"/>
        <v>0</v>
      </c>
    </row>
    <row r="36" spans="1:25" x14ac:dyDescent="0.2">
      <c r="A36" s="6" t="s">
        <v>24</v>
      </c>
      <c r="B36" s="5" t="s">
        <v>39</v>
      </c>
      <c r="C36" s="75">
        <f>最終需要_まとめ!C37</f>
        <v>100</v>
      </c>
      <c r="D36" s="76">
        <f>投入係数表!AH36</f>
        <v>0</v>
      </c>
      <c r="E36" s="77">
        <f t="shared" si="0"/>
        <v>0</v>
      </c>
      <c r="F36" s="76">
        <f>分析係数表!C39</f>
        <v>1</v>
      </c>
      <c r="G36" s="77">
        <f t="shared" si="1"/>
        <v>0</v>
      </c>
      <c r="H36" s="77">
        <v>3.458776905940765E-2</v>
      </c>
      <c r="I36" s="77">
        <f t="shared" si="2"/>
        <v>100.03458776905941</v>
      </c>
      <c r="J36" s="76">
        <f>分析係数表!G39</f>
        <v>0.35304153549304357</v>
      </c>
      <c r="K36" s="78">
        <f t="shared" si="3"/>
        <v>35.316364468402369</v>
      </c>
      <c r="L36" s="79"/>
      <c r="M36" s="80"/>
      <c r="N36" s="81">
        <f>分析係数表!H39</f>
        <v>3.7957953780144243E-3</v>
      </c>
      <c r="O36" s="82">
        <f t="shared" si="4"/>
        <v>9.8385154739861078E-2</v>
      </c>
      <c r="P36" s="76">
        <f>分析係数表!C39</f>
        <v>1</v>
      </c>
      <c r="Q36" s="82">
        <f t="shared" si="5"/>
        <v>9.8385154739861078E-2</v>
      </c>
      <c r="R36" s="83">
        <v>0.14057485407693732</v>
      </c>
      <c r="S36" s="84">
        <f t="shared" si="6"/>
        <v>100.17516262313634</v>
      </c>
      <c r="T36" s="85">
        <f>分析係数表!F39</f>
        <v>0.70376764496801059</v>
      </c>
      <c r="U36" s="86">
        <f t="shared" si="7"/>
        <v>70.500038283572138</v>
      </c>
      <c r="V36" s="87">
        <f>分析係数表!D39</f>
        <v>5.7580989133746319E-2</v>
      </c>
      <c r="W36" s="88">
        <f t="shared" si="8"/>
        <v>6</v>
      </c>
      <c r="X36" s="76">
        <f>分析係数表!E39</f>
        <v>7.2915608814867472E-2</v>
      </c>
      <c r="Y36" s="89">
        <f t="shared" si="9"/>
        <v>7</v>
      </c>
    </row>
    <row r="37" spans="1:25" x14ac:dyDescent="0.2">
      <c r="A37" s="6" t="s">
        <v>25</v>
      </c>
      <c r="B37" s="5" t="s">
        <v>40</v>
      </c>
      <c r="C37" s="90"/>
      <c r="D37" s="76">
        <f>投入係数表!AH37</f>
        <v>1.2186452726718797E-4</v>
      </c>
      <c r="E37" s="77">
        <f t="shared" si="0"/>
        <v>1.2186452726718797E-2</v>
      </c>
      <c r="F37" s="76">
        <f>分析係数表!C40</f>
        <v>0.78099387587215507</v>
      </c>
      <c r="G37" s="77">
        <f t="shared" si="1"/>
        <v>9.5175449481729058E-3</v>
      </c>
      <c r="H37" s="77">
        <v>1.2917320956178958E-2</v>
      </c>
      <c r="I37" s="77">
        <f t="shared" si="2"/>
        <v>1.2917320956178958E-2</v>
      </c>
      <c r="J37" s="76">
        <f>分析係数表!G40</f>
        <v>0.50417365280256732</v>
      </c>
      <c r="K37" s="78">
        <f t="shared" si="3"/>
        <v>6.5125728908998967E-3</v>
      </c>
      <c r="L37" s="79"/>
      <c r="M37" s="80"/>
      <c r="N37" s="81">
        <f>分析係数表!H40</f>
        <v>3.2832602420076455E-2</v>
      </c>
      <c r="O37" s="82">
        <f t="shared" si="4"/>
        <v>0.85100495361825701</v>
      </c>
      <c r="P37" s="76">
        <f>分析係数表!C40</f>
        <v>0.78099387587215507</v>
      </c>
      <c r="Q37" s="82">
        <f t="shared" si="5"/>
        <v>0.66462965711272615</v>
      </c>
      <c r="R37" s="83">
        <v>0.66621925709520613</v>
      </c>
      <c r="S37" s="84">
        <f t="shared" si="6"/>
        <v>0.67913657805138505</v>
      </c>
      <c r="T37" s="85">
        <f>分析係数表!F40</f>
        <v>0.70079506733733576</v>
      </c>
      <c r="U37" s="86">
        <f t="shared" si="7"/>
        <v>0.47593556394676817</v>
      </c>
      <c r="V37" s="87">
        <f>分析係数表!D40</f>
        <v>8.9079993509654384E-2</v>
      </c>
      <c r="W37" s="88">
        <f t="shared" si="8"/>
        <v>0</v>
      </c>
      <c r="X37" s="76">
        <f>分析係数表!E40</f>
        <v>5.5816972253772516E-2</v>
      </c>
      <c r="Y37" s="89">
        <f t="shared" si="9"/>
        <v>0</v>
      </c>
    </row>
    <row r="38" spans="1:25" x14ac:dyDescent="0.2">
      <c r="A38" s="6" t="s">
        <v>26</v>
      </c>
      <c r="B38" s="5" t="s">
        <v>277</v>
      </c>
      <c r="C38" s="90"/>
      <c r="D38" s="76">
        <f>投入係数表!AH38</f>
        <v>2.0310754544531328E-5</v>
      </c>
      <c r="E38" s="77">
        <f t="shared" si="0"/>
        <v>2.0310754544531329E-3</v>
      </c>
      <c r="F38" s="76">
        <f>分析係数表!C41</f>
        <v>0.76071116627591595</v>
      </c>
      <c r="G38" s="77">
        <f t="shared" si="1"/>
        <v>1.5450617777514287E-3</v>
      </c>
      <c r="H38" s="77">
        <v>3.1181223163241115E-3</v>
      </c>
      <c r="I38" s="77">
        <f t="shared" si="2"/>
        <v>3.1181223163241115E-3</v>
      </c>
      <c r="J38" s="76">
        <f>分析係数表!G41</f>
        <v>0.44503393665158369</v>
      </c>
      <c r="K38" s="78">
        <f t="shared" si="3"/>
        <v>1.387670249394874E-3</v>
      </c>
      <c r="L38" s="79"/>
      <c r="M38" s="80"/>
      <c r="N38" s="81">
        <f>分析係数表!H41</f>
        <v>5.40375184572724E-2</v>
      </c>
      <c r="O38" s="82">
        <f t="shared" si="4"/>
        <v>1.4006259784103254</v>
      </c>
      <c r="P38" s="76">
        <f>分析係数表!C41</f>
        <v>0.76071116627591595</v>
      </c>
      <c r="Q38" s="82">
        <f t="shared" si="5"/>
        <v>1.0654718215528645</v>
      </c>
      <c r="R38" s="83">
        <v>1.0838925029900457</v>
      </c>
      <c r="S38" s="84">
        <f t="shared" si="6"/>
        <v>1.0870106253063698</v>
      </c>
      <c r="T38" s="85">
        <f>分析係数表!F41</f>
        <v>0.54961538461538462</v>
      </c>
      <c r="U38" s="86">
        <f t="shared" si="7"/>
        <v>0.59743776290877015</v>
      </c>
      <c r="V38" s="87">
        <f>分析係数表!D41</f>
        <v>0.14765837104072399</v>
      </c>
      <c r="W38" s="88">
        <f t="shared" si="8"/>
        <v>0</v>
      </c>
      <c r="X38" s="76">
        <f>分析係数表!E41</f>
        <v>0.13881221719457013</v>
      </c>
      <c r="Y38" s="89">
        <f t="shared" si="9"/>
        <v>0</v>
      </c>
    </row>
    <row r="39" spans="1:25" x14ac:dyDescent="0.2">
      <c r="A39" s="6" t="s">
        <v>51</v>
      </c>
      <c r="B39" s="5" t="s">
        <v>368</v>
      </c>
      <c r="C39" s="90"/>
      <c r="D39" s="76">
        <f>投入係数表!AH39</f>
        <v>0</v>
      </c>
      <c r="E39" s="77">
        <f>$C$36*D39</f>
        <v>0</v>
      </c>
      <c r="F39" s="76">
        <f>分析係数表!C42</f>
        <v>0.30107643796890293</v>
      </c>
      <c r="G39" s="77">
        <f>E39*F39</f>
        <v>0</v>
      </c>
      <c r="H39" s="77">
        <v>8.7405651936559945E-3</v>
      </c>
      <c r="I39" s="77">
        <f>C39+H39</f>
        <v>8.7405651936559945E-3</v>
      </c>
      <c r="J39" s="76">
        <f>分析係数表!G42</f>
        <v>0.48530465949820789</v>
      </c>
      <c r="K39" s="78">
        <f>I39*J39</f>
        <v>4.2418370151291098E-3</v>
      </c>
      <c r="L39" s="79"/>
      <c r="M39" s="80"/>
      <c r="N39" s="81">
        <f>分析係数表!H42</f>
        <v>1.1991298601515789E-2</v>
      </c>
      <c r="O39" s="82">
        <f t="shared" si="4"/>
        <v>0.31080857921776195</v>
      </c>
      <c r="P39" s="76">
        <f>分析係数表!C42</f>
        <v>0.30107643796890293</v>
      </c>
      <c r="Q39" s="82">
        <f>O39*P39</f>
        <v>9.3577139921059357E-2</v>
      </c>
      <c r="R39" s="83">
        <v>9.8870569311242107E-2</v>
      </c>
      <c r="S39" s="84">
        <f>I39+R39</f>
        <v>0.10761113450489811</v>
      </c>
      <c r="T39" s="85">
        <f>分析係数表!F42</f>
        <v>0.55698924731182797</v>
      </c>
      <c r="U39" s="86">
        <f>S39*T39</f>
        <v>5.9938244810255073E-2</v>
      </c>
      <c r="V39" s="87">
        <f>分析係数表!D42</f>
        <v>0.33118279569892473</v>
      </c>
      <c r="W39" s="88">
        <f>ROUND(S39*V39,0)</f>
        <v>0</v>
      </c>
      <c r="X39" s="76">
        <f>分析係数表!E42</f>
        <v>0.28387096774193549</v>
      </c>
      <c r="Y39" s="89">
        <f>ROUND(S39*X39,0)</f>
        <v>0</v>
      </c>
    </row>
    <row r="40" spans="1:25" x14ac:dyDescent="0.2">
      <c r="A40" s="6" t="s">
        <v>195</v>
      </c>
      <c r="B40" s="5" t="s">
        <v>41</v>
      </c>
      <c r="C40" s="90"/>
      <c r="D40" s="76">
        <f>投入係数表!AH40</f>
        <v>9.2210825632172241E-2</v>
      </c>
      <c r="E40" s="77">
        <f>$C$36*D40</f>
        <v>9.2210825632172249</v>
      </c>
      <c r="F40" s="76">
        <f>分析係数表!C43</f>
        <v>0.72981232219865499</v>
      </c>
      <c r="G40" s="77">
        <f>E40*F40</f>
        <v>6.7296596786470886</v>
      </c>
      <c r="H40" s="77">
        <v>8.068197670899993</v>
      </c>
      <c r="I40" s="77">
        <f>C40+H40</f>
        <v>8.068197670899993</v>
      </c>
      <c r="J40" s="76">
        <f>分析係数表!G43</f>
        <v>0.39095764137830125</v>
      </c>
      <c r="K40" s="78">
        <f>I40*J40</f>
        <v>3.1543235315889646</v>
      </c>
      <c r="L40" s="79"/>
      <c r="M40" s="80"/>
      <c r="N40" s="81">
        <f>分析係数表!H43</f>
        <v>3.3430191196790096E-2</v>
      </c>
      <c r="O40" s="82">
        <f t="shared" si="4"/>
        <v>0.866494161653104</v>
      </c>
      <c r="P40" s="76">
        <f>分析係数表!C43</f>
        <v>0.72981232219865499</v>
      </c>
      <c r="Q40" s="82">
        <f>O40*P40</f>
        <v>0.63237811628762863</v>
      </c>
      <c r="R40" s="83">
        <v>1.2648226250719685</v>
      </c>
      <c r="S40" s="84">
        <f>I40+R40</f>
        <v>9.333020295971961</v>
      </c>
      <c r="T40" s="85">
        <f>分析係数表!F43</f>
        <v>0.64680420416026529</v>
      </c>
      <c r="U40" s="86">
        <f>S40*T40</f>
        <v>6.0366367649477475</v>
      </c>
      <c r="V40" s="87">
        <f>分析係数表!D43</f>
        <v>0.10445777550174361</v>
      </c>
      <c r="W40" s="88">
        <f>ROUND(S40*V40,0)</f>
        <v>1</v>
      </c>
      <c r="X40" s="76">
        <f>分析係数表!E43</f>
        <v>8.2644426561318804E-2</v>
      </c>
      <c r="Y40" s="89">
        <f>ROUND(S40*X40,0)</f>
        <v>1</v>
      </c>
    </row>
    <row r="41" spans="1:25" x14ac:dyDescent="0.2">
      <c r="A41" s="6" t="s">
        <v>341</v>
      </c>
      <c r="B41" s="5" t="s">
        <v>42</v>
      </c>
      <c r="C41" s="90"/>
      <c r="D41" s="76">
        <f>投入係数表!AH41</f>
        <v>4.8745810906875188E-4</v>
      </c>
      <c r="E41" s="77">
        <f>$C$36*D41</f>
        <v>4.8745810906875187E-2</v>
      </c>
      <c r="F41" s="76">
        <f>分析係数表!C44</f>
        <v>0.45252453325619169</v>
      </c>
      <c r="G41" s="77">
        <f>E41*F41</f>
        <v>2.2058675328828273E-2</v>
      </c>
      <c r="H41" s="77">
        <v>3.3791401756989997E-2</v>
      </c>
      <c r="I41" s="77">
        <f>C41+H41</f>
        <v>3.3791401756989997E-2</v>
      </c>
      <c r="J41" s="76">
        <f>分析係数表!G44</f>
        <v>0.2679406279539126</v>
      </c>
      <c r="K41" s="78">
        <f>I41*J41</f>
        <v>9.0540894062108458E-3</v>
      </c>
      <c r="L41" s="79"/>
      <c r="M41" s="80"/>
      <c r="N41" s="81">
        <f>分析係数表!H44</f>
        <v>0.11253165797686161</v>
      </c>
      <c r="O41" s="82">
        <f t="shared" si="4"/>
        <v>2.9167653892286762</v>
      </c>
      <c r="P41" s="76">
        <f>分析係数表!C44</f>
        <v>0.45252453325619169</v>
      </c>
      <c r="Q41" s="82">
        <f>O41*P41</f>
        <v>1.3199078963785209</v>
      </c>
      <c r="R41" s="83">
        <v>1.3421651538810175</v>
      </c>
      <c r="S41" s="84">
        <f>I41+R41</f>
        <v>1.3759565556380076</v>
      </c>
      <c r="T41" s="85">
        <f>分析係数表!F44</f>
        <v>0.51592877398257675</v>
      </c>
      <c r="U41" s="86">
        <f>S41*T41</f>
        <v>0.70989557880360643</v>
      </c>
      <c r="V41" s="87">
        <f>分析係数表!D44</f>
        <v>0.17695373374549728</v>
      </c>
      <c r="W41" s="88">
        <f>ROUND(S41*V41,0)</f>
        <v>0</v>
      </c>
      <c r="X41" s="76">
        <f>分析係数表!E44</f>
        <v>0.1325013412359809</v>
      </c>
      <c r="Y41" s="89">
        <f>ROUND(S41*X41,0)</f>
        <v>0</v>
      </c>
    </row>
    <row r="42" spans="1:25" x14ac:dyDescent="0.2">
      <c r="A42" s="6" t="s">
        <v>342</v>
      </c>
      <c r="B42" s="5" t="s">
        <v>279</v>
      </c>
      <c r="C42" s="90"/>
      <c r="D42" s="76">
        <f>投入係数表!AH42</f>
        <v>2.9247486544125116E-3</v>
      </c>
      <c r="E42" s="77">
        <f>$C$36*D42</f>
        <v>0.29247486544125118</v>
      </c>
      <c r="F42" s="76">
        <f>分析係数表!C45</f>
        <v>1</v>
      </c>
      <c r="G42" s="77">
        <f>E42*F42</f>
        <v>0.29247486544125118</v>
      </c>
      <c r="H42" s="77">
        <v>0.32582036200888936</v>
      </c>
      <c r="I42" s="77">
        <f>C42+H42</f>
        <v>0.32582036200888936</v>
      </c>
      <c r="J42" s="76">
        <f>分析係数表!G45</f>
        <v>0</v>
      </c>
      <c r="K42" s="78">
        <f>I42*J42</f>
        <v>0</v>
      </c>
      <c r="L42" s="79"/>
      <c r="M42" s="80"/>
      <c r="N42" s="81">
        <f>分析係数表!H45</f>
        <v>0</v>
      </c>
      <c r="O42" s="82">
        <f t="shared" si="4"/>
        <v>0</v>
      </c>
      <c r="P42" s="76">
        <f>分析係数表!C45</f>
        <v>1</v>
      </c>
      <c r="Q42" s="82">
        <f>O42*P42</f>
        <v>0</v>
      </c>
      <c r="R42" s="83">
        <v>2.225873018956406E-2</v>
      </c>
      <c r="S42" s="84">
        <f>I42+R42</f>
        <v>0.3480790921984534</v>
      </c>
      <c r="T42" s="85">
        <f>分析係数表!F45</f>
        <v>0</v>
      </c>
      <c r="U42" s="86">
        <f>S42*T42</f>
        <v>0</v>
      </c>
      <c r="V42" s="87">
        <f>分析係数表!D45</f>
        <v>0</v>
      </c>
      <c r="W42" s="88">
        <f>ROUND(S42*V42,0)</f>
        <v>0</v>
      </c>
      <c r="X42" s="76">
        <f>分析係数表!E45</f>
        <v>0</v>
      </c>
      <c r="Y42" s="89">
        <f>ROUND(S42*X42,0)</f>
        <v>0</v>
      </c>
    </row>
    <row r="43" spans="1:25" x14ac:dyDescent="0.2">
      <c r="A43" s="6" t="s">
        <v>343</v>
      </c>
      <c r="B43" s="5" t="s">
        <v>280</v>
      </c>
      <c r="C43" s="90"/>
      <c r="D43" s="76">
        <f>投入係数表!AH43</f>
        <v>3.8387326089164213E-3</v>
      </c>
      <c r="E43" s="77">
        <f>$C$36*D43</f>
        <v>0.38387326089164214</v>
      </c>
      <c r="F43" s="76">
        <f>分析係数表!C46</f>
        <v>0.34080923888028791</v>
      </c>
      <c r="G43" s="77">
        <f>E43*F43</f>
        <v>0.13082755387097475</v>
      </c>
      <c r="H43" s="77">
        <v>0.18239015428420199</v>
      </c>
      <c r="I43" s="77">
        <f>C43+H43</f>
        <v>0.18239015428420199</v>
      </c>
      <c r="J43" s="76">
        <f>分析係数表!G46</f>
        <v>9.3103025848340071E-3</v>
      </c>
      <c r="K43" s="78">
        <f>I43*J43</f>
        <v>1.6981075248804793E-3</v>
      </c>
      <c r="L43" s="79"/>
      <c r="M43" s="80"/>
      <c r="N43" s="81">
        <f>分析係数表!H46</f>
        <v>2.2019091222401043E-2</v>
      </c>
      <c r="O43" s="82">
        <f t="shared" si="4"/>
        <v>0.5707240463210268</v>
      </c>
      <c r="P43" s="76">
        <f>分析係数表!C46</f>
        <v>0.34080923888028791</v>
      </c>
      <c r="Q43" s="82">
        <f>O43*P43</f>
        <v>0.19450802783734733</v>
      </c>
      <c r="R43" s="83">
        <v>0.22247707731818694</v>
      </c>
      <c r="S43" s="84">
        <f>I43+R43</f>
        <v>0.40486723160238891</v>
      </c>
      <c r="T43" s="85">
        <f>分析係数表!F46</f>
        <v>0.31361019233125076</v>
      </c>
      <c r="U43" s="86">
        <f>S43*T43</f>
        <v>0.12697049037144623</v>
      </c>
      <c r="V43" s="87">
        <f>分析係数表!D46</f>
        <v>2.8175915717260809E-3</v>
      </c>
      <c r="W43" s="88">
        <f>ROUND(S43*V43,0)</f>
        <v>0</v>
      </c>
      <c r="X43" s="76">
        <f>分析係数表!E46</f>
        <v>8.2077667524194532E-3</v>
      </c>
      <c r="Y43" s="89">
        <f>ROUND(S43*X43,0)</f>
        <v>0</v>
      </c>
    </row>
    <row r="44" spans="1:25" x14ac:dyDescent="0.2">
      <c r="A44" s="192">
        <v>40</v>
      </c>
      <c r="B44" s="14" t="s">
        <v>151</v>
      </c>
      <c r="C44" s="197">
        <f>SUM(C5:C43)</f>
        <v>100</v>
      </c>
      <c r="D44" s="92">
        <f>投入係数表!AH44</f>
        <v>0.28567076266883312</v>
      </c>
      <c r="E44" s="91">
        <f>SUM(E5:E43)</f>
        <v>28.567076266883319</v>
      </c>
      <c r="F44" s="92">
        <f>分析係数表!C47</f>
        <v>0.44730110240898746</v>
      </c>
      <c r="G44" s="91">
        <f>SUM(G5:G43)</f>
        <v>14.509921720963149</v>
      </c>
      <c r="H44" s="91">
        <f>SUM(H5:H43)</f>
        <v>17.173076135959988</v>
      </c>
      <c r="I44" s="91">
        <f>SUM(I5:I43)</f>
        <v>117.17307613595999</v>
      </c>
      <c r="J44" s="92">
        <f>分析係数表!G47</f>
        <v>0.20041488570582558</v>
      </c>
      <c r="K44" s="93">
        <f>SUM(K5:K43)</f>
        <v>41.316965355912103</v>
      </c>
      <c r="L44" s="94">
        <f>最終需要_まとめ!$L$33</f>
        <v>0.62733333333333341</v>
      </c>
      <c r="M44" s="91">
        <f>K44*L44</f>
        <v>25.919509599942195</v>
      </c>
      <c r="N44" s="95">
        <f>分析係数表!H47</f>
        <v>1</v>
      </c>
      <c r="O44" s="96">
        <f>SUM(O5:O43)</f>
        <v>25.919509599942199</v>
      </c>
      <c r="P44" s="92">
        <f>分析係数表!C47</f>
        <v>0.44730110240898746</v>
      </c>
      <c r="Q44" s="96">
        <f>SUM(Q5:Q43)</f>
        <v>12.479388890777649</v>
      </c>
      <c r="R44" s="91">
        <f>SUM(R5:R43)</f>
        <v>14.349694723247238</v>
      </c>
      <c r="S44" s="97">
        <f>SUM(S5:S43)</f>
        <v>131.52277085920721</v>
      </c>
      <c r="T44" s="98">
        <f>分析係数表!F47</f>
        <v>0.4447131739491107</v>
      </c>
      <c r="U44" s="99">
        <f>SUM(U5:U43)</f>
        <v>90.114925588426246</v>
      </c>
      <c r="V44" s="100">
        <f>分析係数表!D47</f>
        <v>5.9741394314336671E-2</v>
      </c>
      <c r="W44" s="101">
        <f>SUM(W5:W43)</f>
        <v>7</v>
      </c>
      <c r="X44" s="92">
        <f>分析係数表!E47</f>
        <v>5.0958836918611881E-2</v>
      </c>
      <c r="Y44" s="102">
        <f>SUM(Y5:Y43)</f>
        <v>8</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A1:Y46"/>
  <sheetViews>
    <sheetView workbookViewId="0">
      <pane xSplit="2" ySplit="4" topLeftCell="C5" activePane="bottomRight" state="frozen"/>
      <selection pane="topRight" activeCell="C1" sqref="C1"/>
      <selection pane="bottomLeft" activeCell="A5" sqref="A5"/>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customWidth="1"/>
    <col min="6" max="16384" width="8.90625" style="3"/>
  </cols>
  <sheetData>
    <row r="1" spans="1:25" ht="13" x14ac:dyDescent="0.2">
      <c r="B1" s="61" t="s">
        <v>344</v>
      </c>
      <c r="C1" s="62"/>
      <c r="D1" s="62"/>
      <c r="E1" s="62"/>
      <c r="F1" s="63"/>
      <c r="G1" s="398" t="str">
        <f>取引基本表!$E$1</f>
        <v>2015年加古川市産業連関表</v>
      </c>
      <c r="H1" s="401"/>
      <c r="I1" s="401"/>
    </row>
    <row r="2" spans="1:25" x14ac:dyDescent="0.2">
      <c r="B2" s="3" t="s">
        <v>288</v>
      </c>
      <c r="S2" s="3" t="s">
        <v>153</v>
      </c>
      <c r="U2" s="64" t="s">
        <v>210</v>
      </c>
      <c r="W2" s="3" t="s">
        <v>130</v>
      </c>
      <c r="Y2" s="3" t="s">
        <v>154</v>
      </c>
    </row>
    <row r="3" spans="1:25" ht="44" x14ac:dyDescent="0.2">
      <c r="B3" s="65"/>
      <c r="C3" s="66" t="s">
        <v>228</v>
      </c>
      <c r="D3" s="66" t="s">
        <v>230</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投入係数表!AI5</f>
        <v>2.1454197991598607E-3</v>
      </c>
      <c r="E5" s="77">
        <f>$C$37*D5</f>
        <v>0.21454197991598606</v>
      </c>
      <c r="F5" s="76">
        <f>分析係数表!C8</f>
        <v>6.8521575100212173E-2</v>
      </c>
      <c r="G5" s="77">
        <f t="shared" ref="G5:G38" si="0">E5*F5</f>
        <v>1.470075438896145E-2</v>
      </c>
      <c r="H5" s="77">
        <f t="array" ref="H5:H43">MMULT(逆行列係数!C5:AO43,'33'!G5:G43)</f>
        <v>1.6056565571401085E-2</v>
      </c>
      <c r="I5" s="77">
        <f t="shared" ref="I5:I38" si="1">C5+H5</f>
        <v>1.6056565571401085E-2</v>
      </c>
      <c r="J5" s="76">
        <f>分析係数表!G8</f>
        <v>0.11996034368803701</v>
      </c>
      <c r="K5" s="78">
        <f t="shared" ref="K5:K38" si="2">I5*J5</f>
        <v>1.9261511243947765E-3</v>
      </c>
      <c r="L5" s="79" t="s">
        <v>188</v>
      </c>
      <c r="M5" s="80" t="s">
        <v>188</v>
      </c>
      <c r="N5" s="81">
        <f>分析係数表!H8</f>
        <v>1.0951051471680932E-2</v>
      </c>
      <c r="O5" s="82">
        <f t="shared" ref="O5:O43" si="3">$M$44*N5</f>
        <v>0.37806000377613441</v>
      </c>
      <c r="P5" s="76">
        <f>分析係数表!C8</f>
        <v>6.8521575100212173E-2</v>
      </c>
      <c r="Q5" s="82">
        <f t="shared" ref="Q5:Q38" si="4">O5*P5</f>
        <v>2.5905266941132894E-2</v>
      </c>
      <c r="R5" s="83">
        <f t="array" ref="R5:R43">MMULT(逆行列係数!C5:AO43,'33'!Q5:Q43)</f>
        <v>3.3322435617823054E-2</v>
      </c>
      <c r="S5" s="84">
        <f t="shared" ref="S5:S38" si="5">I5+R5</f>
        <v>4.9379001189224142E-2</v>
      </c>
      <c r="T5" s="85">
        <f>分析係数表!F8</f>
        <v>0.45208195637805682</v>
      </c>
      <c r="U5" s="86">
        <f t="shared" ref="U5:U38" si="6">S5*T5</f>
        <v>2.2323355461618843E-2</v>
      </c>
      <c r="V5" s="87">
        <f>分析係数表!D8</f>
        <v>0.36021150033046928</v>
      </c>
      <c r="W5" s="88">
        <f t="shared" ref="W5:W38" si="7">ROUND(S5*V5,0)</f>
        <v>0</v>
      </c>
      <c r="X5" s="76">
        <f>分析係数表!E8</f>
        <v>0.22769332452081956</v>
      </c>
      <c r="Y5" s="89">
        <f t="shared" ref="Y5:Y38" si="8">ROUND(S5*X5,0)</f>
        <v>0</v>
      </c>
    </row>
    <row r="6" spans="1:25" x14ac:dyDescent="0.2">
      <c r="A6" s="6" t="s">
        <v>220</v>
      </c>
      <c r="B6" s="5" t="s">
        <v>266</v>
      </c>
      <c r="C6" s="90"/>
      <c r="D6" s="76">
        <f>投入係数表!AI6</f>
        <v>3.6057475616132115E-5</v>
      </c>
      <c r="E6" s="77">
        <f t="shared" ref="E6:E43" si="9">$C$37*D6</f>
        <v>3.6057475616132115E-3</v>
      </c>
      <c r="F6" s="76">
        <f>分析係数表!C9</f>
        <v>0.10166666666666668</v>
      </c>
      <c r="G6" s="77">
        <f t="shared" si="0"/>
        <v>3.6658433543067655E-4</v>
      </c>
      <c r="H6" s="77">
        <v>4.8871840997222313E-4</v>
      </c>
      <c r="I6" s="77">
        <f t="shared" si="1"/>
        <v>4.8871840997222313E-4</v>
      </c>
      <c r="J6" s="76">
        <f>分析係数表!G9</f>
        <v>0.25757575757575757</v>
      </c>
      <c r="K6" s="78">
        <f t="shared" si="2"/>
        <v>1.2588201468981505E-4</v>
      </c>
      <c r="L6" s="79"/>
      <c r="M6" s="80"/>
      <c r="N6" s="81">
        <f>分析係数表!H9</f>
        <v>5.8336047250617351E-4</v>
      </c>
      <c r="O6" s="82">
        <f t="shared" si="3"/>
        <v>2.0139185995870303E-2</v>
      </c>
      <c r="P6" s="76">
        <f>分析係数表!C9</f>
        <v>0.10166666666666668</v>
      </c>
      <c r="Q6" s="82">
        <f t="shared" si="4"/>
        <v>2.0474839095801479E-3</v>
      </c>
      <c r="R6" s="83">
        <v>2.313458350613111E-3</v>
      </c>
      <c r="S6" s="84">
        <f t="shared" si="5"/>
        <v>2.8021767605853343E-3</v>
      </c>
      <c r="T6" s="85">
        <f>分析係数表!F9</f>
        <v>0.71212121212121215</v>
      </c>
      <c r="U6" s="86">
        <f t="shared" si="6"/>
        <v>1.99548951132592E-3</v>
      </c>
      <c r="V6" s="87">
        <f>分析係数表!D9</f>
        <v>0</v>
      </c>
      <c r="W6" s="88">
        <f t="shared" si="7"/>
        <v>0</v>
      </c>
      <c r="X6" s="76">
        <f>分析係数表!E9</f>
        <v>0</v>
      </c>
      <c r="Y6" s="89">
        <f t="shared" si="8"/>
        <v>0</v>
      </c>
    </row>
    <row r="7" spans="1:25" x14ac:dyDescent="0.2">
      <c r="A7" s="6" t="s">
        <v>221</v>
      </c>
      <c r="B7" s="5" t="s">
        <v>267</v>
      </c>
      <c r="C7" s="90"/>
      <c r="D7" s="76">
        <f>投入係数表!AI7</f>
        <v>3.6057475616132115E-5</v>
      </c>
      <c r="E7" s="77">
        <f t="shared" si="9"/>
        <v>3.6057475616132115E-3</v>
      </c>
      <c r="F7" s="76">
        <f>分析係数表!C10</f>
        <v>6.675102815564693E-2</v>
      </c>
      <c r="G7" s="77">
        <f t="shared" si="0"/>
        <v>2.4068735700739875E-4</v>
      </c>
      <c r="H7" s="77">
        <v>4.5829711606920327E-4</v>
      </c>
      <c r="I7" s="77">
        <f t="shared" si="1"/>
        <v>4.5829711606920327E-4</v>
      </c>
      <c r="J7" s="76">
        <f>分析係数表!G10</f>
        <v>0.17692307692307693</v>
      </c>
      <c r="K7" s="78">
        <f t="shared" si="2"/>
        <v>8.1083335919935974E-5</v>
      </c>
      <c r="L7" s="79"/>
      <c r="M7" s="80"/>
      <c r="N7" s="81">
        <f>分析係数表!H10</f>
        <v>1.0987412693544459E-3</v>
      </c>
      <c r="O7" s="82">
        <f t="shared" si="3"/>
        <v>3.7931529179213712E-2</v>
      </c>
      <c r="P7" s="76">
        <f>分析係数表!C10</f>
        <v>6.675102815564693E-2</v>
      </c>
      <c r="Q7" s="82">
        <f t="shared" si="4"/>
        <v>2.5319685722284377E-3</v>
      </c>
      <c r="R7" s="83">
        <v>3.8439694605701667E-3</v>
      </c>
      <c r="S7" s="84">
        <f t="shared" si="5"/>
        <v>4.3022665766393698E-3</v>
      </c>
      <c r="T7" s="85">
        <f>分析係数表!F10</f>
        <v>0.52307692307692311</v>
      </c>
      <c r="U7" s="86">
        <f t="shared" si="6"/>
        <v>2.2504163631652092E-3</v>
      </c>
      <c r="V7" s="87">
        <f>分析係数表!D10</f>
        <v>9.2307692307692313E-2</v>
      </c>
      <c r="W7" s="88">
        <f t="shared" si="7"/>
        <v>0</v>
      </c>
      <c r="X7" s="76">
        <f>分析係数表!E10</f>
        <v>0</v>
      </c>
      <c r="Y7" s="89">
        <f t="shared" si="8"/>
        <v>0</v>
      </c>
    </row>
    <row r="8" spans="1:25" x14ac:dyDescent="0.2">
      <c r="A8" s="6" t="s">
        <v>222</v>
      </c>
      <c r="B8" s="5" t="s">
        <v>27</v>
      </c>
      <c r="C8" s="90"/>
      <c r="D8" s="76">
        <f>投入係数表!AI8</f>
        <v>5.4086213424198172E-5</v>
      </c>
      <c r="E8" s="77">
        <f t="shared" si="9"/>
        <v>5.4086213424198171E-3</v>
      </c>
      <c r="F8" s="76">
        <f>分析係数表!C11</f>
        <v>1.2359489742525653E-2</v>
      </c>
      <c r="G8" s="77">
        <f t="shared" si="0"/>
        <v>6.6847800002843056E-5</v>
      </c>
      <c r="H8" s="77">
        <v>2.853386928450395E-3</v>
      </c>
      <c r="I8" s="77">
        <f t="shared" si="1"/>
        <v>2.853386928450395E-3</v>
      </c>
      <c r="J8" s="76">
        <f>分析係数表!G11</f>
        <v>0.33667334669338678</v>
      </c>
      <c r="K8" s="78">
        <f t="shared" si="2"/>
        <v>9.6065932661255785E-4</v>
      </c>
      <c r="L8" s="79"/>
      <c r="M8" s="80"/>
      <c r="N8" s="81">
        <f>分析係数表!H11</f>
        <v>-2.0551994966342155E-5</v>
      </c>
      <c r="O8" s="82">
        <f t="shared" si="3"/>
        <v>-7.0951061774068814E-4</v>
      </c>
      <c r="P8" s="76">
        <f>分析係数表!C11</f>
        <v>1.2359489742525653E-2</v>
      </c>
      <c r="Q8" s="82">
        <f t="shared" si="4"/>
        <v>-8.7691892021790757E-6</v>
      </c>
      <c r="R8" s="83">
        <v>2.6095608959754392E-3</v>
      </c>
      <c r="S8" s="84">
        <f t="shared" si="5"/>
        <v>5.4629478244258341E-3</v>
      </c>
      <c r="T8" s="85">
        <f>分析係数表!F11</f>
        <v>0.55811623246492981</v>
      </c>
      <c r="U8" s="86">
        <f t="shared" si="6"/>
        <v>3.0489598579210315E-3</v>
      </c>
      <c r="V8" s="87">
        <f>分析係数表!D11</f>
        <v>9.0180360721442889E-3</v>
      </c>
      <c r="W8" s="88">
        <f t="shared" si="7"/>
        <v>0</v>
      </c>
      <c r="X8" s="76">
        <f>分析係数表!E11</f>
        <v>0</v>
      </c>
      <c r="Y8" s="89">
        <f t="shared" si="8"/>
        <v>0</v>
      </c>
    </row>
    <row r="9" spans="1:25" x14ac:dyDescent="0.2">
      <c r="A9" s="6" t="s">
        <v>223</v>
      </c>
      <c r="B9" s="5" t="s">
        <v>191</v>
      </c>
      <c r="C9" s="90"/>
      <c r="D9" s="76">
        <f>投入係数表!AI9</f>
        <v>5.8413110498134026E-3</v>
      </c>
      <c r="E9" s="77">
        <f t="shared" si="9"/>
        <v>0.58413110498134024</v>
      </c>
      <c r="F9" s="76">
        <f>分析係数表!C12</f>
        <v>9.527433500036242E-2</v>
      </c>
      <c r="G9" s="77">
        <f t="shared" si="0"/>
        <v>5.5652702580124079E-2</v>
      </c>
      <c r="H9" s="77">
        <v>5.9335337241738006E-2</v>
      </c>
      <c r="I9" s="77">
        <f t="shared" si="1"/>
        <v>5.9335337241738006E-2</v>
      </c>
      <c r="J9" s="76">
        <f>分析係数表!G12</f>
        <v>0.14088657924107142</v>
      </c>
      <c r="K9" s="78">
        <f t="shared" si="2"/>
        <v>8.359552692103818E-3</v>
      </c>
      <c r="L9" s="79"/>
      <c r="M9" s="80"/>
      <c r="N9" s="81">
        <f>分析係数表!H12</f>
        <v>8.9938691818092706E-2</v>
      </c>
      <c r="O9" s="82">
        <f t="shared" si="3"/>
        <v>3.104927618712904</v>
      </c>
      <c r="P9" s="76">
        <f>分析係数表!C12</f>
        <v>9.527433500036242E-2</v>
      </c>
      <c r="Q9" s="82">
        <f t="shared" si="4"/>
        <v>0.29581991409713077</v>
      </c>
      <c r="R9" s="83">
        <v>0.32838058033920603</v>
      </c>
      <c r="S9" s="84">
        <f t="shared" si="5"/>
        <v>0.38771591758094404</v>
      </c>
      <c r="T9" s="85">
        <f>分析係数表!F12</f>
        <v>0.31070382254464285</v>
      </c>
      <c r="U9" s="86">
        <f t="shared" si="6"/>
        <v>0.12046481765380301</v>
      </c>
      <c r="V9" s="87">
        <f>分析係数表!D12</f>
        <v>6.9248744419642863E-2</v>
      </c>
      <c r="W9" s="88">
        <f t="shared" si="7"/>
        <v>0</v>
      </c>
      <c r="X9" s="76">
        <f>分析係数表!E12</f>
        <v>7.6468331473214288E-2</v>
      </c>
      <c r="Y9" s="89">
        <f t="shared" si="8"/>
        <v>0</v>
      </c>
    </row>
    <row r="10" spans="1:25" x14ac:dyDescent="0.2">
      <c r="A10" s="6" t="s">
        <v>224</v>
      </c>
      <c r="B10" s="5" t="s">
        <v>28</v>
      </c>
      <c r="C10" s="90"/>
      <c r="D10" s="76">
        <f>投入係数表!AI10</f>
        <v>6.1297708547424596E-4</v>
      </c>
      <c r="E10" s="77">
        <f t="shared" si="9"/>
        <v>6.1297708547424598E-2</v>
      </c>
      <c r="F10" s="76">
        <f>分析係数表!C13</f>
        <v>0</v>
      </c>
      <c r="G10" s="77">
        <f t="shared" si="0"/>
        <v>0</v>
      </c>
      <c r="H10" s="77">
        <v>0</v>
      </c>
      <c r="I10" s="77">
        <f t="shared" si="1"/>
        <v>0</v>
      </c>
      <c r="J10" s="76">
        <f>分析係数表!G13</f>
        <v>0.24501568667138954</v>
      </c>
      <c r="K10" s="78">
        <f t="shared" si="2"/>
        <v>0</v>
      </c>
      <c r="L10" s="79"/>
      <c r="M10" s="80"/>
      <c r="N10" s="81">
        <f>分析係数表!H13</f>
        <v>1.4256760815882582E-2</v>
      </c>
      <c r="O10" s="82">
        <f t="shared" si="3"/>
        <v>0.49218205775273283</v>
      </c>
      <c r="P10" s="76">
        <f>分析係数表!C13</f>
        <v>0</v>
      </c>
      <c r="Q10" s="82">
        <f t="shared" si="4"/>
        <v>0</v>
      </c>
      <c r="R10" s="83">
        <v>0</v>
      </c>
      <c r="S10" s="84">
        <f t="shared" si="5"/>
        <v>0</v>
      </c>
      <c r="T10" s="85">
        <f>分析係数表!F13</f>
        <v>0.38356441655702866</v>
      </c>
      <c r="U10" s="86">
        <f t="shared" si="6"/>
        <v>0</v>
      </c>
      <c r="V10" s="87">
        <f>分析係数表!D13</f>
        <v>0.14249569881590932</v>
      </c>
      <c r="W10" s="88">
        <f t="shared" si="7"/>
        <v>0</v>
      </c>
      <c r="X10" s="76">
        <f>分析係数表!E13</f>
        <v>0.13065479202509866</v>
      </c>
      <c r="Y10" s="89">
        <f t="shared" si="8"/>
        <v>0</v>
      </c>
    </row>
    <row r="11" spans="1:25" x14ac:dyDescent="0.2">
      <c r="A11" s="6" t="s">
        <v>225</v>
      </c>
      <c r="B11" s="5" t="s">
        <v>268</v>
      </c>
      <c r="C11" s="90"/>
      <c r="D11" s="76">
        <f>投入係数表!AI11</f>
        <v>7.4999549281554801E-3</v>
      </c>
      <c r="E11" s="77">
        <f t="shared" si="9"/>
        <v>0.749995492815548</v>
      </c>
      <c r="F11" s="76">
        <f>分析係数表!C14</f>
        <v>0.10677389421589856</v>
      </c>
      <c r="G11" s="77">
        <f t="shared" si="0"/>
        <v>8.0079939412288026E-2</v>
      </c>
      <c r="H11" s="77">
        <v>0.1224155277832624</v>
      </c>
      <c r="I11" s="77">
        <f t="shared" si="1"/>
        <v>0.1224155277832624</v>
      </c>
      <c r="J11" s="76">
        <f>分析係数表!G14</f>
        <v>0.16458723227282179</v>
      </c>
      <c r="K11" s="78">
        <f t="shared" si="2"/>
        <v>2.0148032905063878E-2</v>
      </c>
      <c r="L11" s="79"/>
      <c r="M11" s="80"/>
      <c r="N11" s="81">
        <f>分析係数表!H14</f>
        <v>1.166720945012347E-3</v>
      </c>
      <c r="O11" s="82">
        <f t="shared" si="3"/>
        <v>4.0278371991740607E-2</v>
      </c>
      <c r="P11" s="76">
        <f>分析係数表!C14</f>
        <v>0.10677389421589856</v>
      </c>
      <c r="Q11" s="82">
        <f t="shared" si="4"/>
        <v>4.3006786302347225E-3</v>
      </c>
      <c r="R11" s="83">
        <v>1.8724964723956943E-2</v>
      </c>
      <c r="S11" s="84">
        <f t="shared" si="5"/>
        <v>0.14114049250721933</v>
      </c>
      <c r="T11" s="85">
        <f>分析係数表!F14</f>
        <v>0.30037429819089206</v>
      </c>
      <c r="U11" s="86">
        <f t="shared" si="6"/>
        <v>4.2394976383172862E-2</v>
      </c>
      <c r="V11" s="87">
        <f>分析係数表!D14</f>
        <v>5.9367851944271161E-2</v>
      </c>
      <c r="W11" s="88">
        <f t="shared" si="7"/>
        <v>0</v>
      </c>
      <c r="X11" s="76">
        <f>分析係数表!E14</f>
        <v>5.1881888126429611E-2</v>
      </c>
      <c r="Y11" s="89">
        <f t="shared" si="8"/>
        <v>0</v>
      </c>
    </row>
    <row r="12" spans="1:25" x14ac:dyDescent="0.2">
      <c r="A12" s="6" t="s">
        <v>226</v>
      </c>
      <c r="B12" s="5" t="s">
        <v>29</v>
      </c>
      <c r="C12" s="90"/>
      <c r="D12" s="76">
        <f>投入係数表!AI12</f>
        <v>9.8797483188202001E-3</v>
      </c>
      <c r="E12" s="77">
        <f t="shared" si="9"/>
        <v>0.98797483188202007</v>
      </c>
      <c r="F12" s="76">
        <f>分析係数表!C15</f>
        <v>0</v>
      </c>
      <c r="G12" s="77">
        <f t="shared" si="0"/>
        <v>0</v>
      </c>
      <c r="H12" s="77">
        <v>0</v>
      </c>
      <c r="I12" s="77">
        <f t="shared" si="1"/>
        <v>0</v>
      </c>
      <c r="J12" s="76">
        <f>分析係数表!G15</f>
        <v>9.5597535599167657E-2</v>
      </c>
      <c r="K12" s="78">
        <f t="shared" si="2"/>
        <v>0</v>
      </c>
      <c r="L12" s="79"/>
      <c r="M12" s="80"/>
      <c r="N12" s="81">
        <f>分析係数表!H15</f>
        <v>8.2508355176415162E-3</v>
      </c>
      <c r="O12" s="82">
        <f t="shared" si="3"/>
        <v>0.28484122415297319</v>
      </c>
      <c r="P12" s="76">
        <f>分析係数表!C15</f>
        <v>0</v>
      </c>
      <c r="Q12" s="82">
        <f t="shared" si="4"/>
        <v>0</v>
      </c>
      <c r="R12" s="83">
        <v>0</v>
      </c>
      <c r="S12" s="84">
        <f t="shared" si="5"/>
        <v>0</v>
      </c>
      <c r="T12" s="85">
        <f>分析係数表!F15</f>
        <v>0.3037251621853197</v>
      </c>
      <c r="U12" s="86">
        <f t="shared" si="6"/>
        <v>0</v>
      </c>
      <c r="V12" s="87">
        <f>分析係数表!D15</f>
        <v>2.5215227059447551E-2</v>
      </c>
      <c r="W12" s="88">
        <f t="shared" si="7"/>
        <v>0</v>
      </c>
      <c r="X12" s="76">
        <f>分析係数表!E15</f>
        <v>2.1461503937329145E-2</v>
      </c>
      <c r="Y12" s="89">
        <f t="shared" si="8"/>
        <v>0</v>
      </c>
    </row>
    <row r="13" spans="1:25" x14ac:dyDescent="0.2">
      <c r="A13" s="6" t="s">
        <v>227</v>
      </c>
      <c r="B13" s="5" t="s">
        <v>30</v>
      </c>
      <c r="C13" s="90"/>
      <c r="D13" s="76">
        <f>投入係数表!AI13</f>
        <v>4.0204085311987305E-3</v>
      </c>
      <c r="E13" s="77">
        <f t="shared" si="9"/>
        <v>0.40204085311987303</v>
      </c>
      <c r="F13" s="76">
        <f>分析係数表!C16</f>
        <v>0.41015070437916346</v>
      </c>
      <c r="G13" s="77">
        <f t="shared" si="0"/>
        <v>0.16489733909631571</v>
      </c>
      <c r="H13" s="77">
        <v>0.2249681638677585</v>
      </c>
      <c r="I13" s="77">
        <f t="shared" si="1"/>
        <v>0.2249681638677585</v>
      </c>
      <c r="J13" s="76">
        <f>分析係数表!G16</f>
        <v>3.3423831070889892E-2</v>
      </c>
      <c r="K13" s="78">
        <f t="shared" si="2"/>
        <v>7.5192979054442355E-3</v>
      </c>
      <c r="L13" s="79"/>
      <c r="M13" s="80"/>
      <c r="N13" s="81">
        <f>分析係数表!H16</f>
        <v>1.6727742979912797E-2</v>
      </c>
      <c r="O13" s="82">
        <f t="shared" si="3"/>
        <v>0.57748706510109404</v>
      </c>
      <c r="P13" s="76">
        <f>分析係数表!C16</f>
        <v>0.41015070437916346</v>
      </c>
      <c r="Q13" s="82">
        <f t="shared" si="4"/>
        <v>0.23685672652106954</v>
      </c>
      <c r="R13" s="83">
        <v>0.28637448938152538</v>
      </c>
      <c r="S13" s="84">
        <f t="shared" si="5"/>
        <v>0.51134265324928385</v>
      </c>
      <c r="T13" s="85">
        <f>分析係数表!F16</f>
        <v>0.28886877828054297</v>
      </c>
      <c r="U13" s="86">
        <f t="shared" si="6"/>
        <v>0.14771092752685194</v>
      </c>
      <c r="V13" s="87">
        <f>分析係数表!D16</f>
        <v>1.1915535444947209E-2</v>
      </c>
      <c r="W13" s="88">
        <f t="shared" si="7"/>
        <v>0</v>
      </c>
      <c r="X13" s="76">
        <f>分析係数表!E16</f>
        <v>1.200603318250377E-2</v>
      </c>
      <c r="Y13" s="89">
        <f t="shared" si="8"/>
        <v>0</v>
      </c>
    </row>
    <row r="14" spans="1:25" x14ac:dyDescent="0.2">
      <c r="A14" s="6" t="s">
        <v>2</v>
      </c>
      <c r="B14" s="5" t="s">
        <v>365</v>
      </c>
      <c r="C14" s="90"/>
      <c r="D14" s="76">
        <f>投入係数表!AI14</f>
        <v>4.7235293057133068E-3</v>
      </c>
      <c r="E14" s="77">
        <f t="shared" si="9"/>
        <v>0.47235293057133071</v>
      </c>
      <c r="F14" s="76">
        <f>分析係数表!C17</f>
        <v>9.7010006591167874E-2</v>
      </c>
      <c r="G14" s="77">
        <f t="shared" si="0"/>
        <v>4.5822960908082251E-2</v>
      </c>
      <c r="H14" s="77">
        <v>6.3871491578803244E-2</v>
      </c>
      <c r="I14" s="77">
        <f t="shared" si="1"/>
        <v>6.3871491578803244E-2</v>
      </c>
      <c r="J14" s="76">
        <f>分析係数表!G17</f>
        <v>0.23047865738492257</v>
      </c>
      <c r="K14" s="78">
        <f t="shared" si="2"/>
        <v>1.4721015624254961E-2</v>
      </c>
      <c r="L14" s="79"/>
      <c r="M14" s="80"/>
      <c r="N14" s="81">
        <f>分析係数表!H17</f>
        <v>3.0021721877756735E-3</v>
      </c>
      <c r="O14" s="82">
        <f t="shared" si="3"/>
        <v>0.10364312792996669</v>
      </c>
      <c r="P14" s="76">
        <f>分析係数表!C17</f>
        <v>9.7010006591167874E-2</v>
      </c>
      <c r="Q14" s="82">
        <f t="shared" si="4"/>
        <v>1.0054420523615324E-2</v>
      </c>
      <c r="R14" s="83">
        <v>1.9155180482916517E-2</v>
      </c>
      <c r="S14" s="84">
        <f t="shared" si="5"/>
        <v>8.3026672061719764E-2</v>
      </c>
      <c r="T14" s="85">
        <f>分析係数表!F17</f>
        <v>0.38098321731153201</v>
      </c>
      <c r="U14" s="86">
        <f t="shared" si="6"/>
        <v>3.1631768644743485E-2</v>
      </c>
      <c r="V14" s="87">
        <f>分析係数表!D17</f>
        <v>7.2149371323727812E-2</v>
      </c>
      <c r="W14" s="88">
        <f t="shared" si="7"/>
        <v>0</v>
      </c>
      <c r="X14" s="76">
        <f>分析係数表!E17</f>
        <v>7.3984134693216769E-2</v>
      </c>
      <c r="Y14" s="89">
        <f t="shared" si="8"/>
        <v>0</v>
      </c>
    </row>
    <row r="15" spans="1:25" x14ac:dyDescent="0.2">
      <c r="A15" s="6" t="s">
        <v>3</v>
      </c>
      <c r="B15" s="5" t="s">
        <v>31</v>
      </c>
      <c r="C15" s="90"/>
      <c r="D15" s="76">
        <f>投入係数表!AI15</f>
        <v>2.0552761101195307E-3</v>
      </c>
      <c r="E15" s="77">
        <f t="shared" si="9"/>
        <v>0.20552761101195308</v>
      </c>
      <c r="F15" s="76">
        <f>分析係数表!C18</f>
        <v>9.5269756838905817E-2</v>
      </c>
      <c r="G15" s="77">
        <f t="shared" si="0"/>
        <v>1.958056552478999E-2</v>
      </c>
      <c r="H15" s="77">
        <v>2.4627004577128634E-2</v>
      </c>
      <c r="I15" s="77">
        <f t="shared" si="1"/>
        <v>2.4627004577128634E-2</v>
      </c>
      <c r="J15" s="76">
        <f>分析係数表!G18</f>
        <v>0.2156830511260891</v>
      </c>
      <c r="K15" s="78">
        <f t="shared" si="2"/>
        <v>5.3116274872912657E-3</v>
      </c>
      <c r="L15" s="79"/>
      <c r="M15" s="80"/>
      <c r="N15" s="81">
        <f>分析係数表!H18</f>
        <v>4.4107743043149704E-4</v>
      </c>
      <c r="O15" s="82">
        <f t="shared" si="3"/>
        <v>1.5227189411511693E-2</v>
      </c>
      <c r="P15" s="76">
        <f>分析係数表!C18</f>
        <v>9.5269756838905817E-2</v>
      </c>
      <c r="Q15" s="82">
        <f t="shared" si="4"/>
        <v>1.4506906325746803E-3</v>
      </c>
      <c r="R15" s="83">
        <v>3.348645806128538E-3</v>
      </c>
      <c r="S15" s="84">
        <f t="shared" si="5"/>
        <v>2.7975650383257174E-2</v>
      </c>
      <c r="T15" s="85">
        <f>分析係数表!F18</f>
        <v>0.45931283905967452</v>
      </c>
      <c r="U15" s="86">
        <f t="shared" si="6"/>
        <v>1.2849575402074724E-2</v>
      </c>
      <c r="V15" s="87">
        <f>分析係数表!D18</f>
        <v>2.4001315140555646E-2</v>
      </c>
      <c r="W15" s="88">
        <f t="shared" si="7"/>
        <v>0</v>
      </c>
      <c r="X15" s="76">
        <f>分析係数表!E18</f>
        <v>2.0549071181982573E-2</v>
      </c>
      <c r="Y15" s="89">
        <f t="shared" si="8"/>
        <v>0</v>
      </c>
    </row>
    <row r="16" spans="1:25" x14ac:dyDescent="0.2">
      <c r="A16" s="6" t="s">
        <v>4</v>
      </c>
      <c r="B16" s="5" t="s">
        <v>32</v>
      </c>
      <c r="C16" s="90"/>
      <c r="D16" s="76">
        <f>投入係数表!AI16</f>
        <v>0</v>
      </c>
      <c r="E16" s="77">
        <f t="shared" si="9"/>
        <v>0</v>
      </c>
      <c r="F16" s="76">
        <f>分析係数表!C19</f>
        <v>0.40536890089481681</v>
      </c>
      <c r="G16" s="77">
        <f t="shared" si="0"/>
        <v>0</v>
      </c>
      <c r="H16" s="77">
        <v>1.4203172171173291E-2</v>
      </c>
      <c r="I16" s="77">
        <f t="shared" si="1"/>
        <v>1.4203172171173291E-2</v>
      </c>
      <c r="J16" s="76">
        <f>分析係数表!G19</f>
        <v>5.7664292584581833E-2</v>
      </c>
      <c r="K16" s="78">
        <f t="shared" si="2"/>
        <v>8.1901587570772701E-4</v>
      </c>
      <c r="L16" s="79"/>
      <c r="M16" s="80"/>
      <c r="N16" s="81">
        <f>分析係数表!H19</f>
        <v>-1.1224551097002254E-4</v>
      </c>
      <c r="O16" s="82">
        <f t="shared" si="3"/>
        <v>-3.8750195276606816E-3</v>
      </c>
      <c r="P16" s="76">
        <f>分析係数表!C19</f>
        <v>0.40536890089481681</v>
      </c>
      <c r="Q16" s="82">
        <f t="shared" si="4"/>
        <v>-1.5708124068737628E-3</v>
      </c>
      <c r="R16" s="83">
        <v>8.5019077174678468E-3</v>
      </c>
      <c r="S16" s="84">
        <f t="shared" si="5"/>
        <v>2.2705079888641136E-2</v>
      </c>
      <c r="T16" s="85">
        <f>分析係数表!F19</f>
        <v>0.24008915593875232</v>
      </c>
      <c r="U16" s="86">
        <f t="shared" si="6"/>
        <v>5.4512434659857913E-3</v>
      </c>
      <c r="V16" s="87">
        <f>分析係数表!D19</f>
        <v>8.3893032671263044E-3</v>
      </c>
      <c r="W16" s="88">
        <f t="shared" si="7"/>
        <v>0</v>
      </c>
      <c r="X16" s="76">
        <f>分析係数表!E19</f>
        <v>9.7042048804792374E-3</v>
      </c>
      <c r="Y16" s="89">
        <f t="shared" si="8"/>
        <v>0</v>
      </c>
    </row>
    <row r="17" spans="1:25" x14ac:dyDescent="0.2">
      <c r="A17" s="6" t="s">
        <v>5</v>
      </c>
      <c r="B17" s="5" t="s">
        <v>33</v>
      </c>
      <c r="C17" s="90"/>
      <c r="D17" s="76">
        <f>投入係数表!AI17</f>
        <v>1.0817242684839634E-4</v>
      </c>
      <c r="E17" s="77">
        <f t="shared" si="9"/>
        <v>1.0817242684839634E-2</v>
      </c>
      <c r="F17" s="76">
        <f>分析係数表!C20</f>
        <v>8.6705813891974848E-2</v>
      </c>
      <c r="G17" s="77">
        <f t="shared" si="0"/>
        <v>9.3791783105603163E-4</v>
      </c>
      <c r="H17" s="77">
        <v>2.6920911995900717E-3</v>
      </c>
      <c r="I17" s="77">
        <f t="shared" si="1"/>
        <v>2.6920911995900717E-3</v>
      </c>
      <c r="J17" s="76">
        <f>分析係数表!G20</f>
        <v>0.10015098137896326</v>
      </c>
      <c r="K17" s="78">
        <f t="shared" si="2"/>
        <v>2.6961557560061612E-4</v>
      </c>
      <c r="L17" s="79"/>
      <c r="M17" s="80"/>
      <c r="N17" s="81">
        <f>分析係数表!H20</f>
        <v>5.4858017333236366E-4</v>
      </c>
      <c r="O17" s="82">
        <f t="shared" si="3"/>
        <v>1.8938475719693752E-2</v>
      </c>
      <c r="P17" s="76">
        <f>分析係数表!C20</f>
        <v>8.6705813891974848E-2</v>
      </c>
      <c r="Q17" s="82">
        <f t="shared" si="4"/>
        <v>1.6420759511494509E-3</v>
      </c>
      <c r="R17" s="83">
        <v>3.9964664243047308E-3</v>
      </c>
      <c r="S17" s="84">
        <f t="shared" si="5"/>
        <v>6.6885576238948025E-3</v>
      </c>
      <c r="T17" s="85">
        <f>分析係数表!F20</f>
        <v>0.22320080523402114</v>
      </c>
      <c r="U17" s="86">
        <f t="shared" si="6"/>
        <v>1.4928914475074711E-3</v>
      </c>
      <c r="V17" s="87">
        <f>分析係数表!D20</f>
        <v>3.6738802214393559E-2</v>
      </c>
      <c r="W17" s="88">
        <f t="shared" si="7"/>
        <v>0</v>
      </c>
      <c r="X17" s="76">
        <f>分析係数表!E20</f>
        <v>3.8877705083039761E-2</v>
      </c>
      <c r="Y17" s="89">
        <f t="shared" si="8"/>
        <v>0</v>
      </c>
    </row>
    <row r="18" spans="1:25" x14ac:dyDescent="0.2">
      <c r="A18" s="6" t="s">
        <v>6</v>
      </c>
      <c r="B18" s="5" t="s">
        <v>34</v>
      </c>
      <c r="C18" s="90"/>
      <c r="D18" s="76">
        <f>投入係数表!AI18</f>
        <v>1.9831611588872662E-4</v>
      </c>
      <c r="E18" s="77">
        <f t="shared" si="9"/>
        <v>1.9831611588872661E-2</v>
      </c>
      <c r="F18" s="76">
        <f>分析係数表!C21</f>
        <v>0.12574712643678165</v>
      </c>
      <c r="G18" s="77">
        <f t="shared" si="0"/>
        <v>2.4937681699111151E-3</v>
      </c>
      <c r="H18" s="77">
        <v>1.3484534647438019E-2</v>
      </c>
      <c r="I18" s="77">
        <f t="shared" si="1"/>
        <v>1.3484534647438019E-2</v>
      </c>
      <c r="J18" s="76">
        <f>分析係数表!G21</f>
        <v>0.2851216642932326</v>
      </c>
      <c r="K18" s="78">
        <f t="shared" si="2"/>
        <v>3.8447329608972867E-3</v>
      </c>
      <c r="L18" s="79"/>
      <c r="M18" s="80"/>
      <c r="N18" s="81">
        <f>分析係数表!H21</f>
        <v>9.2325885079567842E-4</v>
      </c>
      <c r="O18" s="82">
        <f t="shared" si="3"/>
        <v>3.1873400058504767E-2</v>
      </c>
      <c r="P18" s="76">
        <f>分析係数表!C21</f>
        <v>0.12574712643678165</v>
      </c>
      <c r="Q18" s="82">
        <f t="shared" si="4"/>
        <v>4.0079884671269227E-3</v>
      </c>
      <c r="R18" s="83">
        <v>9.3124630418863884E-3</v>
      </c>
      <c r="S18" s="84">
        <f t="shared" si="5"/>
        <v>2.2796997689324409E-2</v>
      </c>
      <c r="T18" s="85">
        <f>分析係数表!F21</f>
        <v>0.42585598414958825</v>
      </c>
      <c r="U18" s="86">
        <f t="shared" si="6"/>
        <v>9.7082378866431354E-3</v>
      </c>
      <c r="V18" s="87">
        <f>分析係数表!D21</f>
        <v>8.1109528821744784E-2</v>
      </c>
      <c r="W18" s="88">
        <f t="shared" si="7"/>
        <v>0</v>
      </c>
      <c r="X18" s="76">
        <f>分析係数表!E21</f>
        <v>6.7549996904216453E-2</v>
      </c>
      <c r="Y18" s="89">
        <f t="shared" si="8"/>
        <v>0</v>
      </c>
    </row>
    <row r="19" spans="1:25" x14ac:dyDescent="0.2">
      <c r="A19" s="6" t="s">
        <v>7</v>
      </c>
      <c r="B19" s="5" t="s">
        <v>269</v>
      </c>
      <c r="C19" s="90"/>
      <c r="D19" s="76">
        <f>投入係数表!AI19</f>
        <v>0</v>
      </c>
      <c r="E19" s="77">
        <f t="shared" si="9"/>
        <v>0</v>
      </c>
      <c r="F19" s="76">
        <f>分析係数表!C22</f>
        <v>0.11411587407903545</v>
      </c>
      <c r="G19" s="77">
        <f t="shared" si="0"/>
        <v>0</v>
      </c>
      <c r="H19" s="77">
        <v>7.4216486461239194E-3</v>
      </c>
      <c r="I19" s="77">
        <f t="shared" si="1"/>
        <v>7.4216486461239194E-3</v>
      </c>
      <c r="J19" s="76">
        <f>分析係数表!G22</f>
        <v>0.19462933210924949</v>
      </c>
      <c r="K19" s="78">
        <f t="shared" si="2"/>
        <v>1.4444705191446142E-3</v>
      </c>
      <c r="L19" s="79"/>
      <c r="M19" s="80"/>
      <c r="N19" s="81">
        <f>分析係数表!H22</f>
        <v>4.2684912622402942E-5</v>
      </c>
      <c r="O19" s="82">
        <f t="shared" si="3"/>
        <v>1.4735989753075834E-3</v>
      </c>
      <c r="P19" s="76">
        <f>分析係数表!C22</f>
        <v>0.11411587407903545</v>
      </c>
      <c r="Q19" s="82">
        <f t="shared" si="4"/>
        <v>1.6816103510919586E-4</v>
      </c>
      <c r="R19" s="83">
        <v>2.433268325634886E-3</v>
      </c>
      <c r="S19" s="84">
        <f t="shared" si="5"/>
        <v>9.8549169717588054E-3</v>
      </c>
      <c r="T19" s="85">
        <f>分析係数表!F22</f>
        <v>0.41301354142758778</v>
      </c>
      <c r="U19" s="86">
        <f t="shared" si="6"/>
        <v>4.0702141589809429E-3</v>
      </c>
      <c r="V19" s="87">
        <f>分析係数表!D22</f>
        <v>3.7726646775304108E-2</v>
      </c>
      <c r="W19" s="88">
        <f t="shared" si="7"/>
        <v>0</v>
      </c>
      <c r="X19" s="76">
        <f>分析係数表!E22</f>
        <v>3.6923341748909801E-2</v>
      </c>
      <c r="Y19" s="89">
        <f t="shared" si="8"/>
        <v>0</v>
      </c>
    </row>
    <row r="20" spans="1:25" x14ac:dyDescent="0.2">
      <c r="A20" s="6" t="s">
        <v>8</v>
      </c>
      <c r="B20" s="5" t="s">
        <v>270</v>
      </c>
      <c r="C20" s="90"/>
      <c r="D20" s="76">
        <f>投入係数表!AI20</f>
        <v>0</v>
      </c>
      <c r="E20" s="77">
        <f t="shared" si="9"/>
        <v>0</v>
      </c>
      <c r="F20" s="76">
        <f>分析係数表!C23</f>
        <v>0</v>
      </c>
      <c r="G20" s="77">
        <f t="shared" si="0"/>
        <v>0</v>
      </c>
      <c r="H20" s="77">
        <v>0</v>
      </c>
      <c r="I20" s="77">
        <f t="shared" si="1"/>
        <v>0</v>
      </c>
      <c r="J20" s="76">
        <f>分析係数表!G23</f>
        <v>0.21587101160701277</v>
      </c>
      <c r="K20" s="78">
        <f t="shared" si="2"/>
        <v>0</v>
      </c>
      <c r="L20" s="79"/>
      <c r="M20" s="80"/>
      <c r="N20" s="81">
        <f>分析係数表!H23</f>
        <v>2.5294763035498039E-5</v>
      </c>
      <c r="O20" s="82">
        <f t="shared" si="3"/>
        <v>8.7324383721930864E-4</v>
      </c>
      <c r="P20" s="76">
        <f>分析係数表!C23</f>
        <v>0</v>
      </c>
      <c r="Q20" s="82">
        <f t="shared" si="4"/>
        <v>0</v>
      </c>
      <c r="R20" s="83">
        <v>0</v>
      </c>
      <c r="S20" s="84">
        <f t="shared" si="5"/>
        <v>0</v>
      </c>
      <c r="T20" s="85">
        <f>分析係数表!F23</f>
        <v>0.44111505026467873</v>
      </c>
      <c r="U20" s="86">
        <f t="shared" si="6"/>
        <v>0</v>
      </c>
      <c r="V20" s="87">
        <f>分析係数表!D23</f>
        <v>7.4984216405225582E-2</v>
      </c>
      <c r="W20" s="88">
        <f t="shared" si="7"/>
        <v>0</v>
      </c>
      <c r="X20" s="76">
        <f>分析係数表!E23</f>
        <v>7.4984216405225582E-2</v>
      </c>
      <c r="Y20" s="89">
        <f t="shared" si="8"/>
        <v>0</v>
      </c>
    </row>
    <row r="21" spans="1:25" x14ac:dyDescent="0.2">
      <c r="A21" s="6" t="s">
        <v>9</v>
      </c>
      <c r="B21" s="5" t="s">
        <v>271</v>
      </c>
      <c r="C21" s="90"/>
      <c r="D21" s="76">
        <f>投入係数表!AI21</f>
        <v>0</v>
      </c>
      <c r="E21" s="77">
        <f t="shared" si="9"/>
        <v>0</v>
      </c>
      <c r="F21" s="76">
        <f>分析係数表!C24</f>
        <v>0.22802579992411787</v>
      </c>
      <c r="G21" s="77">
        <f t="shared" si="0"/>
        <v>0</v>
      </c>
      <c r="H21" s="77">
        <v>8.2653261004175908E-3</v>
      </c>
      <c r="I21" s="77">
        <f t="shared" si="1"/>
        <v>8.2653261004175908E-3</v>
      </c>
      <c r="J21" s="76">
        <f>分析係数表!G24</f>
        <v>0.20837520938023452</v>
      </c>
      <c r="K21" s="78">
        <f t="shared" si="2"/>
        <v>1.7222890567704327E-3</v>
      </c>
      <c r="L21" s="79"/>
      <c r="M21" s="80"/>
      <c r="N21" s="81">
        <f>分析係数表!H24</f>
        <v>3.2883191946147448E-4</v>
      </c>
      <c r="O21" s="82">
        <f t="shared" si="3"/>
        <v>1.135216988385101E-2</v>
      </c>
      <c r="P21" s="76">
        <f>分析係数表!C24</f>
        <v>0.22802579992411787</v>
      </c>
      <c r="Q21" s="82">
        <f t="shared" si="4"/>
        <v>2.5885876186396068E-3</v>
      </c>
      <c r="R21" s="83">
        <v>1.0510266046536874E-2</v>
      </c>
      <c r="S21" s="84">
        <f t="shared" si="5"/>
        <v>1.8775592146954463E-2</v>
      </c>
      <c r="T21" s="85">
        <f>分析係数表!F24</f>
        <v>0.39262981574539363</v>
      </c>
      <c r="U21" s="86">
        <f t="shared" si="6"/>
        <v>7.3718572851693906E-3</v>
      </c>
      <c r="V21" s="87">
        <f>分析係数表!D24</f>
        <v>9.313232830820771E-2</v>
      </c>
      <c r="W21" s="88">
        <f t="shared" si="7"/>
        <v>0</v>
      </c>
      <c r="X21" s="76">
        <f>分析係数表!E24</f>
        <v>9.0452261306532666E-2</v>
      </c>
      <c r="Y21" s="89">
        <f t="shared" si="8"/>
        <v>0</v>
      </c>
    </row>
    <row r="22" spans="1:25" x14ac:dyDescent="0.2">
      <c r="A22" s="6" t="s">
        <v>10</v>
      </c>
      <c r="B22" s="5" t="s">
        <v>272</v>
      </c>
      <c r="C22" s="90"/>
      <c r="D22" s="76">
        <f>投入係数表!AI22</f>
        <v>1.87498873203887E-3</v>
      </c>
      <c r="E22" s="77">
        <f t="shared" si="9"/>
        <v>0.187498873203887</v>
      </c>
      <c r="F22" s="76">
        <f>分析係数表!C25</f>
        <v>9.9149235591377005E-3</v>
      </c>
      <c r="G22" s="77">
        <f t="shared" si="0"/>
        <v>1.8590369952409917E-3</v>
      </c>
      <c r="H22" s="77">
        <v>2.805953602045312E-3</v>
      </c>
      <c r="I22" s="77">
        <f t="shared" si="1"/>
        <v>2.805953602045312E-3</v>
      </c>
      <c r="J22" s="76">
        <f>分析係数表!G25</f>
        <v>0.19677906391545041</v>
      </c>
      <c r="K22" s="78">
        <f t="shared" si="2"/>
        <v>5.5215292320066271E-4</v>
      </c>
      <c r="L22" s="79"/>
      <c r="M22" s="80"/>
      <c r="N22" s="81">
        <f>分析係数表!H25</f>
        <v>5.0905710608939805E-4</v>
      </c>
      <c r="O22" s="82">
        <f t="shared" si="3"/>
        <v>1.7574032224038586E-2</v>
      </c>
      <c r="P22" s="76">
        <f>分析係数表!C25</f>
        <v>9.9149235591377005E-3</v>
      </c>
      <c r="Q22" s="82">
        <f t="shared" si="4"/>
        <v>1.7424518612716529E-4</v>
      </c>
      <c r="R22" s="83">
        <v>8.2068643851980526E-4</v>
      </c>
      <c r="S22" s="84">
        <f t="shared" si="5"/>
        <v>3.6266400405651172E-3</v>
      </c>
      <c r="T22" s="85">
        <f>分析係数表!F25</f>
        <v>0.35078007045797682</v>
      </c>
      <c r="U22" s="86">
        <f t="shared" si="6"/>
        <v>1.2721530489551518E-3</v>
      </c>
      <c r="V22" s="87">
        <f>分析係数表!D25</f>
        <v>8.1529944640161042E-2</v>
      </c>
      <c r="W22" s="88">
        <f t="shared" si="7"/>
        <v>0</v>
      </c>
      <c r="X22" s="76">
        <f>分析係数表!E25</f>
        <v>6.8948163059889281E-2</v>
      </c>
      <c r="Y22" s="89">
        <f t="shared" si="8"/>
        <v>0</v>
      </c>
    </row>
    <row r="23" spans="1:25" x14ac:dyDescent="0.2">
      <c r="A23" s="6" t="s">
        <v>11</v>
      </c>
      <c r="B23" s="5" t="s">
        <v>35</v>
      </c>
      <c r="C23" s="90"/>
      <c r="D23" s="76">
        <f>投入係数表!AI23</f>
        <v>4.5071844520165144E-4</v>
      </c>
      <c r="E23" s="77">
        <f t="shared" si="9"/>
        <v>4.5071844520165147E-2</v>
      </c>
      <c r="F23" s="76">
        <f>分析係数表!C26</f>
        <v>0.61283557046979864</v>
      </c>
      <c r="G23" s="77">
        <f t="shared" si="0"/>
        <v>2.7621629548641474E-2</v>
      </c>
      <c r="H23" s="77">
        <v>6.2803507514815393E-2</v>
      </c>
      <c r="I23" s="77">
        <f t="shared" si="1"/>
        <v>6.2803507514815393E-2</v>
      </c>
      <c r="J23" s="76">
        <f>分析係数表!G26</f>
        <v>0.19644335167242807</v>
      </c>
      <c r="K23" s="78">
        <f t="shared" si="2"/>
        <v>1.233733151299486E-2</v>
      </c>
      <c r="L23" s="79"/>
      <c r="M23" s="80"/>
      <c r="N23" s="81">
        <f>分析係数表!H26</f>
        <v>1.0374014689933634E-2</v>
      </c>
      <c r="O23" s="82">
        <f t="shared" si="3"/>
        <v>0.35813912873956893</v>
      </c>
      <c r="P23" s="76">
        <f>分析係数表!C26</f>
        <v>0.61283557046979864</v>
      </c>
      <c r="Q23" s="82">
        <f t="shared" si="4"/>
        <v>0.21948039726867039</v>
      </c>
      <c r="R23" s="83">
        <v>0.24689791621788754</v>
      </c>
      <c r="S23" s="84">
        <f t="shared" si="5"/>
        <v>0.30970142373270293</v>
      </c>
      <c r="T23" s="85">
        <f>分析係数表!F26</f>
        <v>0.33496031939237547</v>
      </c>
      <c r="U23" s="86">
        <f t="shared" si="6"/>
        <v>0.10373768780977959</v>
      </c>
      <c r="V23" s="87">
        <f>分析係数表!D26</f>
        <v>1.4022104289400653E-2</v>
      </c>
      <c r="W23" s="88">
        <f t="shared" si="7"/>
        <v>0</v>
      </c>
      <c r="X23" s="76">
        <f>分析係数表!E26</f>
        <v>1.5044549393836117E-2</v>
      </c>
      <c r="Y23" s="89">
        <f t="shared" si="8"/>
        <v>0</v>
      </c>
    </row>
    <row r="24" spans="1:25" x14ac:dyDescent="0.2">
      <c r="A24" s="6" t="s">
        <v>12</v>
      </c>
      <c r="B24" s="5" t="s">
        <v>366</v>
      </c>
      <c r="C24" s="90"/>
      <c r="D24" s="76">
        <f>投入係数表!AI24</f>
        <v>1.0817242684839634E-4</v>
      </c>
      <c r="E24" s="77">
        <f t="shared" si="9"/>
        <v>1.0817242684839634E-2</v>
      </c>
      <c r="F24" s="76">
        <f>分析係数表!C27</f>
        <v>1.5080990504561576E-2</v>
      </c>
      <c r="G24" s="77">
        <f t="shared" si="0"/>
        <v>1.6313473421560468E-4</v>
      </c>
      <c r="H24" s="77">
        <v>3.1565969513191317E-4</v>
      </c>
      <c r="I24" s="77">
        <f t="shared" si="1"/>
        <v>3.1565969513191317E-4</v>
      </c>
      <c r="J24" s="76">
        <f>分析係数表!G27</f>
        <v>0.17011128775834658</v>
      </c>
      <c r="K24" s="78">
        <f t="shared" si="2"/>
        <v>5.3697277232296836E-5</v>
      </c>
      <c r="L24" s="79"/>
      <c r="M24" s="80"/>
      <c r="N24" s="81">
        <f>分析係数表!H27</f>
        <v>1.1055392369202362E-2</v>
      </c>
      <c r="O24" s="82">
        <f t="shared" si="3"/>
        <v>0.38166213460466408</v>
      </c>
      <c r="P24" s="76">
        <f>分析係数表!C27</f>
        <v>1.5080990504561576E-2</v>
      </c>
      <c r="Q24" s="82">
        <f t="shared" si="4"/>
        <v>5.7558430279236409E-3</v>
      </c>
      <c r="R24" s="83">
        <v>5.8263470804629297E-3</v>
      </c>
      <c r="S24" s="84">
        <f t="shared" si="5"/>
        <v>6.1420067755948429E-3</v>
      </c>
      <c r="T24" s="85">
        <f>分析係数表!F27</f>
        <v>0.32114467408585057</v>
      </c>
      <c r="U24" s="86">
        <f t="shared" si="6"/>
        <v>1.9724727641814918E-3</v>
      </c>
      <c r="V24" s="87">
        <f>分析係数表!D27</f>
        <v>6.518282988871224E-2</v>
      </c>
      <c r="W24" s="88">
        <f t="shared" si="7"/>
        <v>0</v>
      </c>
      <c r="X24" s="76">
        <f>分析係数表!E27</f>
        <v>7.7901430842607311E-2</v>
      </c>
      <c r="Y24" s="89">
        <f t="shared" si="8"/>
        <v>0</v>
      </c>
    </row>
    <row r="25" spans="1:25" x14ac:dyDescent="0.2">
      <c r="A25" s="6" t="s">
        <v>13</v>
      </c>
      <c r="B25" s="5" t="s">
        <v>192</v>
      </c>
      <c r="C25" s="90"/>
      <c r="D25" s="76">
        <f>投入係数表!AI25</f>
        <v>7.2114951232264229E-5</v>
      </c>
      <c r="E25" s="77">
        <f t="shared" si="9"/>
        <v>7.211495123226423E-3</v>
      </c>
      <c r="F25" s="76">
        <f>分析係数表!C28</f>
        <v>4.0038232795242101E-2</v>
      </c>
      <c r="G25" s="77">
        <f t="shared" si="0"/>
        <v>2.8873552054549265E-4</v>
      </c>
      <c r="H25" s="77">
        <v>7.9673738210963869E-3</v>
      </c>
      <c r="I25" s="77">
        <f t="shared" si="1"/>
        <v>7.9673738210963869E-3</v>
      </c>
      <c r="J25" s="76">
        <f>分析係数表!G28</f>
        <v>0.12474279835390946</v>
      </c>
      <c r="K25" s="78">
        <f t="shared" si="2"/>
        <v>9.9387250597524372E-4</v>
      </c>
      <c r="L25" s="79"/>
      <c r="M25" s="80"/>
      <c r="N25" s="81">
        <f>分析係数表!H28</f>
        <v>2.0869760426975598E-2</v>
      </c>
      <c r="O25" s="82">
        <f t="shared" si="3"/>
        <v>0.72048074344575574</v>
      </c>
      <c r="P25" s="76">
        <f>分析係数表!C28</f>
        <v>4.0038232795242101E-2</v>
      </c>
      <c r="Q25" s="82">
        <f t="shared" si="4"/>
        <v>2.8846775730570269E-2</v>
      </c>
      <c r="R25" s="83">
        <v>3.1579308251796757E-2</v>
      </c>
      <c r="S25" s="84">
        <f t="shared" si="5"/>
        <v>3.9546682072893143E-2</v>
      </c>
      <c r="T25" s="85">
        <f>分析係数表!F28</f>
        <v>0.21334876543209877</v>
      </c>
      <c r="U25" s="86">
        <f t="shared" si="6"/>
        <v>8.4372357971874649E-3</v>
      </c>
      <c r="V25" s="87">
        <f>分析係数表!D28</f>
        <v>5.5555555555555552E-2</v>
      </c>
      <c r="W25" s="88">
        <f t="shared" si="7"/>
        <v>0</v>
      </c>
      <c r="X25" s="76">
        <f>分析係数表!E28</f>
        <v>5.3497942386831275E-2</v>
      </c>
      <c r="Y25" s="89">
        <f t="shared" si="8"/>
        <v>0</v>
      </c>
    </row>
    <row r="26" spans="1:25" x14ac:dyDescent="0.2">
      <c r="A26" s="6" t="s">
        <v>14</v>
      </c>
      <c r="B26" s="5" t="s">
        <v>50</v>
      </c>
      <c r="C26" s="90"/>
      <c r="D26" s="76">
        <f>投入係数表!AI26</f>
        <v>2.0047956442569455E-2</v>
      </c>
      <c r="E26" s="77">
        <f t="shared" si="9"/>
        <v>2.0047956442569457</v>
      </c>
      <c r="F26" s="76">
        <f>分析係数表!C29</f>
        <v>5.2257811734743864E-2</v>
      </c>
      <c r="G26" s="77">
        <f t="shared" si="0"/>
        <v>0.104766233344214</v>
      </c>
      <c r="H26" s="77">
        <v>0.11099557869234404</v>
      </c>
      <c r="I26" s="77">
        <f t="shared" si="1"/>
        <v>0.11099557869234404</v>
      </c>
      <c r="J26" s="76">
        <f>分析係数表!G29</f>
        <v>0.26071608673726676</v>
      </c>
      <c r="K26" s="78">
        <f t="shared" si="2"/>
        <v>2.8938332921806288E-2</v>
      </c>
      <c r="L26" s="79"/>
      <c r="M26" s="80"/>
      <c r="N26" s="81">
        <f>分析係数表!H29</f>
        <v>1.0140038131855275E-2</v>
      </c>
      <c r="O26" s="82">
        <f t="shared" si="3"/>
        <v>0.35006162324529033</v>
      </c>
      <c r="P26" s="76">
        <f>分析係数表!C29</f>
        <v>5.2257811734743864E-2</v>
      </c>
      <c r="Q26" s="82">
        <f t="shared" si="4"/>
        <v>1.8293454403111219E-2</v>
      </c>
      <c r="R26" s="83">
        <v>2.4484543536884035E-2</v>
      </c>
      <c r="S26" s="84">
        <f t="shared" si="5"/>
        <v>0.13548012222922806</v>
      </c>
      <c r="T26" s="85">
        <f>分析係数表!F29</f>
        <v>0.44730206757438223</v>
      </c>
      <c r="U26" s="86">
        <f t="shared" si="6"/>
        <v>6.0600538788363738E-2</v>
      </c>
      <c r="V26" s="87">
        <f>分析係数表!D29</f>
        <v>0.13842662632375188</v>
      </c>
      <c r="W26" s="88">
        <f t="shared" si="7"/>
        <v>0</v>
      </c>
      <c r="X26" s="76">
        <f>分析係数表!E29</f>
        <v>9.5057992939989913E-2</v>
      </c>
      <c r="Y26" s="89">
        <f t="shared" si="8"/>
        <v>0</v>
      </c>
    </row>
    <row r="27" spans="1:25" x14ac:dyDescent="0.2">
      <c r="A27" s="6" t="s">
        <v>15</v>
      </c>
      <c r="B27" s="5" t="s">
        <v>36</v>
      </c>
      <c r="C27" s="90"/>
      <c r="D27" s="76">
        <f>投入係数表!AI27</f>
        <v>5.5348225070762794E-3</v>
      </c>
      <c r="E27" s="77">
        <f t="shared" si="9"/>
        <v>0.55348225070762791</v>
      </c>
      <c r="F27" s="76">
        <f>分析係数表!C30</f>
        <v>1</v>
      </c>
      <c r="G27" s="77">
        <f t="shared" si="0"/>
        <v>0.55348225070762791</v>
      </c>
      <c r="H27" s="77">
        <v>0.61528893922474581</v>
      </c>
      <c r="I27" s="77">
        <f t="shared" si="1"/>
        <v>0.61528893922474581</v>
      </c>
      <c r="J27" s="76">
        <f>分析係数表!G30</f>
        <v>0.34449214239092235</v>
      </c>
      <c r="K27" s="78">
        <f t="shared" si="2"/>
        <v>0.21196220486297071</v>
      </c>
      <c r="L27" s="79"/>
      <c r="M27" s="80"/>
      <c r="N27" s="81">
        <f>分析係数表!H30</f>
        <v>0</v>
      </c>
      <c r="O27" s="82">
        <f t="shared" si="3"/>
        <v>0</v>
      </c>
      <c r="P27" s="76">
        <f>分析係数表!C30</f>
        <v>1</v>
      </c>
      <c r="Q27" s="82">
        <f t="shared" si="4"/>
        <v>0</v>
      </c>
      <c r="R27" s="83">
        <v>9.8233330307297986E-2</v>
      </c>
      <c r="S27" s="84">
        <f t="shared" si="5"/>
        <v>0.71352226953204378</v>
      </c>
      <c r="T27" s="85">
        <f>分析係数表!F30</f>
        <v>0.44050308781442987</v>
      </c>
      <c r="U27" s="86">
        <f t="shared" si="6"/>
        <v>0.31430876295322518</v>
      </c>
      <c r="V27" s="87">
        <f>分析係数表!D30</f>
        <v>0.11032032936687253</v>
      </c>
      <c r="W27" s="88">
        <f t="shared" si="7"/>
        <v>0</v>
      </c>
      <c r="X27" s="76">
        <f>分析係数表!E30</f>
        <v>8.4249635989355823E-2</v>
      </c>
      <c r="Y27" s="89">
        <f t="shared" si="8"/>
        <v>0</v>
      </c>
    </row>
    <row r="28" spans="1:25" x14ac:dyDescent="0.2">
      <c r="A28" s="6" t="s">
        <v>16</v>
      </c>
      <c r="B28" s="5" t="s">
        <v>193</v>
      </c>
      <c r="C28" s="90"/>
      <c r="D28" s="76">
        <f>投入係数表!AI28</f>
        <v>1.893017469846936E-2</v>
      </c>
      <c r="E28" s="77">
        <f t="shared" si="9"/>
        <v>1.893017469846936</v>
      </c>
      <c r="F28" s="76">
        <f>分析係数表!C31</f>
        <v>0.13612385518153858</v>
      </c>
      <c r="G28" s="77">
        <f t="shared" si="0"/>
        <v>0.25768483592156688</v>
      </c>
      <c r="H28" s="77">
        <v>0.28501766512885063</v>
      </c>
      <c r="I28" s="77">
        <f t="shared" si="1"/>
        <v>0.28501766512885063</v>
      </c>
      <c r="J28" s="76">
        <f>分析係数表!G31</f>
        <v>7.0908634538152604E-2</v>
      </c>
      <c r="K28" s="78">
        <f t="shared" si="2"/>
        <v>2.0210213453539232E-2</v>
      </c>
      <c r="L28" s="79"/>
      <c r="M28" s="80"/>
      <c r="N28" s="81">
        <f>分析係数表!H31</f>
        <v>2.211552750647388E-2</v>
      </c>
      <c r="O28" s="82">
        <f t="shared" si="3"/>
        <v>0.76348800242880677</v>
      </c>
      <c r="P28" s="76">
        <f>分析係数表!C31</f>
        <v>0.13612385518153858</v>
      </c>
      <c r="Q28" s="82">
        <f t="shared" si="4"/>
        <v>0.10392893027546106</v>
      </c>
      <c r="R28" s="83">
        <v>0.13741343537346384</v>
      </c>
      <c r="S28" s="84">
        <f t="shared" si="5"/>
        <v>0.42243110050231447</v>
      </c>
      <c r="T28" s="85">
        <f>分析係数表!F31</f>
        <v>0.34563253012048195</v>
      </c>
      <c r="U28" s="86">
        <f t="shared" si="6"/>
        <v>0.14600593006819454</v>
      </c>
      <c r="V28" s="87">
        <f>分析係数表!D31</f>
        <v>2.3594377510040159E-2</v>
      </c>
      <c r="W28" s="88">
        <f t="shared" si="7"/>
        <v>0</v>
      </c>
      <c r="X28" s="76">
        <f>分析係数表!E31</f>
        <v>2.0582329317269075E-2</v>
      </c>
      <c r="Y28" s="89">
        <f t="shared" si="8"/>
        <v>0</v>
      </c>
    </row>
    <row r="29" spans="1:25" x14ac:dyDescent="0.2">
      <c r="A29" s="6" t="s">
        <v>17</v>
      </c>
      <c r="B29" s="5" t="s">
        <v>273</v>
      </c>
      <c r="C29" s="90"/>
      <c r="D29" s="76">
        <f>投入係数表!AI29</f>
        <v>9.4650873492346799E-3</v>
      </c>
      <c r="E29" s="77">
        <f t="shared" si="9"/>
        <v>0.94650873492346799</v>
      </c>
      <c r="F29" s="76">
        <f>分析係数表!C32</f>
        <v>0.77653138391731791</v>
      </c>
      <c r="G29" s="77">
        <f t="shared" si="0"/>
        <v>0.73499373781995037</v>
      </c>
      <c r="H29" s="77">
        <v>0.80746658752570244</v>
      </c>
      <c r="I29" s="77">
        <f t="shared" si="1"/>
        <v>0.80746658752570244</v>
      </c>
      <c r="J29" s="76">
        <f>分析係数表!G32</f>
        <v>0.14009350314364016</v>
      </c>
      <c r="K29" s="78">
        <f t="shared" si="2"/>
        <v>0.11312082291791639</v>
      </c>
      <c r="L29" s="79"/>
      <c r="M29" s="80"/>
      <c r="N29" s="81">
        <f>分析係数表!H32</f>
        <v>6.3300144496333836E-3</v>
      </c>
      <c r="O29" s="82">
        <f t="shared" si="3"/>
        <v>0.21852927026413196</v>
      </c>
      <c r="P29" s="76">
        <f>分析係数表!C32</f>
        <v>0.77653138391731791</v>
      </c>
      <c r="Q29" s="82">
        <f t="shared" si="4"/>
        <v>0.16969483666464799</v>
      </c>
      <c r="R29" s="83">
        <v>0.22130311380099105</v>
      </c>
      <c r="S29" s="84">
        <f t="shared" si="5"/>
        <v>1.0287697013266934</v>
      </c>
      <c r="T29" s="85">
        <f>分析係数表!F32</f>
        <v>0.48218603901338064</v>
      </c>
      <c r="U29" s="86">
        <f t="shared" si="6"/>
        <v>0.49605838733969693</v>
      </c>
      <c r="V29" s="87">
        <f>分析係数表!D32</f>
        <v>2.111881347734967E-2</v>
      </c>
      <c r="W29" s="88">
        <f t="shared" si="7"/>
        <v>0</v>
      </c>
      <c r="X29" s="76">
        <f>分析係数表!E32</f>
        <v>3.1758826374334997E-2</v>
      </c>
      <c r="Y29" s="89">
        <f t="shared" si="8"/>
        <v>0</v>
      </c>
    </row>
    <row r="30" spans="1:25" x14ac:dyDescent="0.2">
      <c r="A30" s="6" t="s">
        <v>18</v>
      </c>
      <c r="B30" s="5" t="s">
        <v>274</v>
      </c>
      <c r="C30" s="90"/>
      <c r="D30" s="76">
        <f>投入係数表!AI30</f>
        <v>4.7776155191375054E-3</v>
      </c>
      <c r="E30" s="77">
        <f t="shared" si="9"/>
        <v>0.47776155191375053</v>
      </c>
      <c r="F30" s="76">
        <f>分析係数表!C33</f>
        <v>0.72092624356775303</v>
      </c>
      <c r="G30" s="77">
        <f t="shared" si="0"/>
        <v>0.34443084094228021</v>
      </c>
      <c r="H30" s="77">
        <v>0.36651686967109925</v>
      </c>
      <c r="I30" s="77">
        <f t="shared" si="1"/>
        <v>0.36651686967109925</v>
      </c>
      <c r="J30" s="76">
        <f>分析係数表!G33</f>
        <v>0.50771788173830446</v>
      </c>
      <c r="K30" s="78">
        <f t="shared" si="2"/>
        <v>0.18608716869076472</v>
      </c>
      <c r="L30" s="79"/>
      <c r="M30" s="80"/>
      <c r="N30" s="81">
        <f>分析係数表!H33</f>
        <v>9.5171545921061366E-4</v>
      </c>
      <c r="O30" s="82">
        <f t="shared" si="3"/>
        <v>3.2855799375376485E-2</v>
      </c>
      <c r="P30" s="76">
        <f>分析係数表!C33</f>
        <v>0.72092624356775303</v>
      </c>
      <c r="Q30" s="82">
        <f t="shared" si="4"/>
        <v>2.3686608023105897E-2</v>
      </c>
      <c r="R30" s="83">
        <v>6.87304574016665E-2</v>
      </c>
      <c r="S30" s="84">
        <f t="shared" si="5"/>
        <v>0.43524732707276576</v>
      </c>
      <c r="T30" s="85">
        <f>分析係数表!F33</f>
        <v>0.64568985989076233</v>
      </c>
      <c r="U30" s="86">
        <f t="shared" si="6"/>
        <v>0.28103478563544293</v>
      </c>
      <c r="V30" s="87">
        <f>分析係数表!D33</f>
        <v>8.5965328900498697E-2</v>
      </c>
      <c r="W30" s="88">
        <f t="shared" si="7"/>
        <v>0</v>
      </c>
      <c r="X30" s="76">
        <f>分析係数表!E33</f>
        <v>8.1928283068154834E-2</v>
      </c>
      <c r="Y30" s="89">
        <f t="shared" si="8"/>
        <v>0</v>
      </c>
    </row>
    <row r="31" spans="1:25" x14ac:dyDescent="0.2">
      <c r="A31" s="6" t="s">
        <v>19</v>
      </c>
      <c r="B31" s="5" t="s">
        <v>275</v>
      </c>
      <c r="C31" s="90"/>
      <c r="D31" s="76">
        <f>投入係数表!AI31</f>
        <v>2.2067175077072853E-2</v>
      </c>
      <c r="E31" s="77">
        <f t="shared" si="9"/>
        <v>2.2067175077072854</v>
      </c>
      <c r="F31" s="76">
        <f>分析係数表!C34</f>
        <v>0.35819769846483229</v>
      </c>
      <c r="G31" s="77">
        <f t="shared" si="0"/>
        <v>0.79044113242280045</v>
      </c>
      <c r="H31" s="77">
        <v>0.93931796351859731</v>
      </c>
      <c r="I31" s="77">
        <f t="shared" si="1"/>
        <v>0.93931796351859731</v>
      </c>
      <c r="J31" s="76">
        <f>分析係数表!G34</f>
        <v>0.42481599404565001</v>
      </c>
      <c r="K31" s="78">
        <f t="shared" si="2"/>
        <v>0.39903729439708852</v>
      </c>
      <c r="L31" s="79"/>
      <c r="M31" s="80"/>
      <c r="N31" s="81">
        <f>分析係数表!H34</f>
        <v>0.15806065051806836</v>
      </c>
      <c r="O31" s="82">
        <f t="shared" si="3"/>
        <v>5.4566824278241546</v>
      </c>
      <c r="P31" s="76">
        <f>分析係数表!C34</f>
        <v>0.35819769846483229</v>
      </c>
      <c r="Q31" s="82">
        <f t="shared" si="4"/>
        <v>1.9545710869001056</v>
      </c>
      <c r="R31" s="83">
        <v>2.1132236156016426</v>
      </c>
      <c r="S31" s="84">
        <f t="shared" si="5"/>
        <v>3.0525415791202399</v>
      </c>
      <c r="T31" s="85">
        <f>分析係数表!F34</f>
        <v>0.69970848494872639</v>
      </c>
      <c r="U31" s="86">
        <f t="shared" si="6"/>
        <v>2.1358892435692161</v>
      </c>
      <c r="V31" s="87">
        <f>分析係数表!D34</f>
        <v>0.20760626860734369</v>
      </c>
      <c r="W31" s="88">
        <f t="shared" si="7"/>
        <v>1</v>
      </c>
      <c r="X31" s="76">
        <f>分析係数表!E34</f>
        <v>0.15619831293417136</v>
      </c>
      <c r="Y31" s="89">
        <f t="shared" si="8"/>
        <v>0</v>
      </c>
    </row>
    <row r="32" spans="1:25" x14ac:dyDescent="0.2">
      <c r="A32" s="6" t="s">
        <v>20</v>
      </c>
      <c r="B32" s="5" t="s">
        <v>37</v>
      </c>
      <c r="C32" s="90"/>
      <c r="D32" s="76">
        <f>投入係数表!AI32</f>
        <v>6.634575513368309E-3</v>
      </c>
      <c r="E32" s="77">
        <f t="shared" si="9"/>
        <v>0.66345755133683093</v>
      </c>
      <c r="F32" s="76">
        <f>分析係数表!C35</f>
        <v>0.47446234387370934</v>
      </c>
      <c r="G32" s="77">
        <f t="shared" si="0"/>
        <v>0.31478562486798461</v>
      </c>
      <c r="H32" s="77">
        <v>0.41982547395500319</v>
      </c>
      <c r="I32" s="77">
        <f t="shared" si="1"/>
        <v>0.41982547395500319</v>
      </c>
      <c r="J32" s="76">
        <f>分析係数表!G35</f>
        <v>0.31377306685396844</v>
      </c>
      <c r="K32" s="78">
        <f t="shared" si="2"/>
        <v>0.13172992650628221</v>
      </c>
      <c r="L32" s="79"/>
      <c r="M32" s="80"/>
      <c r="N32" s="81">
        <f>分析係数表!H35</f>
        <v>5.9483797123353076E-2</v>
      </c>
      <c r="O32" s="82">
        <f t="shared" si="3"/>
        <v>2.0535420387008565</v>
      </c>
      <c r="P32" s="76">
        <f>分析係数表!C35</f>
        <v>0.47446234387370934</v>
      </c>
      <c r="Q32" s="82">
        <f t="shared" si="4"/>
        <v>0.97432836892520391</v>
      </c>
      <c r="R32" s="83">
        <v>1.2934102275134043</v>
      </c>
      <c r="S32" s="84">
        <f t="shared" si="5"/>
        <v>1.7132357014684074</v>
      </c>
      <c r="T32" s="85">
        <f>分析係数表!F35</f>
        <v>0.64389247174509934</v>
      </c>
      <c r="U32" s="86">
        <f t="shared" si="6"/>
        <v>1.1031395705004419</v>
      </c>
      <c r="V32" s="87">
        <f>分析係数表!D35</f>
        <v>6.6375071834493329E-2</v>
      </c>
      <c r="W32" s="88">
        <f t="shared" si="7"/>
        <v>0</v>
      </c>
      <c r="X32" s="76">
        <f>分析係数表!E35</f>
        <v>5.9702445565417275E-2</v>
      </c>
      <c r="Y32" s="89">
        <f t="shared" si="8"/>
        <v>0</v>
      </c>
    </row>
    <row r="33" spans="1:25" x14ac:dyDescent="0.2">
      <c r="A33" s="6" t="s">
        <v>21</v>
      </c>
      <c r="B33" s="5" t="s">
        <v>38</v>
      </c>
      <c r="C33" s="90"/>
      <c r="D33" s="76">
        <f>投入係数表!AI33</f>
        <v>7.4819261903474139E-3</v>
      </c>
      <c r="E33" s="77">
        <f t="shared" si="9"/>
        <v>0.74819261903474144</v>
      </c>
      <c r="F33" s="76">
        <f>分析係数表!C36</f>
        <v>0.91090674483303868</v>
      </c>
      <c r="G33" s="77">
        <f t="shared" si="0"/>
        <v>0.68153370311304218</v>
      </c>
      <c r="H33" s="77">
        <v>0.81249411515582248</v>
      </c>
      <c r="I33" s="77">
        <f t="shared" si="1"/>
        <v>0.81249411515582248</v>
      </c>
      <c r="J33" s="76">
        <f>分析係数表!G36</f>
        <v>5.1762655005969514E-2</v>
      </c>
      <c r="K33" s="78">
        <f t="shared" si="2"/>
        <v>4.2056852577191307E-2</v>
      </c>
      <c r="L33" s="79"/>
      <c r="M33" s="80"/>
      <c r="N33" s="81">
        <f>分析係数表!H36</f>
        <v>0.19022926540846299</v>
      </c>
      <c r="O33" s="82">
        <f t="shared" si="3"/>
        <v>6.56723027780781</v>
      </c>
      <c r="P33" s="76">
        <f>分析係数表!C36</f>
        <v>0.91090674483303868</v>
      </c>
      <c r="Q33" s="82">
        <f t="shared" si="4"/>
        <v>5.9821343549268846</v>
      </c>
      <c r="R33" s="83">
        <v>6.2804983569615809</v>
      </c>
      <c r="S33" s="84">
        <f t="shared" si="5"/>
        <v>7.0929924721174036</v>
      </c>
      <c r="T33" s="85">
        <f>分析係数表!F36</f>
        <v>0.84633076241329552</v>
      </c>
      <c r="U33" s="86">
        <f t="shared" si="6"/>
        <v>6.0030177267188876</v>
      </c>
      <c r="V33" s="87">
        <f>分析係数表!D36</f>
        <v>1.3696924417880712E-2</v>
      </c>
      <c r="W33" s="88">
        <f t="shared" si="7"/>
        <v>0</v>
      </c>
      <c r="X33" s="76">
        <f>分析係数表!E36</f>
        <v>6.1086817992045527E-3</v>
      </c>
      <c r="Y33" s="89">
        <f t="shared" si="8"/>
        <v>0</v>
      </c>
    </row>
    <row r="34" spans="1:25" x14ac:dyDescent="0.2">
      <c r="A34" s="6" t="s">
        <v>22</v>
      </c>
      <c r="B34" s="5" t="s">
        <v>378</v>
      </c>
      <c r="C34" s="90"/>
      <c r="D34" s="76">
        <f>投入係数表!AI34</f>
        <v>2.0102042655993652E-2</v>
      </c>
      <c r="E34" s="77">
        <f t="shared" si="9"/>
        <v>2.010204265599365</v>
      </c>
      <c r="F34" s="76">
        <f>分析係数表!C37</f>
        <v>0.57543127748336897</v>
      </c>
      <c r="G34" s="77">
        <f t="shared" si="0"/>
        <v>1.1567344085563602</v>
      </c>
      <c r="H34" s="77">
        <v>1.4155432451937451</v>
      </c>
      <c r="I34" s="77">
        <f t="shared" si="1"/>
        <v>1.4155432451937451</v>
      </c>
      <c r="J34" s="76">
        <f>分析係数表!G37</f>
        <v>0.39253606653449546</v>
      </c>
      <c r="K34" s="78">
        <f t="shared" si="2"/>
        <v>0.55565177747782757</v>
      </c>
      <c r="L34" s="79"/>
      <c r="M34" s="80"/>
      <c r="N34" s="81">
        <f>分析係数表!H37</f>
        <v>4.7922509493440749E-2</v>
      </c>
      <c r="O34" s="82">
        <f t="shared" si="3"/>
        <v>1.6544150273518061</v>
      </c>
      <c r="P34" s="76">
        <f>分析係数表!C37</f>
        <v>0.57543127748336897</v>
      </c>
      <c r="Q34" s="82">
        <f t="shared" si="4"/>
        <v>0.9520021526767326</v>
      </c>
      <c r="R34" s="83">
        <v>1.1720004973692035</v>
      </c>
      <c r="S34" s="84">
        <f t="shared" si="5"/>
        <v>2.5875437425629486</v>
      </c>
      <c r="T34" s="85">
        <f>分析係数表!F37</f>
        <v>0.63717752091671964</v>
      </c>
      <c r="U34" s="86">
        <f t="shared" si="6"/>
        <v>1.6487247071498301</v>
      </c>
      <c r="V34" s="87">
        <f>分析係数表!D37</f>
        <v>6.7955959550617839E-2</v>
      </c>
      <c r="W34" s="88">
        <f t="shared" si="7"/>
        <v>0</v>
      </c>
      <c r="X34" s="76">
        <f>分析係数表!E37</f>
        <v>6.4489582164366135E-2</v>
      </c>
      <c r="Y34" s="89">
        <f t="shared" si="8"/>
        <v>0</v>
      </c>
    </row>
    <row r="35" spans="1:25" x14ac:dyDescent="0.2">
      <c r="A35" s="6" t="s">
        <v>23</v>
      </c>
      <c r="B35" s="5" t="s">
        <v>194</v>
      </c>
      <c r="C35" s="90"/>
      <c r="D35" s="76">
        <f>投入係数表!AI35</f>
        <v>3.3407251158346404E-2</v>
      </c>
      <c r="E35" s="77">
        <f t="shared" si="9"/>
        <v>3.3407251158346405</v>
      </c>
      <c r="F35" s="76">
        <f>分析係数表!C38</f>
        <v>0.12310923685624497</v>
      </c>
      <c r="G35" s="77">
        <f t="shared" si="0"/>
        <v>0.41127411955689319</v>
      </c>
      <c r="H35" s="77">
        <v>0.4749861904483445</v>
      </c>
      <c r="I35" s="77">
        <f t="shared" si="1"/>
        <v>0.4749861904483445</v>
      </c>
      <c r="J35" s="76">
        <f>分析係数表!G38</f>
        <v>0.19170637906529556</v>
      </c>
      <c r="K35" s="78">
        <f t="shared" si="2"/>
        <v>9.1057882676870996E-2</v>
      </c>
      <c r="L35" s="79"/>
      <c r="M35" s="80"/>
      <c r="N35" s="81">
        <f>分析係数表!H38</f>
        <v>4.3167094042767119E-2</v>
      </c>
      <c r="O35" s="82">
        <f t="shared" si="3"/>
        <v>1.4902451859545762</v>
      </c>
      <c r="P35" s="76">
        <f>分析係数表!C38</f>
        <v>0.12310923685624497</v>
      </c>
      <c r="Q35" s="82">
        <f t="shared" si="4"/>
        <v>0.18346294757156076</v>
      </c>
      <c r="R35" s="83">
        <v>0.23719702902596285</v>
      </c>
      <c r="S35" s="84">
        <f t="shared" si="5"/>
        <v>0.71218321947430741</v>
      </c>
      <c r="T35" s="85">
        <f>分析係数表!F38</f>
        <v>0.42705459409748348</v>
      </c>
      <c r="U35" s="86">
        <f t="shared" si="6"/>
        <v>0.30414111571563934</v>
      </c>
      <c r="V35" s="87">
        <f>分析係数表!D38</f>
        <v>7.0562661984783878E-2</v>
      </c>
      <c r="W35" s="88">
        <f t="shared" si="7"/>
        <v>0</v>
      </c>
      <c r="X35" s="76">
        <f>分析係数表!E38</f>
        <v>7.7418276063874261E-2</v>
      </c>
      <c r="Y35" s="89">
        <f t="shared" si="8"/>
        <v>0</v>
      </c>
    </row>
    <row r="36" spans="1:25" x14ac:dyDescent="0.2">
      <c r="A36" s="6" t="s">
        <v>24</v>
      </c>
      <c r="B36" s="5" t="s">
        <v>39</v>
      </c>
      <c r="C36" s="90"/>
      <c r="D36" s="76">
        <f>投入係数表!AI36</f>
        <v>0</v>
      </c>
      <c r="E36" s="77">
        <f t="shared" si="9"/>
        <v>0</v>
      </c>
      <c r="F36" s="76">
        <f>分析係数表!C39</f>
        <v>1</v>
      </c>
      <c r="G36" s="77">
        <f t="shared" si="0"/>
        <v>0</v>
      </c>
      <c r="H36" s="77">
        <v>0.10006429620896397</v>
      </c>
      <c r="I36" s="77">
        <f t="shared" si="1"/>
        <v>0.10006429620896397</v>
      </c>
      <c r="J36" s="76">
        <f>分析係数表!G39</f>
        <v>0.35304153549304357</v>
      </c>
      <c r="K36" s="78">
        <f t="shared" si="2"/>
        <v>3.5326852781643381E-2</v>
      </c>
      <c r="L36" s="79"/>
      <c r="M36" s="80"/>
      <c r="N36" s="81">
        <f>分析係数表!H39</f>
        <v>3.7957953780144243E-3</v>
      </c>
      <c r="O36" s="82">
        <f t="shared" si="3"/>
        <v>0.13104115332272248</v>
      </c>
      <c r="P36" s="76">
        <f>分析係数表!C39</f>
        <v>1</v>
      </c>
      <c r="Q36" s="82">
        <f t="shared" si="4"/>
        <v>0.13104115332272248</v>
      </c>
      <c r="R36" s="83">
        <v>0.18723445681538287</v>
      </c>
      <c r="S36" s="84">
        <f t="shared" si="5"/>
        <v>0.28729875302434682</v>
      </c>
      <c r="T36" s="85">
        <f>分析係数表!F39</f>
        <v>0.70376764496801059</v>
      </c>
      <c r="U36" s="86">
        <f t="shared" si="6"/>
        <v>0.20219156681819067</v>
      </c>
      <c r="V36" s="87">
        <f>分析係数表!D39</f>
        <v>5.7580989133746319E-2</v>
      </c>
      <c r="W36" s="88">
        <f t="shared" si="7"/>
        <v>0</v>
      </c>
      <c r="X36" s="76">
        <f>分析係数表!E39</f>
        <v>7.2915608814867472E-2</v>
      </c>
      <c r="Y36" s="89">
        <f t="shared" si="8"/>
        <v>0</v>
      </c>
    </row>
    <row r="37" spans="1:25" x14ac:dyDescent="0.2">
      <c r="A37" s="6" t="s">
        <v>25</v>
      </c>
      <c r="B37" s="5" t="s">
        <v>40</v>
      </c>
      <c r="C37" s="75">
        <f>最終需要_まとめ!C38</f>
        <v>100</v>
      </c>
      <c r="D37" s="76">
        <f>投入係数表!AI37</f>
        <v>0</v>
      </c>
      <c r="E37" s="77">
        <f t="shared" si="9"/>
        <v>0</v>
      </c>
      <c r="F37" s="76">
        <f>分析係数表!C40</f>
        <v>0.78099387587215507</v>
      </c>
      <c r="G37" s="77">
        <f t="shared" si="0"/>
        <v>0</v>
      </c>
      <c r="H37" s="77">
        <v>2.9710882662699403E-3</v>
      </c>
      <c r="I37" s="77">
        <f t="shared" si="1"/>
        <v>100.00297108826626</v>
      </c>
      <c r="J37" s="76">
        <f>分析係数表!G40</f>
        <v>0.50417365280256732</v>
      </c>
      <c r="K37" s="78">
        <f t="shared" si="2"/>
        <v>50.418863224680734</v>
      </c>
      <c r="L37" s="79"/>
      <c r="M37" s="80"/>
      <c r="N37" s="81">
        <f>分析係数表!H40</f>
        <v>3.2832602420076455E-2</v>
      </c>
      <c r="O37" s="82">
        <f t="shared" si="3"/>
        <v>1.1334705007106627</v>
      </c>
      <c r="P37" s="76">
        <f>分析係数表!C40</f>
        <v>0.78099387587215507</v>
      </c>
      <c r="Q37" s="82">
        <f t="shared" si="4"/>
        <v>0.88523351953677276</v>
      </c>
      <c r="R37" s="83">
        <v>0.88735073951347265</v>
      </c>
      <c r="S37" s="84">
        <f t="shared" si="5"/>
        <v>100.89032182777974</v>
      </c>
      <c r="T37" s="85">
        <f>分析係数表!F40</f>
        <v>0.70079506733733576</v>
      </c>
      <c r="U37" s="86">
        <f t="shared" si="6"/>
        <v>70.703439878984383</v>
      </c>
      <c r="V37" s="87">
        <f>分析係数表!D40</f>
        <v>8.9079993509654384E-2</v>
      </c>
      <c r="W37" s="88">
        <f t="shared" si="7"/>
        <v>9</v>
      </c>
      <c r="X37" s="76">
        <f>分析係数表!E40</f>
        <v>5.5816972253772516E-2</v>
      </c>
      <c r="Y37" s="89">
        <f t="shared" si="8"/>
        <v>6</v>
      </c>
    </row>
    <row r="38" spans="1:25" x14ac:dyDescent="0.2">
      <c r="A38" s="6" t="s">
        <v>26</v>
      </c>
      <c r="B38" s="5" t="s">
        <v>277</v>
      </c>
      <c r="C38" s="90"/>
      <c r="D38" s="76">
        <f>投入係数表!AI38</f>
        <v>1.8028737808066057E-5</v>
      </c>
      <c r="E38" s="77">
        <f t="shared" si="9"/>
        <v>1.8028737808066058E-3</v>
      </c>
      <c r="F38" s="76">
        <f>分析係数表!C41</f>
        <v>0.76071116627591595</v>
      </c>
      <c r="G38" s="77">
        <f t="shared" si="0"/>
        <v>1.371466216445663E-3</v>
      </c>
      <c r="H38" s="77">
        <v>3.3288639971892232E-3</v>
      </c>
      <c r="I38" s="77">
        <f t="shared" si="1"/>
        <v>3.3288639971892232E-3</v>
      </c>
      <c r="J38" s="76">
        <f>分析係数表!G41</f>
        <v>0.44503393665158369</v>
      </c>
      <c r="K38" s="78">
        <f t="shared" si="2"/>
        <v>1.4814574492468464E-3</v>
      </c>
      <c r="L38" s="79"/>
      <c r="M38" s="80"/>
      <c r="N38" s="81">
        <f>分析係数表!H41</f>
        <v>5.40375184572724E-2</v>
      </c>
      <c r="O38" s="82">
        <f t="shared" si="3"/>
        <v>1.8655217249995741</v>
      </c>
      <c r="P38" s="76">
        <f>分析係数表!C41</f>
        <v>0.76071116627591595</v>
      </c>
      <c r="Q38" s="82">
        <f t="shared" si="4"/>
        <v>1.4191232071374846</v>
      </c>
      <c r="R38" s="83">
        <v>1.44365808078688</v>
      </c>
      <c r="S38" s="84">
        <f t="shared" si="5"/>
        <v>1.4469869447840691</v>
      </c>
      <c r="T38" s="85">
        <f>分析係数表!F41</f>
        <v>0.54961538461538462</v>
      </c>
      <c r="U38" s="86">
        <f t="shared" si="6"/>
        <v>0.79528628619093644</v>
      </c>
      <c r="V38" s="87">
        <f>分析係数表!D41</f>
        <v>0.14765837104072399</v>
      </c>
      <c r="W38" s="88">
        <f t="shared" si="7"/>
        <v>0</v>
      </c>
      <c r="X38" s="76">
        <f>分析係数表!E41</f>
        <v>0.13881221719457013</v>
      </c>
      <c r="Y38" s="89">
        <f t="shared" si="8"/>
        <v>0</v>
      </c>
    </row>
    <row r="39" spans="1:25" x14ac:dyDescent="0.2">
      <c r="A39" s="6" t="s">
        <v>51</v>
      </c>
      <c r="B39" s="5" t="s">
        <v>368</v>
      </c>
      <c r="C39" s="90"/>
      <c r="D39" s="76">
        <f>投入係数表!AI39</f>
        <v>2.2896497016243892E-3</v>
      </c>
      <c r="E39" s="77">
        <f t="shared" si="9"/>
        <v>0.22896497016243891</v>
      </c>
      <c r="F39" s="76">
        <f>分析係数表!C42</f>
        <v>0.30107643796890293</v>
      </c>
      <c r="G39" s="77">
        <f>E39*F39</f>
        <v>6.8935957636163253E-2</v>
      </c>
      <c r="H39" s="77">
        <v>7.7327403349458909E-2</v>
      </c>
      <c r="I39" s="77">
        <f>C39+H39</f>
        <v>7.7327403349458909E-2</v>
      </c>
      <c r="J39" s="76">
        <f>分析係数表!G42</f>
        <v>0.48530465949820789</v>
      </c>
      <c r="K39" s="78">
        <f>I39*J39</f>
        <v>3.7527349152389734E-2</v>
      </c>
      <c r="L39" s="79"/>
      <c r="M39" s="80"/>
      <c r="N39" s="81">
        <f>分析係数表!H42</f>
        <v>1.1991298601515789E-2</v>
      </c>
      <c r="O39" s="82">
        <f t="shared" si="3"/>
        <v>0.41397215658177849</v>
      </c>
      <c r="P39" s="76">
        <f>分析係数表!C42</f>
        <v>0.30107643796890293</v>
      </c>
      <c r="Q39" s="82">
        <f>O39*P39</f>
        <v>0.1246372623219468</v>
      </c>
      <c r="R39" s="83">
        <v>0.13168768668887526</v>
      </c>
      <c r="S39" s="84">
        <f>I39+R39</f>
        <v>0.20901509003833418</v>
      </c>
      <c r="T39" s="85">
        <f>分析係数表!F42</f>
        <v>0.55698924731182797</v>
      </c>
      <c r="U39" s="86">
        <f>S39*T39</f>
        <v>0.11641915767726571</v>
      </c>
      <c r="V39" s="87">
        <f>分析係数表!D42</f>
        <v>0.33118279569892473</v>
      </c>
      <c r="W39" s="88">
        <f>ROUND(S39*V39,0)</f>
        <v>0</v>
      </c>
      <c r="X39" s="76">
        <f>分析係数表!E42</f>
        <v>0.28387096774193549</v>
      </c>
      <c r="Y39" s="89">
        <f>ROUND(S39*X39,0)</f>
        <v>0</v>
      </c>
    </row>
    <row r="40" spans="1:25" x14ac:dyDescent="0.2">
      <c r="A40" s="6" t="s">
        <v>195</v>
      </c>
      <c r="B40" s="5" t="s">
        <v>41</v>
      </c>
      <c r="C40" s="90"/>
      <c r="D40" s="76">
        <f>投入係数表!AI40</f>
        <v>7.6622135684280737E-2</v>
      </c>
      <c r="E40" s="77">
        <f t="shared" si="9"/>
        <v>7.6622135684280739</v>
      </c>
      <c r="F40" s="76">
        <f>分析係数表!C43</f>
        <v>0.72981232219865499</v>
      </c>
      <c r="G40" s="77">
        <f>E40*F40</f>
        <v>5.5919778775565359</v>
      </c>
      <c r="H40" s="77">
        <v>6.7293679233428394</v>
      </c>
      <c r="I40" s="77">
        <f>C40+H40</f>
        <v>6.7293679233428394</v>
      </c>
      <c r="J40" s="76">
        <f>分析係数表!G43</f>
        <v>0.39095764137830125</v>
      </c>
      <c r="K40" s="78">
        <f>I40*J40</f>
        <v>2.6308978112769137</v>
      </c>
      <c r="L40" s="79"/>
      <c r="M40" s="80"/>
      <c r="N40" s="81">
        <f>分析係数表!H43</f>
        <v>3.3430191196790096E-2</v>
      </c>
      <c r="O40" s="82">
        <f t="shared" si="3"/>
        <v>1.1541008863649687</v>
      </c>
      <c r="P40" s="76">
        <f>分析係数表!C43</f>
        <v>0.72981232219865499</v>
      </c>
      <c r="Q40" s="82">
        <f>O40*P40</f>
        <v>0.84227704792954383</v>
      </c>
      <c r="R40" s="83">
        <v>1.6846425253519726</v>
      </c>
      <c r="S40" s="84">
        <f>I40+R40</f>
        <v>8.4140104486948122</v>
      </c>
      <c r="T40" s="85">
        <f>分析係数表!F43</f>
        <v>0.64680420416026529</v>
      </c>
      <c r="U40" s="86">
        <f>S40*T40</f>
        <v>5.4422173320642049</v>
      </c>
      <c r="V40" s="87">
        <f>分析係数表!D43</f>
        <v>0.10445777550174361</v>
      </c>
      <c r="W40" s="88">
        <f>ROUND(S40*V40,0)</f>
        <v>1</v>
      </c>
      <c r="X40" s="76">
        <f>分析係数表!E43</f>
        <v>8.2644426561318804E-2</v>
      </c>
      <c r="Y40" s="89">
        <f>ROUND(S40*X40,0)</f>
        <v>1</v>
      </c>
    </row>
    <row r="41" spans="1:25" x14ac:dyDescent="0.2">
      <c r="A41" s="6" t="s">
        <v>341</v>
      </c>
      <c r="B41" s="5" t="s">
        <v>42</v>
      </c>
      <c r="C41" s="90"/>
      <c r="D41" s="76">
        <f>投入係数表!AI41</f>
        <v>3.082914165179296E-3</v>
      </c>
      <c r="E41" s="77">
        <f t="shared" si="9"/>
        <v>0.30829141651792957</v>
      </c>
      <c r="F41" s="76">
        <f>分析係数表!C44</f>
        <v>0.45252453325619169</v>
      </c>
      <c r="G41" s="77">
        <f>E41*F41</f>
        <v>0.13950942936666627</v>
      </c>
      <c r="H41" s="77">
        <v>0.15241920009754936</v>
      </c>
      <c r="I41" s="77">
        <f>C41+H41</f>
        <v>0.15241920009754936</v>
      </c>
      <c r="J41" s="76">
        <f>分析係数表!G44</f>
        <v>0.2679406279539126</v>
      </c>
      <c r="K41" s="78">
        <f>I41*J41</f>
        <v>4.083929618637043E-2</v>
      </c>
      <c r="L41" s="79"/>
      <c r="M41" s="80"/>
      <c r="N41" s="81">
        <f>分析係数表!H44</f>
        <v>0.11253165797686161</v>
      </c>
      <c r="O41" s="82">
        <f t="shared" si="3"/>
        <v>3.884898098569225</v>
      </c>
      <c r="P41" s="76">
        <f>分析係数表!C44</f>
        <v>0.45252453325619169</v>
      </c>
      <c r="Q41" s="82">
        <f>O41*P41</f>
        <v>1.7580116988029051</v>
      </c>
      <c r="R41" s="83">
        <v>1.7876565847680668</v>
      </c>
      <c r="S41" s="84">
        <f>I41+R41</f>
        <v>1.940075784865616</v>
      </c>
      <c r="T41" s="85">
        <f>分析係数表!F44</f>
        <v>0.51592877398257675</v>
      </c>
      <c r="U41" s="86">
        <f>S41*T41</f>
        <v>1.0009409211190026</v>
      </c>
      <c r="V41" s="87">
        <f>分析係数表!D44</f>
        <v>0.17695373374549728</v>
      </c>
      <c r="W41" s="88">
        <f>ROUND(S41*V41,0)</f>
        <v>0</v>
      </c>
      <c r="X41" s="76">
        <f>分析係数表!E44</f>
        <v>0.1325013412359809</v>
      </c>
      <c r="Y41" s="89">
        <f>ROUND(S41*X41,0)</f>
        <v>0</v>
      </c>
    </row>
    <row r="42" spans="1:25" x14ac:dyDescent="0.2">
      <c r="A42" s="6" t="s">
        <v>342</v>
      </c>
      <c r="B42" s="5" t="s">
        <v>279</v>
      </c>
      <c r="C42" s="90"/>
      <c r="D42" s="76">
        <f>投入係数表!AI42</f>
        <v>4.3268970739358537E-3</v>
      </c>
      <c r="E42" s="77">
        <f t="shared" si="9"/>
        <v>0.43268970739358537</v>
      </c>
      <c r="F42" s="76">
        <f>分析係数表!C45</f>
        <v>1</v>
      </c>
      <c r="G42" s="77">
        <f>E42*F42</f>
        <v>0.43268970739358537</v>
      </c>
      <c r="H42" s="77">
        <v>0.45703428766156556</v>
      </c>
      <c r="I42" s="77">
        <f>C42+H42</f>
        <v>0.45703428766156556</v>
      </c>
      <c r="J42" s="76">
        <f>分析係数表!G45</f>
        <v>0</v>
      </c>
      <c r="K42" s="78">
        <f>I42*J42</f>
        <v>0</v>
      </c>
      <c r="L42" s="79"/>
      <c r="M42" s="80"/>
      <c r="N42" s="81">
        <f>分析係数表!H45</f>
        <v>0</v>
      </c>
      <c r="O42" s="82">
        <f t="shared" si="3"/>
        <v>0</v>
      </c>
      <c r="P42" s="76">
        <f>分析係数表!C45</f>
        <v>1</v>
      </c>
      <c r="Q42" s="82">
        <f>O42*P42</f>
        <v>0</v>
      </c>
      <c r="R42" s="83">
        <v>2.9646847466491013E-2</v>
      </c>
      <c r="S42" s="84">
        <f>I42+R42</f>
        <v>0.48668113512805655</v>
      </c>
      <c r="T42" s="85">
        <f>分析係数表!F45</f>
        <v>0</v>
      </c>
      <c r="U42" s="86">
        <f>S42*T42</f>
        <v>0</v>
      </c>
      <c r="V42" s="87">
        <f>分析係数表!D45</f>
        <v>0</v>
      </c>
      <c r="W42" s="88">
        <f>ROUND(S42*V42,0)</f>
        <v>0</v>
      </c>
      <c r="X42" s="76">
        <f>分析係数表!E45</f>
        <v>0</v>
      </c>
      <c r="Y42" s="89">
        <f>ROUND(S42*X42,0)</f>
        <v>0</v>
      </c>
    </row>
    <row r="43" spans="1:25" x14ac:dyDescent="0.2">
      <c r="A43" s="6" t="s">
        <v>343</v>
      </c>
      <c r="B43" s="5" t="s">
        <v>280</v>
      </c>
      <c r="C43" s="90"/>
      <c r="D43" s="76">
        <f>投入係数表!AI43</f>
        <v>1.4459047722068978E-2</v>
      </c>
      <c r="E43" s="77">
        <f t="shared" si="9"/>
        <v>1.4459047722068978</v>
      </c>
      <c r="F43" s="76">
        <f>分析係数表!C46</f>
        <v>0.34080923888028791</v>
      </c>
      <c r="G43" s="77">
        <f>E43*F43</f>
        <v>0.49277770490920891</v>
      </c>
      <c r="H43" s="77">
        <v>0.52766463175308331</v>
      </c>
      <c r="I43" s="77">
        <f>C43+H43</f>
        <v>0.52766463175308331</v>
      </c>
      <c r="J43" s="76">
        <f>分析係数表!G46</f>
        <v>9.3103025848340071E-3</v>
      </c>
      <c r="K43" s="78">
        <f>I43*J43</f>
        <v>4.9127173849362162E-3</v>
      </c>
      <c r="L43" s="79"/>
      <c r="M43" s="80"/>
      <c r="N43" s="81">
        <f>分析係数表!H46</f>
        <v>2.2019091222401043E-2</v>
      </c>
      <c r="O43" s="82">
        <f t="shared" si="3"/>
        <v>0.7601587602994081</v>
      </c>
      <c r="P43" s="76">
        <f>分析係数表!C46</f>
        <v>0.34080923888028791</v>
      </c>
      <c r="Q43" s="82">
        <f>O43*P43</f>
        <v>0.25906912852582448</v>
      </c>
      <c r="R43" s="83">
        <v>0.29632166434792434</v>
      </c>
      <c r="S43" s="84">
        <f>I43+R43</f>
        <v>0.8239862961010076</v>
      </c>
      <c r="T43" s="85">
        <f>分析係数表!F46</f>
        <v>0.31361019233125076</v>
      </c>
      <c r="U43" s="86">
        <f>S43*T43</f>
        <v>0.25841050079855193</v>
      </c>
      <c r="V43" s="87">
        <f>分析係数表!D46</f>
        <v>2.8175915717260809E-3</v>
      </c>
      <c r="W43" s="88">
        <f>ROUND(S43*V43,0)</f>
        <v>0</v>
      </c>
      <c r="X43" s="76">
        <f>分析係数表!E46</f>
        <v>8.2077667524194532E-3</v>
      </c>
      <c r="Y43" s="89">
        <f>ROUND(S43*X43,0)</f>
        <v>0</v>
      </c>
    </row>
    <row r="44" spans="1:25" x14ac:dyDescent="0.2">
      <c r="A44" s="192">
        <v>40</v>
      </c>
      <c r="B44" s="14" t="s">
        <v>151</v>
      </c>
      <c r="C44" s="197">
        <f>SUM(C5:C43)</f>
        <v>100</v>
      </c>
      <c r="D44" s="92">
        <f>投入係数表!AI44</f>
        <v>0.28896460958768277</v>
      </c>
      <c r="E44" s="91">
        <f>SUM(E5:E43)</f>
        <v>28.89646095876828</v>
      </c>
      <c r="F44" s="92">
        <f>分析係数表!C47</f>
        <v>0.44730110240898746</v>
      </c>
      <c r="G44" s="91">
        <f>SUM(G5:G43)</f>
        <v>12.492161634533938</v>
      </c>
      <c r="H44" s="91">
        <f>SUM(H5:H43)</f>
        <v>14.932664083663591</v>
      </c>
      <c r="I44" s="91">
        <f>SUM(I5:I43)</f>
        <v>114.93266408366358</v>
      </c>
      <c r="J44" s="92">
        <f>分析係数表!G47</f>
        <v>0.20041488570582558</v>
      </c>
      <c r="K44" s="93">
        <f>SUM(K5:K43)</f>
        <v>55.030891666017787</v>
      </c>
      <c r="L44" s="94">
        <f>最終需要_まとめ!$L$33</f>
        <v>0.62733333333333341</v>
      </c>
      <c r="M44" s="91">
        <f>K44*L44</f>
        <v>34.522712705148493</v>
      </c>
      <c r="N44" s="95">
        <f>分析係数表!H47</f>
        <v>1</v>
      </c>
      <c r="O44" s="109">
        <f>SUM(O5:O43)</f>
        <v>34.522712705148493</v>
      </c>
      <c r="P44" s="92">
        <f>分析係数表!C47</f>
        <v>0.44730110240898746</v>
      </c>
      <c r="Q44" s="96">
        <f>SUM(Q5:Q43)</f>
        <v>16.62154740046082</v>
      </c>
      <c r="R44" s="91">
        <f>SUM(R5:R43)</f>
        <v>19.112645107234375</v>
      </c>
      <c r="S44" s="97">
        <f>SUM(S5:S43)</f>
        <v>134.045309190898</v>
      </c>
      <c r="T44" s="98">
        <f>分析係数表!F47</f>
        <v>0.4447131739491107</v>
      </c>
      <c r="U44" s="99">
        <f>SUM(U5:U43)</f>
        <v>91.540010692560529</v>
      </c>
      <c r="V44" s="100">
        <f>分析係数表!D47</f>
        <v>5.9741394314336671E-2</v>
      </c>
      <c r="W44" s="101">
        <f>SUM(W5:W43)</f>
        <v>11</v>
      </c>
      <c r="X44" s="92">
        <f>分析係数表!E47</f>
        <v>5.0958836918611881E-2</v>
      </c>
      <c r="Y44" s="102">
        <f>SUM(Y5:Y43)</f>
        <v>7</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5" right="0.75" top="1" bottom="1" header="0.51200000000000001" footer="0.51200000000000001"/>
  <headerFooter alignWithMargins="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A1:Y46"/>
  <sheetViews>
    <sheetView workbookViewId="0">
      <pane xSplit="2" ySplit="4" topLeftCell="C5" activePane="bottomRight" state="frozen"/>
      <selection pane="topRight" activeCell="C1" sqref="C1"/>
      <selection pane="bottomLeft" activeCell="A5" sqref="A5"/>
      <selection pane="bottomRight" activeCell="I34" sqref="I34"/>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customWidth="1"/>
    <col min="6" max="16384" width="8.90625" style="3"/>
  </cols>
  <sheetData>
    <row r="1" spans="1:25" ht="13" x14ac:dyDescent="0.2">
      <c r="B1" s="61" t="s">
        <v>344</v>
      </c>
      <c r="C1" s="62"/>
      <c r="D1" s="62"/>
      <c r="E1" s="62"/>
      <c r="F1" s="63"/>
      <c r="G1" s="398" t="str">
        <f>取引基本表!$E$1</f>
        <v>2015年加古川市産業連関表</v>
      </c>
      <c r="H1" s="401"/>
      <c r="I1" s="401"/>
    </row>
    <row r="2" spans="1:25" x14ac:dyDescent="0.2">
      <c r="B2" s="3" t="s">
        <v>277</v>
      </c>
      <c r="S2" s="3" t="s">
        <v>153</v>
      </c>
      <c r="U2" s="64" t="s">
        <v>210</v>
      </c>
      <c r="W2" s="3" t="s">
        <v>130</v>
      </c>
      <c r="Y2" s="3" t="s">
        <v>154</v>
      </c>
    </row>
    <row r="3" spans="1:25" ht="44" x14ac:dyDescent="0.2">
      <c r="B3" s="65"/>
      <c r="C3" s="66" t="s">
        <v>228</v>
      </c>
      <c r="D3" s="66" t="s">
        <v>318</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107">
        <f>投入係数表!AJ5</f>
        <v>1.6289592760180996E-3</v>
      </c>
      <c r="E5" s="110">
        <f>$C$38*D5</f>
        <v>0.16289592760180996</v>
      </c>
      <c r="F5" s="85">
        <f>分析係数表!C8</f>
        <v>6.8521575100212173E-2</v>
      </c>
      <c r="G5" s="110">
        <f t="shared" ref="G5:G38" si="0">E5*F5</f>
        <v>1.1161885536686147E-2</v>
      </c>
      <c r="H5" s="110">
        <f t="array" ref="H5:H43">MMULT(逆行列係数!C5:AO43,'34'!G5:G43)</f>
        <v>1.3274876267595629E-2</v>
      </c>
      <c r="I5" s="110">
        <f t="shared" ref="I5:I38" si="1">C5+H5</f>
        <v>1.3274876267595629E-2</v>
      </c>
      <c r="J5" s="85">
        <f>分析係数表!G8</f>
        <v>0.11996034368803701</v>
      </c>
      <c r="K5" s="111">
        <f t="shared" ref="K5:K38" si="2">I5*J5</f>
        <v>1.5924587194769376E-3</v>
      </c>
      <c r="L5" s="79" t="s">
        <v>188</v>
      </c>
      <c r="M5" s="80" t="s">
        <v>188</v>
      </c>
      <c r="N5" s="81">
        <f>分析係数表!H8</f>
        <v>1.0951051471680932E-2</v>
      </c>
      <c r="O5" s="82">
        <f t="shared" ref="O5:O43" si="3">$M$44*N5</f>
        <v>0.33804916961691989</v>
      </c>
      <c r="P5" s="76">
        <f>分析係数表!C8</f>
        <v>6.8521575100212173E-2</v>
      </c>
      <c r="Q5" s="82">
        <f t="shared" ref="Q5:Q38" si="4">O5*P5</f>
        <v>2.3163661563470141E-2</v>
      </c>
      <c r="R5" s="83">
        <f t="array" ref="R5:R43">MMULT(逆行列係数!C5:AO43,'34'!Q5:Q43)</f>
        <v>2.9795856683344446E-2</v>
      </c>
      <c r="S5" s="84">
        <f t="shared" ref="S5:S38" si="5">I5+R5</f>
        <v>4.3070732950940077E-2</v>
      </c>
      <c r="T5" s="85">
        <f>分析係数表!F8</f>
        <v>0.45208195637805682</v>
      </c>
      <c r="U5" s="86">
        <f t="shared" ref="U5:U43" si="6">S5*T5</f>
        <v>1.9471501215097827E-2</v>
      </c>
      <c r="V5" s="87">
        <f>分析係数表!D8</f>
        <v>0.36021150033046928</v>
      </c>
      <c r="W5" s="167">
        <f t="shared" ref="W5:W43" si="7">ROUND(S5*V5,0)</f>
        <v>0</v>
      </c>
      <c r="X5" s="76">
        <f>分析係数表!E8</f>
        <v>0.22769332452081956</v>
      </c>
      <c r="Y5" s="166">
        <f t="shared" ref="Y5:Y43" si="8">ROUND(S5*X5,0)</f>
        <v>0</v>
      </c>
    </row>
    <row r="6" spans="1:25" x14ac:dyDescent="0.2">
      <c r="A6" s="6" t="s">
        <v>220</v>
      </c>
      <c r="B6" s="5" t="s">
        <v>266</v>
      </c>
      <c r="C6" s="90"/>
      <c r="D6" s="107">
        <f>投入係数表!AJ6</f>
        <v>2.2624434389140271E-5</v>
      </c>
      <c r="E6" s="110">
        <f t="shared" ref="E6:E43" si="9">$C$38*D6</f>
        <v>2.2624434389140269E-3</v>
      </c>
      <c r="F6" s="85">
        <f>分析係数表!C9</f>
        <v>0.10166666666666668</v>
      </c>
      <c r="G6" s="110">
        <f t="shared" si="0"/>
        <v>2.3001508295625943E-4</v>
      </c>
      <c r="H6" s="110">
        <v>3.5514559037130871E-4</v>
      </c>
      <c r="I6" s="110">
        <f t="shared" si="1"/>
        <v>3.5514559037130871E-4</v>
      </c>
      <c r="J6" s="85">
        <f>分析係数表!G9</f>
        <v>0.25757575757575757</v>
      </c>
      <c r="K6" s="111">
        <f t="shared" si="2"/>
        <v>9.1476894489579509E-5</v>
      </c>
      <c r="L6" s="79"/>
      <c r="M6" s="80"/>
      <c r="N6" s="81">
        <f>分析係数表!H9</f>
        <v>5.8336047250617351E-4</v>
      </c>
      <c r="O6" s="82">
        <f t="shared" si="3"/>
        <v>1.8007816311338739E-2</v>
      </c>
      <c r="P6" s="76">
        <f>分析係数表!C9</f>
        <v>0.10166666666666668</v>
      </c>
      <c r="Q6" s="82">
        <f t="shared" si="4"/>
        <v>1.8307946583194388E-3</v>
      </c>
      <c r="R6" s="83">
        <v>2.068620500864155E-3</v>
      </c>
      <c r="S6" s="84">
        <f t="shared" si="5"/>
        <v>2.4237660912354636E-3</v>
      </c>
      <c r="T6" s="85">
        <f>分析係数表!F9</f>
        <v>0.71212121212121215</v>
      </c>
      <c r="U6" s="86">
        <f t="shared" si="6"/>
        <v>1.7260152467888908E-3</v>
      </c>
      <c r="V6" s="87">
        <f>分析係数表!D9</f>
        <v>0</v>
      </c>
      <c r="W6" s="167">
        <f t="shared" si="7"/>
        <v>0</v>
      </c>
      <c r="X6" s="76">
        <f>分析係数表!E9</f>
        <v>0</v>
      </c>
      <c r="Y6" s="166">
        <f t="shared" si="8"/>
        <v>0</v>
      </c>
    </row>
    <row r="7" spans="1:25" x14ac:dyDescent="0.2">
      <c r="A7" s="6" t="s">
        <v>221</v>
      </c>
      <c r="B7" s="5" t="s">
        <v>267</v>
      </c>
      <c r="C7" s="90"/>
      <c r="D7" s="107">
        <f>投入係数表!AJ7</f>
        <v>3.7330316742081448E-4</v>
      </c>
      <c r="E7" s="110">
        <f t="shared" si="9"/>
        <v>3.7330316742081447E-2</v>
      </c>
      <c r="F7" s="85">
        <f>分析係数表!C10</f>
        <v>6.675102815564693E-2</v>
      </c>
      <c r="G7" s="110">
        <f t="shared" si="0"/>
        <v>2.4918370239098969E-3</v>
      </c>
      <c r="H7" s="110">
        <v>2.8672321146943573E-3</v>
      </c>
      <c r="I7" s="110">
        <f t="shared" si="1"/>
        <v>2.8672321146943573E-3</v>
      </c>
      <c r="J7" s="85">
        <f>分析係数表!G10</f>
        <v>0.17692307692307693</v>
      </c>
      <c r="K7" s="111">
        <f t="shared" si="2"/>
        <v>5.0727952798438627E-4</v>
      </c>
      <c r="L7" s="79"/>
      <c r="M7" s="80"/>
      <c r="N7" s="81">
        <f>分析係数表!H10</f>
        <v>1.0987412693544459E-3</v>
      </c>
      <c r="O7" s="82">
        <f t="shared" si="3"/>
        <v>3.3917160803198974E-2</v>
      </c>
      <c r="P7" s="76">
        <f>分析係数表!C10</f>
        <v>6.675102815564693E-2</v>
      </c>
      <c r="Q7" s="82">
        <f t="shared" si="4"/>
        <v>2.2640053557339392E-3</v>
      </c>
      <c r="R7" s="83">
        <v>3.4371546082616155E-3</v>
      </c>
      <c r="S7" s="84">
        <f t="shared" si="5"/>
        <v>6.3043867229559732E-3</v>
      </c>
      <c r="T7" s="85">
        <f>分析係数表!F10</f>
        <v>0.52307692307692311</v>
      </c>
      <c r="U7" s="86">
        <f t="shared" si="6"/>
        <v>3.2976792089308171E-3</v>
      </c>
      <c r="V7" s="87">
        <f>分析係数表!D10</f>
        <v>9.2307692307692313E-2</v>
      </c>
      <c r="W7" s="167">
        <f t="shared" si="7"/>
        <v>0</v>
      </c>
      <c r="X7" s="76">
        <f>分析係数表!E10</f>
        <v>0</v>
      </c>
      <c r="Y7" s="166">
        <f t="shared" si="8"/>
        <v>0</v>
      </c>
    </row>
    <row r="8" spans="1:25" x14ac:dyDescent="0.2">
      <c r="A8" s="6" t="s">
        <v>222</v>
      </c>
      <c r="B8" s="5" t="s">
        <v>27</v>
      </c>
      <c r="C8" s="90"/>
      <c r="D8" s="107">
        <f>投入係数表!AJ8</f>
        <v>1.1312217194570136E-5</v>
      </c>
      <c r="E8" s="110">
        <f t="shared" si="9"/>
        <v>1.1312217194570135E-3</v>
      </c>
      <c r="F8" s="85">
        <f>分析係数表!C11</f>
        <v>1.2359489742525653E-2</v>
      </c>
      <c r="G8" s="110">
        <f t="shared" si="0"/>
        <v>1.398132323815119E-5</v>
      </c>
      <c r="H8" s="110">
        <v>1.7069773133599703E-3</v>
      </c>
      <c r="I8" s="110">
        <f t="shared" si="1"/>
        <v>1.7069773133599703E-3</v>
      </c>
      <c r="J8" s="85">
        <f>分析係数表!G11</f>
        <v>0.33667334669338678</v>
      </c>
      <c r="K8" s="111">
        <f t="shared" si="2"/>
        <v>5.7469376481858719E-4</v>
      </c>
      <c r="L8" s="79"/>
      <c r="M8" s="80"/>
      <c r="N8" s="81">
        <f>分析係数表!H11</f>
        <v>-2.0551994966342155E-5</v>
      </c>
      <c r="O8" s="82">
        <f t="shared" si="3"/>
        <v>-6.3442171286559232E-4</v>
      </c>
      <c r="P8" s="76">
        <f>分析係数表!C11</f>
        <v>1.2359489742525653E-2</v>
      </c>
      <c r="Q8" s="82">
        <f t="shared" si="4"/>
        <v>-7.8411286525978438E-6</v>
      </c>
      <c r="R8" s="83">
        <v>2.3333859311699288E-3</v>
      </c>
      <c r="S8" s="84">
        <f t="shared" si="5"/>
        <v>4.0403632445298989E-3</v>
      </c>
      <c r="T8" s="85">
        <f>分析係数表!F11</f>
        <v>0.55811623246492981</v>
      </c>
      <c r="U8" s="86">
        <f t="shared" si="6"/>
        <v>2.2549923118268069E-3</v>
      </c>
      <c r="V8" s="87">
        <f>分析係数表!D11</f>
        <v>9.0180360721442889E-3</v>
      </c>
      <c r="W8" s="167">
        <f t="shared" si="7"/>
        <v>0</v>
      </c>
      <c r="X8" s="76">
        <f>分析係数表!E11</f>
        <v>0</v>
      </c>
      <c r="Y8" s="166">
        <f t="shared" si="8"/>
        <v>0</v>
      </c>
    </row>
    <row r="9" spans="1:25" x14ac:dyDescent="0.2">
      <c r="A9" s="6" t="s">
        <v>223</v>
      </c>
      <c r="B9" s="5" t="s">
        <v>191</v>
      </c>
      <c r="C9" s="90"/>
      <c r="D9" s="107">
        <f>投入係数表!AJ9</f>
        <v>6.0520361990950228E-3</v>
      </c>
      <c r="E9" s="110">
        <f t="shared" si="9"/>
        <v>0.60520361990950233</v>
      </c>
      <c r="F9" s="85">
        <f>分析係数表!C12</f>
        <v>9.527433500036242E-2</v>
      </c>
      <c r="G9" s="110">
        <f t="shared" si="0"/>
        <v>5.7660372426689935E-2</v>
      </c>
      <c r="H9" s="110">
        <v>6.8334847999534723E-2</v>
      </c>
      <c r="I9" s="110">
        <f t="shared" si="1"/>
        <v>6.8334847999534723E-2</v>
      </c>
      <c r="J9" s="85">
        <f>分析係数表!G12</f>
        <v>0.14088657924107142</v>
      </c>
      <c r="K9" s="111">
        <f t="shared" si="2"/>
        <v>9.6274629776130199E-3</v>
      </c>
      <c r="L9" s="79"/>
      <c r="M9" s="80"/>
      <c r="N9" s="81">
        <f>分析係数表!H12</f>
        <v>8.9938691818092706E-2</v>
      </c>
      <c r="O9" s="82">
        <f t="shared" si="3"/>
        <v>2.7763270188402731</v>
      </c>
      <c r="P9" s="76">
        <f>分析係数表!C12</f>
        <v>9.527433500036242E-2</v>
      </c>
      <c r="Q9" s="82">
        <f t="shared" si="4"/>
        <v>0.26451271046354569</v>
      </c>
      <c r="R9" s="83">
        <v>0.29362741732321401</v>
      </c>
      <c r="S9" s="84">
        <f t="shared" si="5"/>
        <v>0.36196226532274872</v>
      </c>
      <c r="T9" s="85">
        <f>分析係数表!F12</f>
        <v>0.31070382254464285</v>
      </c>
      <c r="U9" s="86">
        <f t="shared" si="6"/>
        <v>0.11246305945269625</v>
      </c>
      <c r="V9" s="87">
        <f>分析係数表!D12</f>
        <v>6.9248744419642863E-2</v>
      </c>
      <c r="W9" s="167">
        <f t="shared" si="7"/>
        <v>0</v>
      </c>
      <c r="X9" s="76">
        <f>分析係数表!E12</f>
        <v>7.6468331473214288E-2</v>
      </c>
      <c r="Y9" s="166">
        <f t="shared" si="8"/>
        <v>0</v>
      </c>
    </row>
    <row r="10" spans="1:25" x14ac:dyDescent="0.2">
      <c r="A10" s="6" t="s">
        <v>224</v>
      </c>
      <c r="B10" s="5" t="s">
        <v>28</v>
      </c>
      <c r="C10" s="90"/>
      <c r="D10" s="107">
        <f>投入係数表!AJ10</f>
        <v>2.6809954751131223E-3</v>
      </c>
      <c r="E10" s="110">
        <f t="shared" si="9"/>
        <v>0.26809954751131221</v>
      </c>
      <c r="F10" s="85">
        <f>分析係数表!C13</f>
        <v>0</v>
      </c>
      <c r="G10" s="110">
        <f t="shared" si="0"/>
        <v>0</v>
      </c>
      <c r="H10" s="110">
        <v>0</v>
      </c>
      <c r="I10" s="110">
        <f t="shared" si="1"/>
        <v>0</v>
      </c>
      <c r="J10" s="85">
        <f>分析係数表!G13</f>
        <v>0.24501568667138954</v>
      </c>
      <c r="K10" s="111">
        <f t="shared" si="2"/>
        <v>0</v>
      </c>
      <c r="L10" s="79"/>
      <c r="M10" s="80"/>
      <c r="N10" s="81">
        <f>分析係数表!H13</f>
        <v>1.4256760815882582E-2</v>
      </c>
      <c r="O10" s="82">
        <f t="shared" si="3"/>
        <v>0.44009346204783939</v>
      </c>
      <c r="P10" s="76">
        <f>分析係数表!C13</f>
        <v>0</v>
      </c>
      <c r="Q10" s="82">
        <f t="shared" si="4"/>
        <v>0</v>
      </c>
      <c r="R10" s="83">
        <v>0</v>
      </c>
      <c r="S10" s="84">
        <f t="shared" si="5"/>
        <v>0</v>
      </c>
      <c r="T10" s="85">
        <f>分析係数表!F13</f>
        <v>0.38356441655702866</v>
      </c>
      <c r="U10" s="86">
        <f t="shared" si="6"/>
        <v>0</v>
      </c>
      <c r="V10" s="87">
        <f>分析係数表!D13</f>
        <v>0.14249569881590932</v>
      </c>
      <c r="W10" s="167">
        <f t="shared" si="7"/>
        <v>0</v>
      </c>
      <c r="X10" s="76">
        <f>分析係数表!E13</f>
        <v>0.13065479202509866</v>
      </c>
      <c r="Y10" s="166">
        <f t="shared" si="8"/>
        <v>0</v>
      </c>
    </row>
    <row r="11" spans="1:25" x14ac:dyDescent="0.2">
      <c r="A11" s="6" t="s">
        <v>225</v>
      </c>
      <c r="B11" s="5" t="s">
        <v>268</v>
      </c>
      <c r="C11" s="90"/>
      <c r="D11" s="107">
        <f>投入係数表!AJ11</f>
        <v>3.7556561085972853E-3</v>
      </c>
      <c r="E11" s="110">
        <f t="shared" si="9"/>
        <v>0.3755656108597285</v>
      </c>
      <c r="F11" s="85">
        <f>分析係数表!C14</f>
        <v>0.10677389421589856</v>
      </c>
      <c r="G11" s="110">
        <f t="shared" si="0"/>
        <v>4.0100602805065971E-2</v>
      </c>
      <c r="H11" s="110">
        <v>6.1924223022254463E-2</v>
      </c>
      <c r="I11" s="110">
        <f t="shared" si="1"/>
        <v>6.1924223022254463E-2</v>
      </c>
      <c r="J11" s="85">
        <f>分析係数表!G14</f>
        <v>0.16458723227282179</v>
      </c>
      <c r="K11" s="111">
        <f t="shared" si="2"/>
        <v>1.0191936477877814E-2</v>
      </c>
      <c r="L11" s="79"/>
      <c r="M11" s="80"/>
      <c r="N11" s="81">
        <f>分析係数表!H14</f>
        <v>1.166720945012347E-3</v>
      </c>
      <c r="O11" s="82">
        <f t="shared" si="3"/>
        <v>3.6015632622677478E-2</v>
      </c>
      <c r="P11" s="76">
        <f>分析係数表!C14</f>
        <v>0.10677389421589856</v>
      </c>
      <c r="Q11" s="82">
        <f t="shared" si="4"/>
        <v>3.8455293477724301E-3</v>
      </c>
      <c r="R11" s="83">
        <v>1.6743264859585626E-2</v>
      </c>
      <c r="S11" s="84">
        <f t="shared" si="5"/>
        <v>7.8667487881840081E-2</v>
      </c>
      <c r="T11" s="85">
        <f>分析係数表!F14</f>
        <v>0.30037429819089206</v>
      </c>
      <c r="U11" s="86">
        <f t="shared" si="6"/>
        <v>2.3629691462948219E-2</v>
      </c>
      <c r="V11" s="87">
        <f>分析係数表!D14</f>
        <v>5.9367851944271161E-2</v>
      </c>
      <c r="W11" s="167">
        <f t="shared" si="7"/>
        <v>0</v>
      </c>
      <c r="X11" s="76">
        <f>分析係数表!E14</f>
        <v>5.1881888126429611E-2</v>
      </c>
      <c r="Y11" s="166">
        <f t="shared" si="8"/>
        <v>0</v>
      </c>
    </row>
    <row r="12" spans="1:25" x14ac:dyDescent="0.2">
      <c r="A12" s="6" t="s">
        <v>226</v>
      </c>
      <c r="B12" s="5" t="s">
        <v>29</v>
      </c>
      <c r="C12" s="90"/>
      <c r="D12" s="107">
        <f>投入係数表!AJ12</f>
        <v>0.1815158371040724</v>
      </c>
      <c r="E12" s="110">
        <f t="shared" si="9"/>
        <v>18.151583710407241</v>
      </c>
      <c r="F12" s="85">
        <f>分析係数表!C15</f>
        <v>0</v>
      </c>
      <c r="G12" s="110">
        <f t="shared" si="0"/>
        <v>0</v>
      </c>
      <c r="H12" s="110">
        <v>0</v>
      </c>
      <c r="I12" s="110">
        <f t="shared" si="1"/>
        <v>0</v>
      </c>
      <c r="J12" s="85">
        <f>分析係数表!G15</f>
        <v>9.5597535599167657E-2</v>
      </c>
      <c r="K12" s="111">
        <f t="shared" si="2"/>
        <v>0</v>
      </c>
      <c r="L12" s="79"/>
      <c r="M12" s="80"/>
      <c r="N12" s="81">
        <f>分析係数表!H15</f>
        <v>8.2508355176415162E-3</v>
      </c>
      <c r="O12" s="82">
        <f t="shared" si="3"/>
        <v>0.25469591688042514</v>
      </c>
      <c r="P12" s="76">
        <f>分析係数表!C15</f>
        <v>0</v>
      </c>
      <c r="Q12" s="82">
        <f t="shared" si="4"/>
        <v>0</v>
      </c>
      <c r="R12" s="83">
        <v>0</v>
      </c>
      <c r="S12" s="84">
        <f t="shared" si="5"/>
        <v>0</v>
      </c>
      <c r="T12" s="85">
        <f>分析係数表!F15</f>
        <v>0.3037251621853197</v>
      </c>
      <c r="U12" s="86">
        <f t="shared" si="6"/>
        <v>0</v>
      </c>
      <c r="V12" s="87">
        <f>分析係数表!D15</f>
        <v>2.5215227059447551E-2</v>
      </c>
      <c r="W12" s="167">
        <f t="shared" si="7"/>
        <v>0</v>
      </c>
      <c r="X12" s="76">
        <f>分析係数表!E15</f>
        <v>2.1461503937329145E-2</v>
      </c>
      <c r="Y12" s="166">
        <f t="shared" si="8"/>
        <v>0</v>
      </c>
    </row>
    <row r="13" spans="1:25" x14ac:dyDescent="0.2">
      <c r="A13" s="6" t="s">
        <v>227</v>
      </c>
      <c r="B13" s="5" t="s">
        <v>30</v>
      </c>
      <c r="C13" s="90"/>
      <c r="D13" s="107">
        <f>投入係数表!AJ13</f>
        <v>2.2850678733031676E-3</v>
      </c>
      <c r="E13" s="110">
        <f t="shared" si="9"/>
        <v>0.22850678733031676</v>
      </c>
      <c r="F13" s="85">
        <f>分析係数表!C16</f>
        <v>0.41015070437916346</v>
      </c>
      <c r="G13" s="110">
        <f t="shared" si="0"/>
        <v>9.3722219778949123E-2</v>
      </c>
      <c r="H13" s="110">
        <v>0.13369340251502457</v>
      </c>
      <c r="I13" s="110">
        <f t="shared" si="1"/>
        <v>0.13369340251502457</v>
      </c>
      <c r="J13" s="85">
        <f>分析係数表!G16</f>
        <v>3.3423831070889892E-2</v>
      </c>
      <c r="K13" s="111">
        <f t="shared" si="2"/>
        <v>4.4685457009546667E-3</v>
      </c>
      <c r="L13" s="79"/>
      <c r="M13" s="80"/>
      <c r="N13" s="81">
        <f>分析係数表!H16</f>
        <v>1.6727742979912797E-2</v>
      </c>
      <c r="O13" s="82">
        <f t="shared" si="3"/>
        <v>0.51637047260237179</v>
      </c>
      <c r="P13" s="76">
        <f>分析係数表!C16</f>
        <v>0.41015070437916346</v>
      </c>
      <c r="Q13" s="82">
        <f t="shared" si="4"/>
        <v>0.21178971305846431</v>
      </c>
      <c r="R13" s="83">
        <v>0.25606691363262718</v>
      </c>
      <c r="S13" s="84">
        <f t="shared" si="5"/>
        <v>0.38976031614765172</v>
      </c>
      <c r="T13" s="85">
        <f>分析係数表!F16</f>
        <v>0.28886877828054297</v>
      </c>
      <c r="U13" s="86">
        <f t="shared" si="6"/>
        <v>0.11258958634781034</v>
      </c>
      <c r="V13" s="87">
        <f>分析係数表!D16</f>
        <v>1.1915535444947209E-2</v>
      </c>
      <c r="W13" s="167">
        <f t="shared" si="7"/>
        <v>0</v>
      </c>
      <c r="X13" s="76">
        <f>分析係数表!E16</f>
        <v>1.200603318250377E-2</v>
      </c>
      <c r="Y13" s="166">
        <f t="shared" si="8"/>
        <v>0</v>
      </c>
    </row>
    <row r="14" spans="1:25" x14ac:dyDescent="0.2">
      <c r="A14" s="6" t="s">
        <v>2</v>
      </c>
      <c r="B14" s="5" t="s">
        <v>365</v>
      </c>
      <c r="C14" s="90"/>
      <c r="D14" s="107">
        <f>投入係数表!AJ14</f>
        <v>2.352941176470588E-3</v>
      </c>
      <c r="E14" s="110">
        <f t="shared" si="9"/>
        <v>0.23529411764705879</v>
      </c>
      <c r="F14" s="85">
        <f>分析係数表!C17</f>
        <v>9.7010006591167874E-2</v>
      </c>
      <c r="G14" s="110">
        <f t="shared" si="0"/>
        <v>2.2825883903804203E-2</v>
      </c>
      <c r="H14" s="110">
        <v>3.5473752427496119E-2</v>
      </c>
      <c r="I14" s="110">
        <f t="shared" si="1"/>
        <v>3.5473752427496119E-2</v>
      </c>
      <c r="J14" s="85">
        <f>分析係数表!G17</f>
        <v>0.23047865738492257</v>
      </c>
      <c r="K14" s="111">
        <f t="shared" si="2"/>
        <v>8.1759428318944425E-3</v>
      </c>
      <c r="L14" s="79"/>
      <c r="M14" s="80"/>
      <c r="N14" s="81">
        <f>分析係数表!H17</f>
        <v>3.0021721877756735E-3</v>
      </c>
      <c r="O14" s="82">
        <f t="shared" si="3"/>
        <v>9.2674371748596926E-2</v>
      </c>
      <c r="P14" s="76">
        <f>分析係数表!C17</f>
        <v>9.7010006591167874E-2</v>
      </c>
      <c r="Q14" s="82">
        <f t="shared" si="4"/>
        <v>8.99034141416373E-3</v>
      </c>
      <c r="R14" s="83">
        <v>1.7127950038181027E-2</v>
      </c>
      <c r="S14" s="84">
        <f t="shared" si="5"/>
        <v>5.260170246567715E-2</v>
      </c>
      <c r="T14" s="85">
        <f>分析係数表!F17</f>
        <v>0.38098321731153201</v>
      </c>
      <c r="U14" s="86">
        <f t="shared" si="6"/>
        <v>2.0040365841437625E-2</v>
      </c>
      <c r="V14" s="87">
        <f>分析係数表!D17</f>
        <v>7.2149371323727812E-2</v>
      </c>
      <c r="W14" s="167">
        <f t="shared" si="7"/>
        <v>0</v>
      </c>
      <c r="X14" s="76">
        <f>分析係数表!E17</f>
        <v>7.3984134693216769E-2</v>
      </c>
      <c r="Y14" s="166">
        <f t="shared" si="8"/>
        <v>0</v>
      </c>
    </row>
    <row r="15" spans="1:25" x14ac:dyDescent="0.2">
      <c r="A15" s="6" t="s">
        <v>3</v>
      </c>
      <c r="B15" s="5" t="s">
        <v>31</v>
      </c>
      <c r="C15" s="90"/>
      <c r="D15" s="107">
        <f>投入係数表!AJ15</f>
        <v>7.5791855203619909E-4</v>
      </c>
      <c r="E15" s="110">
        <f t="shared" si="9"/>
        <v>7.5791855203619904E-2</v>
      </c>
      <c r="F15" s="85">
        <f>分析係数表!C18</f>
        <v>9.5269756838905817E-2</v>
      </c>
      <c r="G15" s="110">
        <f t="shared" si="0"/>
        <v>7.2206716156184266E-3</v>
      </c>
      <c r="H15" s="110">
        <v>1.0428274180151081E-2</v>
      </c>
      <c r="I15" s="110">
        <f t="shared" si="1"/>
        <v>1.0428274180151081E-2</v>
      </c>
      <c r="J15" s="85">
        <f>分析係数表!G18</f>
        <v>0.2156830511260891</v>
      </c>
      <c r="K15" s="111">
        <f t="shared" si="2"/>
        <v>2.2492019931544005E-3</v>
      </c>
      <c r="L15" s="79"/>
      <c r="M15" s="80"/>
      <c r="N15" s="81">
        <f>分析係数表!H18</f>
        <v>4.4107743043149704E-4</v>
      </c>
      <c r="O15" s="82">
        <f t="shared" si="3"/>
        <v>1.3615665991500022E-2</v>
      </c>
      <c r="P15" s="76">
        <f>分析係数表!C18</f>
        <v>9.5269756838905817E-2</v>
      </c>
      <c r="Q15" s="82">
        <f t="shared" si="4"/>
        <v>1.2971611882099665E-3</v>
      </c>
      <c r="R15" s="83">
        <v>2.9942520308846093E-3</v>
      </c>
      <c r="S15" s="84">
        <f t="shared" si="5"/>
        <v>1.342252621103569E-2</v>
      </c>
      <c r="T15" s="85">
        <f>分析係数表!F18</f>
        <v>0.45931283905967452</v>
      </c>
      <c r="U15" s="86">
        <f t="shared" si="6"/>
        <v>6.1651386213436984E-3</v>
      </c>
      <c r="V15" s="87">
        <f>分析係数表!D18</f>
        <v>2.4001315140555646E-2</v>
      </c>
      <c r="W15" s="167">
        <f t="shared" si="7"/>
        <v>0</v>
      </c>
      <c r="X15" s="76">
        <f>分析係数表!E18</f>
        <v>2.0549071181982573E-2</v>
      </c>
      <c r="Y15" s="166">
        <f t="shared" si="8"/>
        <v>0</v>
      </c>
    </row>
    <row r="16" spans="1:25" x14ac:dyDescent="0.2">
      <c r="A16" s="6" t="s">
        <v>4</v>
      </c>
      <c r="B16" s="5" t="s">
        <v>32</v>
      </c>
      <c r="C16" s="90"/>
      <c r="D16" s="107">
        <f>投入係数表!AJ16</f>
        <v>0</v>
      </c>
      <c r="E16" s="110">
        <f t="shared" si="9"/>
        <v>0</v>
      </c>
      <c r="F16" s="85">
        <f>分析係数表!C19</f>
        <v>0.40536890089481681</v>
      </c>
      <c r="G16" s="110">
        <f t="shared" si="0"/>
        <v>0</v>
      </c>
      <c r="H16" s="110">
        <v>1.1354571578521613E-2</v>
      </c>
      <c r="I16" s="110">
        <f t="shared" si="1"/>
        <v>1.1354571578521613E-2</v>
      </c>
      <c r="J16" s="85">
        <f>分析係数表!G19</f>
        <v>5.7664292584581833E-2</v>
      </c>
      <c r="K16" s="111">
        <f t="shared" si="2"/>
        <v>6.5475333767644746E-4</v>
      </c>
      <c r="L16" s="79"/>
      <c r="M16" s="80"/>
      <c r="N16" s="81">
        <f>分析係数表!H19</f>
        <v>-1.1224551097002254E-4</v>
      </c>
      <c r="O16" s="82">
        <f t="shared" si="3"/>
        <v>-3.4649185856505428E-3</v>
      </c>
      <c r="P16" s="76">
        <f>分析係数表!C19</f>
        <v>0.40536890089481681</v>
      </c>
      <c r="Q16" s="82">
        <f t="shared" si="4"/>
        <v>-1.4045702387551838E-3</v>
      </c>
      <c r="R16" s="83">
        <v>7.602134093379378E-3</v>
      </c>
      <c r="S16" s="84">
        <f t="shared" si="5"/>
        <v>1.895670567190099E-2</v>
      </c>
      <c r="T16" s="85">
        <f>分析係数表!F19</f>
        <v>0.24008915593875232</v>
      </c>
      <c r="U16" s="86">
        <f t="shared" si="6"/>
        <v>4.5512994641460679E-3</v>
      </c>
      <c r="V16" s="87">
        <f>分析係数表!D19</f>
        <v>8.3893032671263044E-3</v>
      </c>
      <c r="W16" s="167">
        <f t="shared" si="7"/>
        <v>0</v>
      </c>
      <c r="X16" s="76">
        <f>分析係数表!E19</f>
        <v>9.7042048804792374E-3</v>
      </c>
      <c r="Y16" s="166">
        <f t="shared" si="8"/>
        <v>0</v>
      </c>
    </row>
    <row r="17" spans="1:25" x14ac:dyDescent="0.2">
      <c r="A17" s="6" t="s">
        <v>5</v>
      </c>
      <c r="B17" s="5" t="s">
        <v>33</v>
      </c>
      <c r="C17" s="90"/>
      <c r="D17" s="107">
        <f>投入係数表!AJ17</f>
        <v>1.6742081447963801E-3</v>
      </c>
      <c r="E17" s="110">
        <f t="shared" si="9"/>
        <v>0.16742081447963802</v>
      </c>
      <c r="F17" s="85">
        <f>分析係数表!C20</f>
        <v>8.6705813891974848E-2</v>
      </c>
      <c r="G17" s="110">
        <f t="shared" si="0"/>
        <v>1.4516357981914342E-2</v>
      </c>
      <c r="H17" s="110">
        <v>1.7314597909684041E-2</v>
      </c>
      <c r="I17" s="110">
        <f t="shared" si="1"/>
        <v>1.7314597909684041E-2</v>
      </c>
      <c r="J17" s="85">
        <f>分析係数表!G20</f>
        <v>0.10015098137896326</v>
      </c>
      <c r="K17" s="111">
        <f t="shared" si="2"/>
        <v>1.7340739728370026E-3</v>
      </c>
      <c r="L17" s="79"/>
      <c r="M17" s="80"/>
      <c r="N17" s="81">
        <f>分析係数表!H20</f>
        <v>5.4858017333236366E-4</v>
      </c>
      <c r="O17" s="82">
        <f t="shared" si="3"/>
        <v>1.6934179566489273E-2</v>
      </c>
      <c r="P17" s="76">
        <f>分析係数表!C20</f>
        <v>8.6705813891974848E-2</v>
      </c>
      <c r="Q17" s="82">
        <f t="shared" si="4"/>
        <v>1.4682918219053021E-3</v>
      </c>
      <c r="R17" s="83">
        <v>3.5735125182353375E-3</v>
      </c>
      <c r="S17" s="84">
        <f t="shared" si="5"/>
        <v>2.0888110427919378E-2</v>
      </c>
      <c r="T17" s="85">
        <f>分析係数表!F20</f>
        <v>0.22320080523402114</v>
      </c>
      <c r="U17" s="86">
        <f t="shared" si="6"/>
        <v>4.6622430673287588E-3</v>
      </c>
      <c r="V17" s="87">
        <f>分析係数表!D20</f>
        <v>3.6738802214393559E-2</v>
      </c>
      <c r="W17" s="167">
        <f t="shared" si="7"/>
        <v>0</v>
      </c>
      <c r="X17" s="76">
        <f>分析係数表!E20</f>
        <v>3.8877705083039761E-2</v>
      </c>
      <c r="Y17" s="166">
        <f t="shared" si="8"/>
        <v>0</v>
      </c>
    </row>
    <row r="18" spans="1:25" x14ac:dyDescent="0.2">
      <c r="A18" s="6" t="s">
        <v>6</v>
      </c>
      <c r="B18" s="5" t="s">
        <v>34</v>
      </c>
      <c r="C18" s="90"/>
      <c r="D18" s="107">
        <f>投入係数表!AJ18</f>
        <v>2.941176470588235E-4</v>
      </c>
      <c r="E18" s="110">
        <f t="shared" si="9"/>
        <v>2.9411764705882349E-2</v>
      </c>
      <c r="F18" s="85">
        <f>分析係数表!C21</f>
        <v>0.12574712643678165</v>
      </c>
      <c r="G18" s="110">
        <f t="shared" si="0"/>
        <v>3.6984448951994601E-3</v>
      </c>
      <c r="H18" s="110">
        <v>1.1695803588499712E-2</v>
      </c>
      <c r="I18" s="110">
        <f t="shared" si="1"/>
        <v>1.1695803588499712E-2</v>
      </c>
      <c r="J18" s="85">
        <f>分析係数表!G21</f>
        <v>0.2851216642932326</v>
      </c>
      <c r="K18" s="111">
        <f t="shared" si="2"/>
        <v>3.3347269843998001E-3</v>
      </c>
      <c r="L18" s="79"/>
      <c r="M18" s="80"/>
      <c r="N18" s="81">
        <f>分析係数表!H21</f>
        <v>9.2325885079567842E-4</v>
      </c>
      <c r="O18" s="82">
        <f t="shared" si="3"/>
        <v>2.8500175408731229E-2</v>
      </c>
      <c r="P18" s="76">
        <f>分析係数表!C21</f>
        <v>0.12574712643678165</v>
      </c>
      <c r="Q18" s="82">
        <f t="shared" si="4"/>
        <v>3.5838151605921812E-3</v>
      </c>
      <c r="R18" s="83">
        <v>8.3269067527758298E-3</v>
      </c>
      <c r="S18" s="84">
        <f t="shared" si="5"/>
        <v>2.0022710341275542E-2</v>
      </c>
      <c r="T18" s="85">
        <f>分析係数表!F21</f>
        <v>0.42585598414958825</v>
      </c>
      <c r="U18" s="86">
        <f t="shared" si="6"/>
        <v>8.526791017726033E-3</v>
      </c>
      <c r="V18" s="87">
        <f>分析係数表!D21</f>
        <v>8.1109528821744784E-2</v>
      </c>
      <c r="W18" s="167">
        <f t="shared" si="7"/>
        <v>0</v>
      </c>
      <c r="X18" s="76">
        <f>分析係数表!E21</f>
        <v>6.7549996904216453E-2</v>
      </c>
      <c r="Y18" s="166">
        <f t="shared" si="8"/>
        <v>0</v>
      </c>
    </row>
    <row r="19" spans="1:25" x14ac:dyDescent="0.2">
      <c r="A19" s="6" t="s">
        <v>7</v>
      </c>
      <c r="B19" s="5" t="s">
        <v>269</v>
      </c>
      <c r="C19" s="90"/>
      <c r="D19" s="107">
        <f>投入係数表!AJ19</f>
        <v>0</v>
      </c>
      <c r="E19" s="110">
        <f t="shared" si="9"/>
        <v>0</v>
      </c>
      <c r="F19" s="85">
        <f>分析係数表!C22</f>
        <v>0.11411587407903545</v>
      </c>
      <c r="G19" s="110">
        <f t="shared" si="0"/>
        <v>0</v>
      </c>
      <c r="H19" s="110">
        <v>5.0875916014938233E-3</v>
      </c>
      <c r="I19" s="110">
        <f t="shared" si="1"/>
        <v>5.0875916014938233E-3</v>
      </c>
      <c r="J19" s="85">
        <f>分析係数表!G22</f>
        <v>0.19462933210924949</v>
      </c>
      <c r="K19" s="111">
        <f t="shared" si="2"/>
        <v>9.901945554433697E-4</v>
      </c>
      <c r="L19" s="79"/>
      <c r="M19" s="80"/>
      <c r="N19" s="81">
        <f>分析係数表!H22</f>
        <v>4.2684912622402942E-5</v>
      </c>
      <c r="O19" s="82">
        <f t="shared" si="3"/>
        <v>1.317645095951615E-3</v>
      </c>
      <c r="P19" s="76">
        <f>分析係数表!C22</f>
        <v>0.11411587407903545</v>
      </c>
      <c r="Q19" s="82">
        <f t="shared" si="4"/>
        <v>1.5036422185047308E-4</v>
      </c>
      <c r="R19" s="83">
        <v>2.1757507504631514E-3</v>
      </c>
      <c r="S19" s="84">
        <f t="shared" si="5"/>
        <v>7.2633423519569747E-3</v>
      </c>
      <c r="T19" s="85">
        <f>分析係数表!F22</f>
        <v>0.41301354142758778</v>
      </c>
      <c r="U19" s="86">
        <f t="shared" si="6"/>
        <v>2.9998587473827349E-3</v>
      </c>
      <c r="V19" s="87">
        <f>分析係数表!D22</f>
        <v>3.7726646775304108E-2</v>
      </c>
      <c r="W19" s="167">
        <f t="shared" si="7"/>
        <v>0</v>
      </c>
      <c r="X19" s="76">
        <f>分析係数表!E22</f>
        <v>3.6923341748909801E-2</v>
      </c>
      <c r="Y19" s="166">
        <f t="shared" si="8"/>
        <v>0</v>
      </c>
    </row>
    <row r="20" spans="1:25" x14ac:dyDescent="0.2">
      <c r="A20" s="6" t="s">
        <v>8</v>
      </c>
      <c r="B20" s="5" t="s">
        <v>270</v>
      </c>
      <c r="C20" s="90"/>
      <c r="D20" s="107">
        <f>投入係数表!AJ20</f>
        <v>0</v>
      </c>
      <c r="E20" s="110">
        <f t="shared" si="9"/>
        <v>0</v>
      </c>
      <c r="F20" s="85">
        <f>分析係数表!C23</f>
        <v>0</v>
      </c>
      <c r="G20" s="110">
        <f t="shared" si="0"/>
        <v>0</v>
      </c>
      <c r="H20" s="110">
        <v>0</v>
      </c>
      <c r="I20" s="110">
        <f t="shared" si="1"/>
        <v>0</v>
      </c>
      <c r="J20" s="85">
        <f>分析係数表!G23</f>
        <v>0.21587101160701277</v>
      </c>
      <c r="K20" s="111">
        <f t="shared" si="2"/>
        <v>0</v>
      </c>
      <c r="L20" s="79"/>
      <c r="M20" s="80"/>
      <c r="N20" s="81">
        <f>分析係数表!H23</f>
        <v>2.5294763035498039E-5</v>
      </c>
      <c r="O20" s="82">
        <f t="shared" si="3"/>
        <v>7.8082672352688292E-4</v>
      </c>
      <c r="P20" s="76">
        <f>分析係数表!C23</f>
        <v>0</v>
      </c>
      <c r="Q20" s="82">
        <f t="shared" si="4"/>
        <v>0</v>
      </c>
      <c r="R20" s="83">
        <v>0</v>
      </c>
      <c r="S20" s="84">
        <f t="shared" si="5"/>
        <v>0</v>
      </c>
      <c r="T20" s="85">
        <f>分析係数表!F23</f>
        <v>0.44111505026467873</v>
      </c>
      <c r="U20" s="86">
        <f t="shared" si="6"/>
        <v>0</v>
      </c>
      <c r="V20" s="87">
        <f>分析係数表!D23</f>
        <v>7.4984216405225582E-2</v>
      </c>
      <c r="W20" s="167">
        <f t="shared" si="7"/>
        <v>0</v>
      </c>
      <c r="X20" s="76">
        <f>分析係数表!E23</f>
        <v>7.4984216405225582E-2</v>
      </c>
      <c r="Y20" s="166">
        <f t="shared" si="8"/>
        <v>0</v>
      </c>
    </row>
    <row r="21" spans="1:25" x14ac:dyDescent="0.2">
      <c r="A21" s="6" t="s">
        <v>9</v>
      </c>
      <c r="B21" s="5" t="s">
        <v>271</v>
      </c>
      <c r="C21" s="90"/>
      <c r="D21" s="107">
        <f>投入係数表!AJ21</f>
        <v>1.3925339366515837E-2</v>
      </c>
      <c r="E21" s="110">
        <f t="shared" si="9"/>
        <v>1.3925339366515836</v>
      </c>
      <c r="F21" s="85">
        <f>分析係数表!C24</f>
        <v>0.22802579992411787</v>
      </c>
      <c r="G21" s="110">
        <f t="shared" si="0"/>
        <v>0.31753366482645823</v>
      </c>
      <c r="H21" s="110">
        <v>0.33477101094330841</v>
      </c>
      <c r="I21" s="110">
        <f t="shared" si="1"/>
        <v>0.33477101094330841</v>
      </c>
      <c r="J21" s="85">
        <f>分析係数表!G24</f>
        <v>0.20837520938023452</v>
      </c>
      <c r="K21" s="111">
        <f t="shared" si="2"/>
        <v>6.9757979499744674E-2</v>
      </c>
      <c r="L21" s="79"/>
      <c r="M21" s="80"/>
      <c r="N21" s="81">
        <f>分析係数表!H24</f>
        <v>3.2883191946147448E-4</v>
      </c>
      <c r="O21" s="82">
        <f t="shared" si="3"/>
        <v>1.0150747405849477E-2</v>
      </c>
      <c r="P21" s="76">
        <f>分析係数表!C24</f>
        <v>0.22802579992411787</v>
      </c>
      <c r="Q21" s="82">
        <f t="shared" si="4"/>
        <v>2.3146322970464912E-3</v>
      </c>
      <c r="R21" s="83">
        <v>9.3979439083658623E-3</v>
      </c>
      <c r="S21" s="84">
        <f t="shared" si="5"/>
        <v>0.34416895485167426</v>
      </c>
      <c r="T21" s="85">
        <f>分析係数表!F24</f>
        <v>0.39262981574539363</v>
      </c>
      <c r="U21" s="86">
        <f t="shared" si="6"/>
        <v>0.13513099332869757</v>
      </c>
      <c r="V21" s="87">
        <f>分析係数表!D24</f>
        <v>9.313232830820771E-2</v>
      </c>
      <c r="W21" s="167">
        <f t="shared" si="7"/>
        <v>0</v>
      </c>
      <c r="X21" s="76">
        <f>分析係数表!E24</f>
        <v>9.0452261306532666E-2</v>
      </c>
      <c r="Y21" s="166">
        <f t="shared" si="8"/>
        <v>0</v>
      </c>
    </row>
    <row r="22" spans="1:25" x14ac:dyDescent="0.2">
      <c r="A22" s="6" t="s">
        <v>10</v>
      </c>
      <c r="B22" s="5" t="s">
        <v>272</v>
      </c>
      <c r="C22" s="90"/>
      <c r="D22" s="107">
        <f>投入係数表!AJ22</f>
        <v>0</v>
      </c>
      <c r="E22" s="110">
        <f t="shared" si="9"/>
        <v>0</v>
      </c>
      <c r="F22" s="85">
        <f>分析係数表!C25</f>
        <v>9.9149235591377005E-3</v>
      </c>
      <c r="G22" s="110">
        <f t="shared" si="0"/>
        <v>0</v>
      </c>
      <c r="H22" s="110">
        <v>1.0239748589680859E-3</v>
      </c>
      <c r="I22" s="110">
        <f t="shared" si="1"/>
        <v>1.0239748589680859E-3</v>
      </c>
      <c r="J22" s="85">
        <f>分析係数表!G25</f>
        <v>0.19677906391545041</v>
      </c>
      <c r="K22" s="111">
        <f t="shared" si="2"/>
        <v>2.014968142206953E-4</v>
      </c>
      <c r="L22" s="79"/>
      <c r="M22" s="80"/>
      <c r="N22" s="81">
        <f>分析係数表!H25</f>
        <v>5.0905710608939805E-4</v>
      </c>
      <c r="O22" s="82">
        <f t="shared" si="3"/>
        <v>1.571413781097852E-2</v>
      </c>
      <c r="P22" s="76">
        <f>分析係数表!C25</f>
        <v>9.9149235591377005E-3</v>
      </c>
      <c r="Q22" s="82">
        <f t="shared" si="4"/>
        <v>1.5580447519360747E-4</v>
      </c>
      <c r="R22" s="83">
        <v>7.3383157775601979E-4</v>
      </c>
      <c r="S22" s="84">
        <f t="shared" si="5"/>
        <v>1.7578064367241057E-3</v>
      </c>
      <c r="T22" s="85">
        <f>分析係数表!F25</f>
        <v>0.35078007045797682</v>
      </c>
      <c r="U22" s="86">
        <f t="shared" si="6"/>
        <v>6.1660346572556691E-4</v>
      </c>
      <c r="V22" s="87">
        <f>分析係数表!D25</f>
        <v>8.1529944640161042E-2</v>
      </c>
      <c r="W22" s="167">
        <f t="shared" si="7"/>
        <v>0</v>
      </c>
      <c r="X22" s="76">
        <f>分析係数表!E25</f>
        <v>6.8948163059889281E-2</v>
      </c>
      <c r="Y22" s="166">
        <f t="shared" si="8"/>
        <v>0</v>
      </c>
    </row>
    <row r="23" spans="1:25" x14ac:dyDescent="0.2">
      <c r="A23" s="6" t="s">
        <v>11</v>
      </c>
      <c r="B23" s="5" t="s">
        <v>35</v>
      </c>
      <c r="C23" s="90"/>
      <c r="D23" s="107">
        <f>投入係数表!AJ23</f>
        <v>1.0180995475113122E-4</v>
      </c>
      <c r="E23" s="110">
        <f t="shared" si="9"/>
        <v>1.0180995475113122E-2</v>
      </c>
      <c r="F23" s="85">
        <f>分析係数表!C26</f>
        <v>0.61283557046979864</v>
      </c>
      <c r="G23" s="110">
        <f t="shared" si="0"/>
        <v>6.2392761699413893E-3</v>
      </c>
      <c r="H23" s="110">
        <v>3.1738964768710076E-2</v>
      </c>
      <c r="I23" s="110">
        <f t="shared" si="1"/>
        <v>3.1738964768710076E-2</v>
      </c>
      <c r="J23" s="85">
        <f>分析係数表!G26</f>
        <v>0.19644335167242807</v>
      </c>
      <c r="K23" s="111">
        <f t="shared" si="2"/>
        <v>6.2349086177785184E-3</v>
      </c>
      <c r="L23" s="79"/>
      <c r="M23" s="80"/>
      <c r="N23" s="81">
        <f>分析係数表!H26</f>
        <v>1.0374014689933634E-2</v>
      </c>
      <c r="O23" s="82">
        <f t="shared" si="3"/>
        <v>0.32023655998646289</v>
      </c>
      <c r="P23" s="76">
        <f>分析係数表!C26</f>
        <v>0.61283557046979864</v>
      </c>
      <c r="Q23" s="82">
        <f t="shared" si="4"/>
        <v>0.19625235492458987</v>
      </c>
      <c r="R23" s="83">
        <v>0.22076822389026679</v>
      </c>
      <c r="S23" s="84">
        <f t="shared" si="5"/>
        <v>0.25250718865897687</v>
      </c>
      <c r="T23" s="85">
        <f>分析係数表!F26</f>
        <v>0.33496031939237547</v>
      </c>
      <c r="U23" s="86">
        <f t="shared" si="6"/>
        <v>8.4579888562081706E-2</v>
      </c>
      <c r="V23" s="87">
        <f>分析係数表!D26</f>
        <v>1.4022104289400653E-2</v>
      </c>
      <c r="W23" s="167">
        <f t="shared" si="7"/>
        <v>0</v>
      </c>
      <c r="X23" s="76">
        <f>分析係数表!E26</f>
        <v>1.5044549393836117E-2</v>
      </c>
      <c r="Y23" s="166">
        <f t="shared" si="8"/>
        <v>0</v>
      </c>
    </row>
    <row r="24" spans="1:25" x14ac:dyDescent="0.2">
      <c r="A24" s="6" t="s">
        <v>12</v>
      </c>
      <c r="B24" s="5" t="s">
        <v>366</v>
      </c>
      <c r="C24" s="90"/>
      <c r="D24" s="107">
        <f>投入係数表!AJ24</f>
        <v>1.1312217194570136E-5</v>
      </c>
      <c r="E24" s="110">
        <f t="shared" si="9"/>
        <v>1.1312217194570135E-3</v>
      </c>
      <c r="F24" s="85">
        <f>分析係数表!C27</f>
        <v>1.5080990504561576E-2</v>
      </c>
      <c r="G24" s="110">
        <f t="shared" si="0"/>
        <v>1.7059944009685039E-5</v>
      </c>
      <c r="H24" s="110">
        <v>1.2149170354586423E-4</v>
      </c>
      <c r="I24" s="110">
        <f t="shared" si="1"/>
        <v>1.2149170354586423E-4</v>
      </c>
      <c r="J24" s="85">
        <f>分析係数表!G27</f>
        <v>0.17011128775834658</v>
      </c>
      <c r="K24" s="111">
        <f t="shared" si="2"/>
        <v>2.0667110142142247E-5</v>
      </c>
      <c r="L24" s="79"/>
      <c r="M24" s="80"/>
      <c r="N24" s="81">
        <f>分析係数表!H27</f>
        <v>1.1055392369202362E-2</v>
      </c>
      <c r="O24" s="82">
        <f t="shared" si="3"/>
        <v>0.34127007985146829</v>
      </c>
      <c r="P24" s="76">
        <f>分析係数表!C27</f>
        <v>1.5080990504561576E-2</v>
      </c>
      <c r="Q24" s="82">
        <f t="shared" si="4"/>
        <v>5.1466908337309642E-3</v>
      </c>
      <c r="R24" s="83">
        <v>5.2097333036497055E-3</v>
      </c>
      <c r="S24" s="84">
        <f t="shared" si="5"/>
        <v>5.3312250071955699E-3</v>
      </c>
      <c r="T24" s="85">
        <f>分析係数表!F27</f>
        <v>0.32114467408585057</v>
      </c>
      <c r="U24" s="86">
        <f t="shared" si="6"/>
        <v>1.7120945174141577E-3</v>
      </c>
      <c r="V24" s="87">
        <f>分析係数表!D27</f>
        <v>6.518282988871224E-2</v>
      </c>
      <c r="W24" s="167">
        <f t="shared" si="7"/>
        <v>0</v>
      </c>
      <c r="X24" s="76">
        <f>分析係数表!E27</f>
        <v>7.7901430842607311E-2</v>
      </c>
      <c r="Y24" s="166">
        <f t="shared" si="8"/>
        <v>0</v>
      </c>
    </row>
    <row r="25" spans="1:25" x14ac:dyDescent="0.2">
      <c r="A25" s="6" t="s">
        <v>13</v>
      </c>
      <c r="B25" s="5" t="s">
        <v>192</v>
      </c>
      <c r="C25" s="90"/>
      <c r="D25" s="107">
        <f>投入係数表!AJ25</f>
        <v>0</v>
      </c>
      <c r="E25" s="110">
        <f t="shared" si="9"/>
        <v>0</v>
      </c>
      <c r="F25" s="85">
        <f>分析係数表!C28</f>
        <v>4.0038232795242101E-2</v>
      </c>
      <c r="G25" s="110">
        <f t="shared" si="0"/>
        <v>0</v>
      </c>
      <c r="H25" s="110">
        <v>4.9077578551111256E-3</v>
      </c>
      <c r="I25" s="110">
        <f t="shared" si="1"/>
        <v>4.9077578551111256E-3</v>
      </c>
      <c r="J25" s="85">
        <f>分析係数表!G28</f>
        <v>0.12474279835390946</v>
      </c>
      <c r="K25" s="111">
        <f t="shared" si="2"/>
        <v>6.1220744848994237E-4</v>
      </c>
      <c r="L25" s="79"/>
      <c r="M25" s="80"/>
      <c r="N25" s="81">
        <f>分析係数表!H28</f>
        <v>2.0869760426975598E-2</v>
      </c>
      <c r="O25" s="82">
        <f t="shared" si="3"/>
        <v>0.64423084857989876</v>
      </c>
      <c r="P25" s="76">
        <f>分析係数表!C28</f>
        <v>4.0038232795242101E-2</v>
      </c>
      <c r="Q25" s="82">
        <f t="shared" si="4"/>
        <v>2.5793864689318352E-2</v>
      </c>
      <c r="R25" s="83">
        <v>2.8237207916651175E-2</v>
      </c>
      <c r="S25" s="84">
        <f t="shared" si="5"/>
        <v>3.3144965771762298E-2</v>
      </c>
      <c r="T25" s="85">
        <f>分析係数表!F28</f>
        <v>0.21334876543209877</v>
      </c>
      <c r="U25" s="86">
        <f t="shared" si="6"/>
        <v>7.0714375276946569E-3</v>
      </c>
      <c r="V25" s="87">
        <f>分析係数表!D28</f>
        <v>5.5555555555555552E-2</v>
      </c>
      <c r="W25" s="167">
        <f t="shared" si="7"/>
        <v>0</v>
      </c>
      <c r="X25" s="76">
        <f>分析係数表!E28</f>
        <v>5.3497942386831275E-2</v>
      </c>
      <c r="Y25" s="166">
        <f t="shared" si="8"/>
        <v>0</v>
      </c>
    </row>
    <row r="26" spans="1:25" x14ac:dyDescent="0.2">
      <c r="A26" s="6" t="s">
        <v>14</v>
      </c>
      <c r="B26" s="5" t="s">
        <v>50</v>
      </c>
      <c r="C26" s="90"/>
      <c r="D26" s="107">
        <f>投入係数表!AJ26</f>
        <v>3.2579185520361991E-3</v>
      </c>
      <c r="E26" s="110">
        <f t="shared" si="9"/>
        <v>0.32579185520361992</v>
      </c>
      <c r="F26" s="85">
        <f>分析係数表!C29</f>
        <v>5.2257811734743864E-2</v>
      </c>
      <c r="G26" s="110">
        <f t="shared" si="0"/>
        <v>1.7025169433943704E-2</v>
      </c>
      <c r="H26" s="110">
        <v>2.1734574331588437E-2</v>
      </c>
      <c r="I26" s="110">
        <f t="shared" si="1"/>
        <v>2.1734574331588437E-2</v>
      </c>
      <c r="J26" s="85">
        <f>分析係数表!G29</f>
        <v>0.26071608673726676</v>
      </c>
      <c r="K26" s="111">
        <f t="shared" si="2"/>
        <v>5.6665531666319829E-3</v>
      </c>
      <c r="L26" s="79"/>
      <c r="M26" s="80"/>
      <c r="N26" s="81">
        <f>分析係数表!H29</f>
        <v>1.0140038131855275E-2</v>
      </c>
      <c r="O26" s="82">
        <f t="shared" si="3"/>
        <v>0.31301391279383917</v>
      </c>
      <c r="P26" s="76">
        <f>分析係数表!C29</f>
        <v>5.2257811734743864E-2</v>
      </c>
      <c r="Q26" s="82">
        <f t="shared" si="4"/>
        <v>1.6357422125135981E-2</v>
      </c>
      <c r="R26" s="83">
        <v>2.1893296112841718E-2</v>
      </c>
      <c r="S26" s="84">
        <f t="shared" si="5"/>
        <v>4.3627870444430158E-2</v>
      </c>
      <c r="T26" s="85">
        <f>分析係数表!F29</f>
        <v>0.44730206757438223</v>
      </c>
      <c r="U26" s="86">
        <f t="shared" si="6"/>
        <v>1.9514836653660893E-2</v>
      </c>
      <c r="V26" s="87">
        <f>分析係数表!D29</f>
        <v>0.13842662632375188</v>
      </c>
      <c r="W26" s="167">
        <f t="shared" si="7"/>
        <v>0</v>
      </c>
      <c r="X26" s="76">
        <f>分析係数表!E29</f>
        <v>9.5057992939989913E-2</v>
      </c>
      <c r="Y26" s="166">
        <f t="shared" si="8"/>
        <v>0</v>
      </c>
    </row>
    <row r="27" spans="1:25" x14ac:dyDescent="0.2">
      <c r="A27" s="6" t="s">
        <v>15</v>
      </c>
      <c r="B27" s="5" t="s">
        <v>36</v>
      </c>
      <c r="C27" s="90"/>
      <c r="D27" s="107">
        <f>投入係数表!AJ27</f>
        <v>2.1945701357466065E-3</v>
      </c>
      <c r="E27" s="110">
        <f t="shared" si="9"/>
        <v>0.21945701357466066</v>
      </c>
      <c r="F27" s="85">
        <f>分析係数表!C30</f>
        <v>1</v>
      </c>
      <c r="G27" s="110">
        <f t="shared" si="0"/>
        <v>0.21945701357466066</v>
      </c>
      <c r="H27" s="110">
        <v>0.27827575776566243</v>
      </c>
      <c r="I27" s="110">
        <f t="shared" si="1"/>
        <v>0.27827575776566243</v>
      </c>
      <c r="J27" s="85">
        <f>分析係数表!G30</f>
        <v>0.34449214239092235</v>
      </c>
      <c r="K27" s="111">
        <f t="shared" si="2"/>
        <v>9.58638119681504E-2</v>
      </c>
      <c r="L27" s="79"/>
      <c r="M27" s="80"/>
      <c r="N27" s="81">
        <f>分析係数表!H30</f>
        <v>0</v>
      </c>
      <c r="O27" s="82">
        <f t="shared" si="3"/>
        <v>0</v>
      </c>
      <c r="P27" s="76">
        <f>分析係数表!C30</f>
        <v>1</v>
      </c>
      <c r="Q27" s="82">
        <f t="shared" si="4"/>
        <v>0</v>
      </c>
      <c r="R27" s="83">
        <v>8.7837103653922638E-2</v>
      </c>
      <c r="S27" s="84">
        <f t="shared" si="5"/>
        <v>0.3661128614195851</v>
      </c>
      <c r="T27" s="85">
        <f>分析係数表!F30</f>
        <v>0.44050308781442987</v>
      </c>
      <c r="U27" s="86">
        <f t="shared" si="6"/>
        <v>0.16127384594390368</v>
      </c>
      <c r="V27" s="87">
        <f>分析係数表!D30</f>
        <v>0.11032032936687253</v>
      </c>
      <c r="W27" s="167">
        <f t="shared" si="7"/>
        <v>0</v>
      </c>
      <c r="X27" s="76">
        <f>分析係数表!E30</f>
        <v>8.4249635989355823E-2</v>
      </c>
      <c r="Y27" s="166">
        <f t="shared" si="8"/>
        <v>0</v>
      </c>
    </row>
    <row r="28" spans="1:25" x14ac:dyDescent="0.2">
      <c r="A28" s="6" t="s">
        <v>16</v>
      </c>
      <c r="B28" s="5" t="s">
        <v>193</v>
      </c>
      <c r="C28" s="90"/>
      <c r="D28" s="107">
        <f>投入係数表!AJ28</f>
        <v>1.0678733031674208E-2</v>
      </c>
      <c r="E28" s="110">
        <f t="shared" si="9"/>
        <v>1.0678733031674208</v>
      </c>
      <c r="F28" s="85">
        <f>分析係数表!C31</f>
        <v>0.13612385518153858</v>
      </c>
      <c r="G28" s="110">
        <f t="shared" si="0"/>
        <v>0.14536303087259322</v>
      </c>
      <c r="H28" s="110">
        <v>0.17416582332022978</v>
      </c>
      <c r="I28" s="110">
        <f t="shared" si="1"/>
        <v>0.17416582332022978</v>
      </c>
      <c r="J28" s="85">
        <f>分析係数表!G31</f>
        <v>7.0908634538152604E-2</v>
      </c>
      <c r="K28" s="111">
        <f t="shared" si="2"/>
        <v>1.2349860714850631E-2</v>
      </c>
      <c r="L28" s="79"/>
      <c r="M28" s="80"/>
      <c r="N28" s="81">
        <f>分析係数表!H31</f>
        <v>2.211552750647388E-2</v>
      </c>
      <c r="O28" s="82">
        <f t="shared" si="3"/>
        <v>0.6826865647135979</v>
      </c>
      <c r="P28" s="76">
        <f>分析係数表!C31</f>
        <v>0.13612385518153858</v>
      </c>
      <c r="Q28" s="82">
        <f t="shared" si="4"/>
        <v>9.2929927069455867E-2</v>
      </c>
      <c r="R28" s="83">
        <v>0.12287070110096664</v>
      </c>
      <c r="S28" s="84">
        <f t="shared" si="5"/>
        <v>0.29703652442119644</v>
      </c>
      <c r="T28" s="85">
        <f>分析係数表!F31</f>
        <v>0.34563253012048195</v>
      </c>
      <c r="U28" s="86">
        <f t="shared" si="6"/>
        <v>0.10266548547389245</v>
      </c>
      <c r="V28" s="87">
        <f>分析係数表!D31</f>
        <v>2.3594377510040159E-2</v>
      </c>
      <c r="W28" s="167">
        <f t="shared" si="7"/>
        <v>0</v>
      </c>
      <c r="X28" s="76">
        <f>分析係数表!E31</f>
        <v>2.0582329317269075E-2</v>
      </c>
      <c r="Y28" s="166">
        <f t="shared" si="8"/>
        <v>0</v>
      </c>
    </row>
    <row r="29" spans="1:25" x14ac:dyDescent="0.2">
      <c r="A29" s="6" t="s">
        <v>17</v>
      </c>
      <c r="B29" s="5" t="s">
        <v>273</v>
      </c>
      <c r="C29" s="90"/>
      <c r="D29" s="107">
        <f>投入係数表!AJ29</f>
        <v>4.502262443438914E-3</v>
      </c>
      <c r="E29" s="110">
        <f t="shared" si="9"/>
        <v>0.45022624434389141</v>
      </c>
      <c r="F29" s="85">
        <f>分析係数表!C32</f>
        <v>0.77653138391731791</v>
      </c>
      <c r="G29" s="110">
        <f t="shared" si="0"/>
        <v>0.34961480859625854</v>
      </c>
      <c r="H29" s="110">
        <v>0.40083829805069621</v>
      </c>
      <c r="I29" s="110">
        <f t="shared" si="1"/>
        <v>0.40083829805069621</v>
      </c>
      <c r="J29" s="85">
        <f>分析係数表!G32</f>
        <v>0.14009350314364016</v>
      </c>
      <c r="K29" s="111">
        <f t="shared" si="2"/>
        <v>5.6154841368056582E-2</v>
      </c>
      <c r="L29" s="79"/>
      <c r="M29" s="80"/>
      <c r="N29" s="81">
        <f>分析係数表!H32</f>
        <v>6.3300144496333836E-3</v>
      </c>
      <c r="O29" s="82">
        <f t="shared" si="3"/>
        <v>0.19540188756260243</v>
      </c>
      <c r="P29" s="76">
        <f>分析係数表!C32</f>
        <v>0.77653138391731791</v>
      </c>
      <c r="Q29" s="82">
        <f t="shared" si="4"/>
        <v>0.15173569816904381</v>
      </c>
      <c r="R29" s="83">
        <v>0.19788216977949022</v>
      </c>
      <c r="S29" s="84">
        <f t="shared" si="5"/>
        <v>0.5987204678301864</v>
      </c>
      <c r="T29" s="85">
        <f>分析係数表!F32</f>
        <v>0.48218603901338064</v>
      </c>
      <c r="U29" s="86">
        <f t="shared" si="6"/>
        <v>0.28869465085927576</v>
      </c>
      <c r="V29" s="87">
        <f>分析係数表!D32</f>
        <v>2.111881347734967E-2</v>
      </c>
      <c r="W29" s="167">
        <f t="shared" si="7"/>
        <v>0</v>
      </c>
      <c r="X29" s="76">
        <f>分析係数表!E32</f>
        <v>3.1758826374334997E-2</v>
      </c>
      <c r="Y29" s="166">
        <f t="shared" si="8"/>
        <v>0</v>
      </c>
    </row>
    <row r="30" spans="1:25" x14ac:dyDescent="0.2">
      <c r="A30" s="6" t="s">
        <v>18</v>
      </c>
      <c r="B30" s="5" t="s">
        <v>274</v>
      </c>
      <c r="C30" s="90"/>
      <c r="D30" s="107">
        <f>投入係数表!AJ30</f>
        <v>3.7443438914027149E-3</v>
      </c>
      <c r="E30" s="110">
        <f t="shared" si="9"/>
        <v>0.3744343891402715</v>
      </c>
      <c r="F30" s="85">
        <f>分析係数表!C33</f>
        <v>0.72092624356775303</v>
      </c>
      <c r="G30" s="110">
        <f t="shared" si="0"/>
        <v>0.26993957762548221</v>
      </c>
      <c r="H30" s="110">
        <v>0.29386992675303375</v>
      </c>
      <c r="I30" s="110">
        <f t="shared" si="1"/>
        <v>0.29386992675303375</v>
      </c>
      <c r="J30" s="85">
        <f>分析係数表!G33</f>
        <v>0.50771788173830446</v>
      </c>
      <c r="K30" s="111">
        <f t="shared" si="2"/>
        <v>0.14920301671764097</v>
      </c>
      <c r="L30" s="79"/>
      <c r="M30" s="80"/>
      <c r="N30" s="81">
        <f>分析係数表!H33</f>
        <v>9.5171545921061366E-4</v>
      </c>
      <c r="O30" s="82">
        <f t="shared" si="3"/>
        <v>2.9378605472698969E-2</v>
      </c>
      <c r="P30" s="76">
        <f>分析係数表!C33</f>
        <v>0.72092624356775303</v>
      </c>
      <c r="Q30" s="82">
        <f t="shared" si="4"/>
        <v>2.1179807684691899E-2</v>
      </c>
      <c r="R30" s="83">
        <v>6.145657784467054E-2</v>
      </c>
      <c r="S30" s="84">
        <f t="shared" si="5"/>
        <v>0.35532650459770432</v>
      </c>
      <c r="T30" s="85">
        <f>分析係数表!F33</f>
        <v>0.64568985989076233</v>
      </c>
      <c r="U30" s="86">
        <f t="shared" si="6"/>
        <v>0.22943072096916603</v>
      </c>
      <c r="V30" s="87">
        <f>分析係数表!D33</f>
        <v>8.5965328900498697E-2</v>
      </c>
      <c r="W30" s="167">
        <f t="shared" si="7"/>
        <v>0</v>
      </c>
      <c r="X30" s="76">
        <f>分析係数表!E33</f>
        <v>8.1928283068154834E-2</v>
      </c>
      <c r="Y30" s="166">
        <f t="shared" si="8"/>
        <v>0</v>
      </c>
    </row>
    <row r="31" spans="1:25" x14ac:dyDescent="0.2">
      <c r="A31" s="6" t="s">
        <v>19</v>
      </c>
      <c r="B31" s="5" t="s">
        <v>275</v>
      </c>
      <c r="C31" s="90"/>
      <c r="D31" s="107">
        <f>投入係数表!AJ31</f>
        <v>6.2545248868778283E-2</v>
      </c>
      <c r="E31" s="110">
        <f t="shared" si="9"/>
        <v>6.254524886877828</v>
      </c>
      <c r="F31" s="85">
        <f>分析係数表!C34</f>
        <v>0.35819769846483229</v>
      </c>
      <c r="G31" s="110">
        <f t="shared" si="0"/>
        <v>2.2403564194706536</v>
      </c>
      <c r="H31" s="110">
        <v>2.3854118390197638</v>
      </c>
      <c r="I31" s="110">
        <f t="shared" si="1"/>
        <v>2.3854118390197638</v>
      </c>
      <c r="J31" s="85">
        <f>分析係数表!G34</f>
        <v>0.42481599404565001</v>
      </c>
      <c r="K31" s="111">
        <f t="shared" si="2"/>
        <v>1.013361101601443</v>
      </c>
      <c r="L31" s="79"/>
      <c r="M31" s="80"/>
      <c r="N31" s="81">
        <f>分析係数表!H34</f>
        <v>0.15806065051806836</v>
      </c>
      <c r="O31" s="82">
        <f t="shared" si="3"/>
        <v>4.8791909886386096</v>
      </c>
      <c r="P31" s="76">
        <f>分析係数表!C34</f>
        <v>0.35819769846483229</v>
      </c>
      <c r="Q31" s="82">
        <f t="shared" si="4"/>
        <v>1.7477149825006997</v>
      </c>
      <c r="R31" s="83">
        <v>1.8895770018878042</v>
      </c>
      <c r="S31" s="84">
        <f t="shared" si="5"/>
        <v>4.274988840907568</v>
      </c>
      <c r="T31" s="85">
        <f>分析係数表!F34</f>
        <v>0.69970848494872639</v>
      </c>
      <c r="U31" s="86">
        <f t="shared" si="6"/>
        <v>2.9912459650441465</v>
      </c>
      <c r="V31" s="87">
        <f>分析係数表!D34</f>
        <v>0.20760626860734369</v>
      </c>
      <c r="W31" s="167">
        <f t="shared" si="7"/>
        <v>1</v>
      </c>
      <c r="X31" s="76">
        <f>分析係数表!E34</f>
        <v>0.15619831293417136</v>
      </c>
      <c r="Y31" s="166">
        <f t="shared" si="8"/>
        <v>1</v>
      </c>
    </row>
    <row r="32" spans="1:25" x14ac:dyDescent="0.2">
      <c r="A32" s="6" t="s">
        <v>20</v>
      </c>
      <c r="B32" s="5" t="s">
        <v>37</v>
      </c>
      <c r="C32" s="90"/>
      <c r="D32" s="107">
        <f>投入係数表!AJ32</f>
        <v>7.2171945701357465E-3</v>
      </c>
      <c r="E32" s="110">
        <f t="shared" si="9"/>
        <v>0.72171945701357465</v>
      </c>
      <c r="F32" s="85">
        <f>分析係数表!C35</f>
        <v>0.47446234387370934</v>
      </c>
      <c r="G32" s="110">
        <f t="shared" si="0"/>
        <v>0.34242870519392143</v>
      </c>
      <c r="H32" s="110">
        <v>0.48941651090810023</v>
      </c>
      <c r="I32" s="110">
        <f t="shared" si="1"/>
        <v>0.48941651090810023</v>
      </c>
      <c r="J32" s="85">
        <f>分析係数表!G35</f>
        <v>0.31377306685396844</v>
      </c>
      <c r="K32" s="111">
        <f t="shared" si="2"/>
        <v>0.15356571959660331</v>
      </c>
      <c r="L32" s="79"/>
      <c r="M32" s="80"/>
      <c r="N32" s="81">
        <f>分析係数表!H35</f>
        <v>5.9483797123353076E-2</v>
      </c>
      <c r="O32" s="82">
        <f t="shared" si="3"/>
        <v>1.8362116437139062</v>
      </c>
      <c r="P32" s="76">
        <f>分析係数表!C35</f>
        <v>0.47446234387370934</v>
      </c>
      <c r="Q32" s="82">
        <f t="shared" si="4"/>
        <v>0.87121328032469647</v>
      </c>
      <c r="R32" s="83">
        <v>1.156526077918161</v>
      </c>
      <c r="S32" s="84">
        <f t="shared" si="5"/>
        <v>1.6459425888262613</v>
      </c>
      <c r="T32" s="85">
        <f>分析係数表!F35</f>
        <v>0.64389247174509934</v>
      </c>
      <c r="U32" s="86">
        <f t="shared" si="6"/>
        <v>1.059810041869869</v>
      </c>
      <c r="V32" s="87">
        <f>分析係数表!D35</f>
        <v>6.6375071834493329E-2</v>
      </c>
      <c r="W32" s="167">
        <f t="shared" si="7"/>
        <v>0</v>
      </c>
      <c r="X32" s="76">
        <f>分析係数表!E35</f>
        <v>5.9702445565417275E-2</v>
      </c>
      <c r="Y32" s="166">
        <f t="shared" si="8"/>
        <v>0</v>
      </c>
    </row>
    <row r="33" spans="1:25" x14ac:dyDescent="0.2">
      <c r="A33" s="6" t="s">
        <v>21</v>
      </c>
      <c r="B33" s="5" t="s">
        <v>38</v>
      </c>
      <c r="C33" s="90"/>
      <c r="D33" s="107">
        <f>投入係数表!AJ33</f>
        <v>1.9490950226244343E-2</v>
      </c>
      <c r="E33" s="110">
        <f t="shared" si="9"/>
        <v>1.9490950226244343</v>
      </c>
      <c r="F33" s="85">
        <f>分析係数表!C36</f>
        <v>0.91090674483303868</v>
      </c>
      <c r="G33" s="110">
        <f t="shared" si="0"/>
        <v>1.7754438024291013</v>
      </c>
      <c r="H33" s="110">
        <v>1.9667675056106992</v>
      </c>
      <c r="I33" s="110">
        <f t="shared" si="1"/>
        <v>1.9667675056106992</v>
      </c>
      <c r="J33" s="85">
        <f>分析係数表!G36</f>
        <v>5.1762655005969514E-2</v>
      </c>
      <c r="K33" s="111">
        <f t="shared" si="2"/>
        <v>0.10180510786987784</v>
      </c>
      <c r="L33" s="79"/>
      <c r="M33" s="80"/>
      <c r="N33" s="81">
        <f>分析係数表!H36</f>
        <v>0.19022926540846299</v>
      </c>
      <c r="O33" s="82">
        <f t="shared" si="3"/>
        <v>5.8722073742839234</v>
      </c>
      <c r="P33" s="76">
        <f>分析係数表!C36</f>
        <v>0.91090674483303868</v>
      </c>
      <c r="Q33" s="82">
        <f t="shared" si="4"/>
        <v>5.3490333042935339</v>
      </c>
      <c r="R33" s="83">
        <v>5.6158208568618688</v>
      </c>
      <c r="S33" s="84">
        <f t="shared" si="5"/>
        <v>7.5825883624725678</v>
      </c>
      <c r="T33" s="85">
        <f>分析係数表!F36</f>
        <v>0.84633076241329552</v>
      </c>
      <c r="U33" s="86">
        <f t="shared" si="6"/>
        <v>6.4173777898775901</v>
      </c>
      <c r="V33" s="87">
        <f>分析係数表!D36</f>
        <v>1.3696924417880712E-2</v>
      </c>
      <c r="W33" s="167">
        <f t="shared" si="7"/>
        <v>0</v>
      </c>
      <c r="X33" s="76">
        <f>分析係数表!E36</f>
        <v>6.1086817992045527E-3</v>
      </c>
      <c r="Y33" s="166">
        <f t="shared" si="8"/>
        <v>0</v>
      </c>
    </row>
    <row r="34" spans="1:25" x14ac:dyDescent="0.2">
      <c r="A34" s="6" t="s">
        <v>22</v>
      </c>
      <c r="B34" s="5" t="s">
        <v>378</v>
      </c>
      <c r="C34" s="90"/>
      <c r="D34" s="107">
        <f>投入係数表!AJ34</f>
        <v>1.2160633484162896E-2</v>
      </c>
      <c r="E34" s="110">
        <f t="shared" si="9"/>
        <v>1.2160633484162897</v>
      </c>
      <c r="F34" s="85">
        <f>分析係数表!C37</f>
        <v>0.57543127748336897</v>
      </c>
      <c r="G34" s="110">
        <f t="shared" si="0"/>
        <v>0.69976088607988884</v>
      </c>
      <c r="H34" s="110">
        <v>0.8906041788358291</v>
      </c>
      <c r="I34" s="110">
        <f t="shared" si="1"/>
        <v>0.8906041788358291</v>
      </c>
      <c r="J34" s="85">
        <f>分析係数表!G37</f>
        <v>0.39253606653449546</v>
      </c>
      <c r="K34" s="111">
        <f t="shared" si="2"/>
        <v>0.34959426119940074</v>
      </c>
      <c r="L34" s="79"/>
      <c r="M34" s="80"/>
      <c r="N34" s="81">
        <f>分析係数表!H37</f>
        <v>4.7922509493440749E-2</v>
      </c>
      <c r="O34" s="82">
        <f t="shared" si="3"/>
        <v>1.4793250293919</v>
      </c>
      <c r="P34" s="76">
        <f>分析係数表!C37</f>
        <v>0.57543127748336897</v>
      </c>
      <c r="Q34" s="82">
        <f t="shared" si="4"/>
        <v>0.85124989147610342</v>
      </c>
      <c r="R34" s="83">
        <v>1.0479653784293985</v>
      </c>
      <c r="S34" s="84">
        <f t="shared" si="5"/>
        <v>1.9385695572652275</v>
      </c>
      <c r="T34" s="85">
        <f>分析係数表!F37</f>
        <v>0.63717752091671964</v>
      </c>
      <c r="U34" s="86">
        <f t="shared" si="6"/>
        <v>1.2352129446228803</v>
      </c>
      <c r="V34" s="87">
        <f>分析係数表!D37</f>
        <v>6.7955959550617839E-2</v>
      </c>
      <c r="W34" s="167">
        <f t="shared" si="7"/>
        <v>0</v>
      </c>
      <c r="X34" s="76">
        <f>分析係数表!E37</f>
        <v>6.4489582164366135E-2</v>
      </c>
      <c r="Y34" s="166">
        <f t="shared" si="8"/>
        <v>0</v>
      </c>
    </row>
    <row r="35" spans="1:25" x14ac:dyDescent="0.2">
      <c r="A35" s="6" t="s">
        <v>23</v>
      </c>
      <c r="B35" s="5" t="s">
        <v>194</v>
      </c>
      <c r="C35" s="90"/>
      <c r="D35" s="107">
        <f>投入係数表!AJ35</f>
        <v>1.1289592760180996E-2</v>
      </c>
      <c r="E35" s="110">
        <f t="shared" si="9"/>
        <v>1.1289592760180995</v>
      </c>
      <c r="F35" s="85">
        <f>分析係数表!C38</f>
        <v>0.12310923685624497</v>
      </c>
      <c r="G35" s="110">
        <f t="shared" si="0"/>
        <v>0.13898531491236707</v>
      </c>
      <c r="H35" s="110">
        <v>0.18846494582229167</v>
      </c>
      <c r="I35" s="110">
        <f t="shared" si="1"/>
        <v>0.18846494582229167</v>
      </c>
      <c r="J35" s="85">
        <f>分析係数表!G38</f>
        <v>0.19170637906529556</v>
      </c>
      <c r="K35" s="111">
        <f t="shared" si="2"/>
        <v>3.6129932344328639E-2</v>
      </c>
      <c r="L35" s="79"/>
      <c r="M35" s="80"/>
      <c r="N35" s="81">
        <f>分析係数表!H38</f>
        <v>4.3167094042767119E-2</v>
      </c>
      <c r="O35" s="82">
        <f t="shared" si="3"/>
        <v>1.3325296053688462</v>
      </c>
      <c r="P35" s="76">
        <f>分析係数表!C38</f>
        <v>0.12310923685624497</v>
      </c>
      <c r="Q35" s="82">
        <f t="shared" si="4"/>
        <v>0.16404670280531194</v>
      </c>
      <c r="R35" s="83">
        <v>0.21209400067960574</v>
      </c>
      <c r="S35" s="84">
        <f t="shared" si="5"/>
        <v>0.40055894650189738</v>
      </c>
      <c r="T35" s="85">
        <f>分析係数表!F38</f>
        <v>0.42705459409748348</v>
      </c>
      <c r="U35" s="86">
        <f t="shared" si="6"/>
        <v>0.17106053831048337</v>
      </c>
      <c r="V35" s="87">
        <f>分析係数表!D38</f>
        <v>7.0562661984783878E-2</v>
      </c>
      <c r="W35" s="167">
        <f t="shared" si="7"/>
        <v>0</v>
      </c>
      <c r="X35" s="76">
        <f>分析係数表!E38</f>
        <v>7.7418276063874261E-2</v>
      </c>
      <c r="Y35" s="166">
        <f t="shared" si="8"/>
        <v>0</v>
      </c>
    </row>
    <row r="36" spans="1:25" x14ac:dyDescent="0.2">
      <c r="A36" s="6" t="s">
        <v>24</v>
      </c>
      <c r="B36" s="5" t="s">
        <v>39</v>
      </c>
      <c r="C36" s="90"/>
      <c r="D36" s="107">
        <f>投入係数表!AJ36</f>
        <v>0</v>
      </c>
      <c r="E36" s="110">
        <f t="shared" si="9"/>
        <v>0</v>
      </c>
      <c r="F36" s="85">
        <f>分析係数表!C39</f>
        <v>1</v>
      </c>
      <c r="G36" s="110">
        <f t="shared" si="0"/>
        <v>0</v>
      </c>
      <c r="H36" s="110">
        <v>3.5143774365463128E-2</v>
      </c>
      <c r="I36" s="110">
        <f t="shared" si="1"/>
        <v>3.5143774365463128E-2</v>
      </c>
      <c r="J36" s="85">
        <f>分析係数表!G39</f>
        <v>0.35304153549304357</v>
      </c>
      <c r="K36" s="111">
        <f t="shared" si="2"/>
        <v>1.2407212065004166E-2</v>
      </c>
      <c r="L36" s="79"/>
      <c r="M36" s="80"/>
      <c r="N36" s="81">
        <f>分析係数表!H39</f>
        <v>3.7957953780144243E-3</v>
      </c>
      <c r="O36" s="82">
        <f t="shared" si="3"/>
        <v>0.11717281019925287</v>
      </c>
      <c r="P36" s="76">
        <f>分析係数表!C39</f>
        <v>1</v>
      </c>
      <c r="Q36" s="82">
        <f t="shared" si="4"/>
        <v>0.11717281019925287</v>
      </c>
      <c r="R36" s="83">
        <v>0.16741906580415367</v>
      </c>
      <c r="S36" s="84">
        <f t="shared" si="5"/>
        <v>0.20256284016961679</v>
      </c>
      <c r="T36" s="85">
        <f>分析係数表!F39</f>
        <v>0.70376764496801059</v>
      </c>
      <c r="U36" s="86">
        <f t="shared" si="6"/>
        <v>0.14255717298420273</v>
      </c>
      <c r="V36" s="87">
        <f>分析係数表!D39</f>
        <v>5.7580989133746319E-2</v>
      </c>
      <c r="W36" s="167">
        <f t="shared" si="7"/>
        <v>0</v>
      </c>
      <c r="X36" s="76">
        <f>分析係数表!E39</f>
        <v>7.2915608814867472E-2</v>
      </c>
      <c r="Y36" s="166">
        <f t="shared" si="8"/>
        <v>0</v>
      </c>
    </row>
    <row r="37" spans="1:25" x14ac:dyDescent="0.2">
      <c r="A37" s="6" t="s">
        <v>25</v>
      </c>
      <c r="B37" s="5" t="s">
        <v>40</v>
      </c>
      <c r="C37" s="90"/>
      <c r="D37" s="107">
        <f>投入係数表!AJ37</f>
        <v>9.0497737556561084E-5</v>
      </c>
      <c r="E37" s="110">
        <f t="shared" si="9"/>
        <v>9.0497737556561077E-3</v>
      </c>
      <c r="F37" s="85">
        <f>分析係数表!C40</f>
        <v>0.78099387587215507</v>
      </c>
      <c r="G37" s="110">
        <f t="shared" si="0"/>
        <v>7.0678178811959726E-3</v>
      </c>
      <c r="H37" s="110">
        <v>9.011168298289211E-3</v>
      </c>
      <c r="I37" s="110">
        <f t="shared" si="1"/>
        <v>9.011168298289211E-3</v>
      </c>
      <c r="J37" s="85">
        <f>分析係数表!G40</f>
        <v>0.50417365280256732</v>
      </c>
      <c r="K37" s="111">
        <f t="shared" si="2"/>
        <v>4.5431936369671657E-3</v>
      </c>
      <c r="L37" s="79"/>
      <c r="M37" s="80"/>
      <c r="N37" s="81">
        <f>分析係数表!H40</f>
        <v>3.2832602420076455E-2</v>
      </c>
      <c r="O37" s="82">
        <f t="shared" si="3"/>
        <v>1.0135130871378941</v>
      </c>
      <c r="P37" s="76">
        <f>分析係数表!C40</f>
        <v>0.78099387587215507</v>
      </c>
      <c r="Q37" s="82">
        <f t="shared" si="4"/>
        <v>0.79154751417097713</v>
      </c>
      <c r="R37" s="83">
        <v>0.79344066459120388</v>
      </c>
      <c r="S37" s="84">
        <f t="shared" si="5"/>
        <v>0.80245183288949307</v>
      </c>
      <c r="T37" s="85">
        <f>分析係数表!F40</f>
        <v>0.70079506733733576</v>
      </c>
      <c r="U37" s="86">
        <f t="shared" si="6"/>
        <v>0.56235428626476081</v>
      </c>
      <c r="V37" s="87">
        <f>分析係数表!D40</f>
        <v>8.9079993509654384E-2</v>
      </c>
      <c r="W37" s="167">
        <f t="shared" si="7"/>
        <v>0</v>
      </c>
      <c r="X37" s="76">
        <f>分析係数表!E40</f>
        <v>5.5816972253772516E-2</v>
      </c>
      <c r="Y37" s="166">
        <f t="shared" si="8"/>
        <v>0</v>
      </c>
    </row>
    <row r="38" spans="1:25" x14ac:dyDescent="0.2">
      <c r="A38" s="6" t="s">
        <v>26</v>
      </c>
      <c r="B38" s="5" t="s">
        <v>277</v>
      </c>
      <c r="C38" s="75">
        <f>最終需要_まとめ!C39</f>
        <v>100</v>
      </c>
      <c r="D38" s="107">
        <f>投入係数表!AJ38</f>
        <v>2.1131221719457013E-2</v>
      </c>
      <c r="E38" s="110">
        <f t="shared" si="9"/>
        <v>2.1131221719457014</v>
      </c>
      <c r="F38" s="85">
        <f>分析係数表!C41</f>
        <v>0.76071116627591595</v>
      </c>
      <c r="G38" s="110">
        <f t="shared" si="0"/>
        <v>1.6074756319043111</v>
      </c>
      <c r="H38" s="110">
        <v>1.6347764726558374</v>
      </c>
      <c r="I38" s="110">
        <f t="shared" si="1"/>
        <v>101.63477647265584</v>
      </c>
      <c r="J38" s="85">
        <f>分析係数表!G41</f>
        <v>0.44503393665158369</v>
      </c>
      <c r="K38" s="111">
        <f t="shared" si="2"/>
        <v>45.230924674329792</v>
      </c>
      <c r="L38" s="79"/>
      <c r="M38" s="80"/>
      <c r="N38" s="81">
        <f>分析係数表!H41</f>
        <v>5.40375184572724E-2</v>
      </c>
      <c r="O38" s="82">
        <f t="shared" si="3"/>
        <v>1.668089889804524</v>
      </c>
      <c r="P38" s="76">
        <f>分析係数表!C41</f>
        <v>0.76071116627591595</v>
      </c>
      <c r="Q38" s="82">
        <f t="shared" si="4"/>
        <v>1.2689346055262636</v>
      </c>
      <c r="R38" s="83">
        <v>1.2908729052167685</v>
      </c>
      <c r="S38" s="84">
        <f t="shared" si="5"/>
        <v>102.92564937787262</v>
      </c>
      <c r="T38" s="85">
        <f>分析係数表!F41</f>
        <v>0.54961538461538462</v>
      </c>
      <c r="U38" s="86">
        <f t="shared" si="6"/>
        <v>56.56952036960768</v>
      </c>
      <c r="V38" s="87">
        <f>分析係数表!D41</f>
        <v>0.14765837104072399</v>
      </c>
      <c r="W38" s="167">
        <f t="shared" si="7"/>
        <v>15</v>
      </c>
      <c r="X38" s="76">
        <f>分析係数表!E41</f>
        <v>0.13881221719457013</v>
      </c>
      <c r="Y38" s="166">
        <f t="shared" si="8"/>
        <v>14</v>
      </c>
    </row>
    <row r="39" spans="1:25" x14ac:dyDescent="0.2">
      <c r="A39" s="6" t="s">
        <v>51</v>
      </c>
      <c r="B39" s="5" t="s">
        <v>368</v>
      </c>
      <c r="C39" s="90"/>
      <c r="D39" s="107">
        <f>投入係数表!AJ39</f>
        <v>1.0407239819004526E-3</v>
      </c>
      <c r="E39" s="110">
        <f t="shared" si="9"/>
        <v>0.10407239819004525</v>
      </c>
      <c r="F39" s="85">
        <f>分析係数表!C42</f>
        <v>0.30107643796890293</v>
      </c>
      <c r="G39" s="110">
        <f>E39*F39</f>
        <v>3.1333746937940124E-2</v>
      </c>
      <c r="H39" s="110">
        <v>3.7721482250505166E-2</v>
      </c>
      <c r="I39" s="110">
        <f>C39+H39</f>
        <v>3.7721482250505166E-2</v>
      </c>
      <c r="J39" s="85">
        <f>分析係数表!G42</f>
        <v>0.48530465949820789</v>
      </c>
      <c r="K39" s="111">
        <f>I39*J39</f>
        <v>1.8306411099349103E-2</v>
      </c>
      <c r="L39" s="79"/>
      <c r="M39" s="80"/>
      <c r="N39" s="81">
        <f>分析係数表!H42</f>
        <v>1.1991298601515789E-2</v>
      </c>
      <c r="O39" s="82">
        <f t="shared" si="3"/>
        <v>0.37016066862196295</v>
      </c>
      <c r="P39" s="76">
        <f>分析係数表!C42</f>
        <v>0.30107643796890293</v>
      </c>
      <c r="Q39" s="82">
        <f>O39*P39</f>
        <v>0.11144665558488806</v>
      </c>
      <c r="R39" s="83">
        <v>0.11775091966699491</v>
      </c>
      <c r="S39" s="84">
        <f>I39+R39</f>
        <v>0.15547240191750009</v>
      </c>
      <c r="T39" s="85">
        <f>分析係数表!F42</f>
        <v>0.55698924731182797</v>
      </c>
      <c r="U39" s="86">
        <f t="shared" si="6"/>
        <v>8.6596456121790372E-2</v>
      </c>
      <c r="V39" s="87">
        <f>分析係数表!D42</f>
        <v>0.33118279569892473</v>
      </c>
      <c r="W39" s="167">
        <f t="shared" si="7"/>
        <v>0</v>
      </c>
      <c r="X39" s="76">
        <f>分析係数表!E42</f>
        <v>0.28387096774193549</v>
      </c>
      <c r="Y39" s="166">
        <f t="shared" si="8"/>
        <v>0</v>
      </c>
    </row>
    <row r="40" spans="1:25" x14ac:dyDescent="0.2">
      <c r="A40" s="6" t="s">
        <v>195</v>
      </c>
      <c r="B40" s="5" t="s">
        <v>41</v>
      </c>
      <c r="C40" s="90"/>
      <c r="D40" s="107">
        <f>投入係数表!AJ40</f>
        <v>4.6380090497737558E-2</v>
      </c>
      <c r="E40" s="110">
        <f t="shared" si="9"/>
        <v>4.6380090497737561</v>
      </c>
      <c r="F40" s="85">
        <f>分析係数表!C43</f>
        <v>0.72981232219865499</v>
      </c>
      <c r="G40" s="110">
        <f>E40*F40</f>
        <v>3.384876154993762</v>
      </c>
      <c r="H40" s="110">
        <v>4.3085843786666862</v>
      </c>
      <c r="I40" s="110">
        <f>C40+H40</f>
        <v>4.3085843786666862</v>
      </c>
      <c r="J40" s="85">
        <f>分析係数表!G43</f>
        <v>0.39095764137830125</v>
      </c>
      <c r="K40" s="111">
        <f>I40*J40</f>
        <v>1.6844739863629212</v>
      </c>
      <c r="L40" s="79"/>
      <c r="M40" s="80"/>
      <c r="N40" s="81">
        <f>分析係数表!H43</f>
        <v>3.3430191196790096E-2</v>
      </c>
      <c r="O40" s="82">
        <f t="shared" si="3"/>
        <v>1.0319601184812168</v>
      </c>
      <c r="P40" s="76">
        <f>分析係数表!C43</f>
        <v>0.72981232219865499</v>
      </c>
      <c r="Q40" s="82">
        <f>O40*P40</f>
        <v>0.75313721048517601</v>
      </c>
      <c r="R40" s="83">
        <v>1.50635349179599</v>
      </c>
      <c r="S40" s="84">
        <f>I40+R40</f>
        <v>5.8149378704626766</v>
      </c>
      <c r="T40" s="85">
        <f>分析係数表!F43</f>
        <v>0.64680420416026529</v>
      </c>
      <c r="U40" s="86">
        <f t="shared" si="6"/>
        <v>3.7611262615459995</v>
      </c>
      <c r="V40" s="87">
        <f>分析係数表!D43</f>
        <v>0.10445777550174361</v>
      </c>
      <c r="W40" s="167">
        <f t="shared" si="7"/>
        <v>1</v>
      </c>
      <c r="X40" s="76">
        <f>分析係数表!E43</f>
        <v>8.2644426561318804E-2</v>
      </c>
      <c r="Y40" s="166">
        <f t="shared" si="8"/>
        <v>0</v>
      </c>
    </row>
    <row r="41" spans="1:25" x14ac:dyDescent="0.2">
      <c r="A41" s="6" t="s">
        <v>341</v>
      </c>
      <c r="B41" s="5" t="s">
        <v>42</v>
      </c>
      <c r="C41" s="90"/>
      <c r="D41" s="107">
        <f>投入係数表!AJ41</f>
        <v>1.2726244343891403E-2</v>
      </c>
      <c r="E41" s="110">
        <f t="shared" si="9"/>
        <v>1.2726244343891402</v>
      </c>
      <c r="F41" s="85">
        <f>分析係数表!C44</f>
        <v>0.45252453325619169</v>
      </c>
      <c r="G41" s="110">
        <f>E41*F41</f>
        <v>0.57589377818237064</v>
      </c>
      <c r="H41" s="110">
        <v>0.59628513343835576</v>
      </c>
      <c r="I41" s="110">
        <f>C41+H41</f>
        <v>0.59628513343835576</v>
      </c>
      <c r="J41" s="85">
        <f>分析係数表!G44</f>
        <v>0.2679406279539126</v>
      </c>
      <c r="K41" s="111">
        <f>I41*J41</f>
        <v>0.15976901309305561</v>
      </c>
      <c r="L41" s="79"/>
      <c r="M41" s="80"/>
      <c r="N41" s="81">
        <f>分析係数表!H44</f>
        <v>0.11253165797686161</v>
      </c>
      <c r="O41" s="82">
        <f t="shared" si="3"/>
        <v>3.4737516879604406</v>
      </c>
      <c r="P41" s="76">
        <f>分析係数表!C44</f>
        <v>0.45252453325619169</v>
      </c>
      <c r="Q41" s="82">
        <f>O41*P41</f>
        <v>1.5719578612422065</v>
      </c>
      <c r="R41" s="83">
        <v>1.5984653705894405</v>
      </c>
      <c r="S41" s="84">
        <f>I41+R41</f>
        <v>2.1947505040277964</v>
      </c>
      <c r="T41" s="85">
        <f>分析係数表!F44</f>
        <v>0.51592877398257675</v>
      </c>
      <c r="U41" s="86">
        <f t="shared" si="6"/>
        <v>1.1323349367407034</v>
      </c>
      <c r="V41" s="87">
        <f>分析係数表!D44</f>
        <v>0.17695373374549728</v>
      </c>
      <c r="W41" s="167">
        <f t="shared" si="7"/>
        <v>0</v>
      </c>
      <c r="X41" s="76">
        <f>分析係数表!E44</f>
        <v>0.1325013412359809</v>
      </c>
      <c r="Y41" s="166">
        <f t="shared" si="8"/>
        <v>0</v>
      </c>
    </row>
    <row r="42" spans="1:25" x14ac:dyDescent="0.2">
      <c r="A42" s="6" t="s">
        <v>342</v>
      </c>
      <c r="B42" s="5" t="s">
        <v>279</v>
      </c>
      <c r="C42" s="90"/>
      <c r="D42" s="107">
        <f>投入係数表!AJ42</f>
        <v>1.6742081447963801E-3</v>
      </c>
      <c r="E42" s="110">
        <f t="shared" si="9"/>
        <v>0.16742081447963802</v>
      </c>
      <c r="F42" s="85">
        <f>分析係数表!C45</f>
        <v>1</v>
      </c>
      <c r="G42" s="110">
        <f>E42*F42</f>
        <v>0.16742081447963802</v>
      </c>
      <c r="H42" s="110">
        <v>0.19170528405269352</v>
      </c>
      <c r="I42" s="110">
        <f>C42+H42</f>
        <v>0.19170528405269352</v>
      </c>
      <c r="J42" s="85">
        <f>分析係数表!G45</f>
        <v>0</v>
      </c>
      <c r="K42" s="111">
        <f>I42*J42</f>
        <v>0</v>
      </c>
      <c r="L42" s="79"/>
      <c r="M42" s="80"/>
      <c r="N42" s="81">
        <f>分析係数表!H45</f>
        <v>0</v>
      </c>
      <c r="O42" s="82">
        <f t="shared" si="3"/>
        <v>0</v>
      </c>
      <c r="P42" s="76">
        <f>分析係数表!C45</f>
        <v>1</v>
      </c>
      <c r="Q42" s="82">
        <f>O42*P42</f>
        <v>0</v>
      </c>
      <c r="R42" s="83">
        <v>2.6509263259017698E-2</v>
      </c>
      <c r="S42" s="84">
        <f>I42+R42</f>
        <v>0.21821454731171122</v>
      </c>
      <c r="T42" s="85">
        <f>分析係数表!F45</f>
        <v>0</v>
      </c>
      <c r="U42" s="86">
        <f t="shared" si="6"/>
        <v>0</v>
      </c>
      <c r="V42" s="87">
        <f>分析係数表!D45</f>
        <v>0</v>
      </c>
      <c r="W42" s="167">
        <f t="shared" si="7"/>
        <v>0</v>
      </c>
      <c r="X42" s="76">
        <f>分析係数表!E45</f>
        <v>0</v>
      </c>
      <c r="Y42" s="166">
        <f t="shared" si="8"/>
        <v>0</v>
      </c>
    </row>
    <row r="43" spans="1:25" x14ac:dyDescent="0.2">
      <c r="A43" s="6" t="s">
        <v>343</v>
      </c>
      <c r="B43" s="5" t="s">
        <v>280</v>
      </c>
      <c r="C43" s="90"/>
      <c r="D43" s="107">
        <f>投入係数表!AJ43</f>
        <v>4.4909502262443441E-3</v>
      </c>
      <c r="E43" s="110">
        <f t="shared" si="9"/>
        <v>0.4490950226244344</v>
      </c>
      <c r="F43" s="85">
        <f>分析係数表!C46</f>
        <v>0.34080923888028791</v>
      </c>
      <c r="G43" s="110">
        <f>E43*F43</f>
        <v>0.15305573284555918</v>
      </c>
      <c r="H43" s="110">
        <v>0.18532211249694805</v>
      </c>
      <c r="I43" s="110">
        <f>C43+H43</f>
        <v>0.18532211249694805</v>
      </c>
      <c r="J43" s="85">
        <f>分析係数表!G46</f>
        <v>9.3103025848340071E-3</v>
      </c>
      <c r="K43" s="111">
        <f>I43*J43</f>
        <v>1.725404943007234E-3</v>
      </c>
      <c r="L43" s="79"/>
      <c r="M43" s="80"/>
      <c r="N43" s="81">
        <f>分析係数表!H46</f>
        <v>2.2019091222401043E-2</v>
      </c>
      <c r="O43" s="82">
        <f t="shared" si="3"/>
        <v>0.67970966283015166</v>
      </c>
      <c r="P43" s="76">
        <f>分析係数表!C46</f>
        <v>0.34080923888028791</v>
      </c>
      <c r="Q43" s="82">
        <f>O43*P43</f>
        <v>0.23165133284872111</v>
      </c>
      <c r="R43" s="83">
        <v>0.26496135949793631</v>
      </c>
      <c r="S43" s="84">
        <f>I43+R43</f>
        <v>0.45028347199488439</v>
      </c>
      <c r="T43" s="85">
        <f>分析係数表!F46</f>
        <v>0.31361019233125076</v>
      </c>
      <c r="U43" s="86">
        <f t="shared" si="6"/>
        <v>0.14121348625589905</v>
      </c>
      <c r="V43" s="87">
        <f>分析係数表!D46</f>
        <v>2.8175915717260809E-3</v>
      </c>
      <c r="W43" s="167">
        <f t="shared" si="7"/>
        <v>0</v>
      </c>
      <c r="X43" s="76">
        <f>分析係数表!E46</f>
        <v>8.2077667524194532E-3</v>
      </c>
      <c r="Y43" s="166">
        <f t="shared" si="8"/>
        <v>0</v>
      </c>
    </row>
    <row r="44" spans="1:25" x14ac:dyDescent="0.2">
      <c r="A44" s="192">
        <v>40</v>
      </c>
      <c r="B44" s="14" t="s">
        <v>151</v>
      </c>
      <c r="C44" s="197">
        <f>SUM(C5:C43)</f>
        <v>100</v>
      </c>
      <c r="D44" s="108">
        <f>投入係数表!AJ44</f>
        <v>0.44205882352941178</v>
      </c>
      <c r="E44" s="96">
        <f>SUM(E5:E43)</f>
        <v>44.205882352941188</v>
      </c>
      <c r="F44" s="98">
        <f>分析係数表!C47</f>
        <v>0.44730110240898746</v>
      </c>
      <c r="G44" s="96">
        <f>SUM(G5:G43)</f>
        <v>12.702930678728087</v>
      </c>
      <c r="H44" s="96">
        <f>SUM(H5:H43)</f>
        <v>14.834173662880996</v>
      </c>
      <c r="I44" s="96">
        <f>SUM(I5:I43)</f>
        <v>114.83417366288099</v>
      </c>
      <c r="J44" s="98">
        <f>分析係数表!G47</f>
        <v>0.20041488570582558</v>
      </c>
      <c r="K44" s="112">
        <f>SUM(K5:K43)</f>
        <v>49.206864109306075</v>
      </c>
      <c r="L44" s="94">
        <f>最終需要_まとめ!$L$33</f>
        <v>0.62733333333333341</v>
      </c>
      <c r="M44" s="91">
        <f>K44*L44</f>
        <v>30.869106084571349</v>
      </c>
      <c r="N44" s="95">
        <f>分析係数表!H47</f>
        <v>1</v>
      </c>
      <c r="O44" s="96">
        <f>SUM(O5:O43)</f>
        <v>30.869106084571353</v>
      </c>
      <c r="P44" s="92">
        <f>分析係数表!C47</f>
        <v>0.44730110240898746</v>
      </c>
      <c r="Q44" s="96">
        <f>SUM(Q5:Q43)</f>
        <v>14.862456330612657</v>
      </c>
      <c r="R44" s="91">
        <f>SUM(R5:R43)</f>
        <v>17.089916265009911</v>
      </c>
      <c r="S44" s="97">
        <f>SUM(S5:S43)</f>
        <v>131.92408992789092</v>
      </c>
      <c r="T44" s="98">
        <f>分析係数表!F47</f>
        <v>0.4447131739491107</v>
      </c>
      <c r="U44" s="99">
        <f>SUM(U5:U43)</f>
        <v>75.623479028552978</v>
      </c>
      <c r="V44" s="100">
        <f>分析係数表!D47</f>
        <v>5.9741394314336671E-2</v>
      </c>
      <c r="W44" s="164">
        <f>SUM(W5:W43)</f>
        <v>17</v>
      </c>
      <c r="X44" s="92">
        <f>分析係数表!E47</f>
        <v>5.0958836918611881E-2</v>
      </c>
      <c r="Y44" s="165">
        <f>SUM(Y5:Y43)</f>
        <v>15</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5" right="0.75" top="1" bottom="1" header="0.51200000000000001" footer="0.51200000000000001"/>
  <headerFooter alignWithMargins="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A1:Y46"/>
  <sheetViews>
    <sheetView workbookViewId="0">
      <pane xSplit="2" ySplit="4" topLeftCell="C5" activePane="bottomRight" state="frozen"/>
      <selection pane="topRight" activeCell="C1" sqref="C1"/>
      <selection pane="bottomLeft" activeCell="A5" sqref="A5"/>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customWidth="1"/>
    <col min="6" max="16384" width="8.90625" style="3"/>
  </cols>
  <sheetData>
    <row r="1" spans="1:25" ht="13" x14ac:dyDescent="0.2">
      <c r="B1" s="61" t="s">
        <v>344</v>
      </c>
      <c r="C1" s="62"/>
      <c r="D1" s="62"/>
      <c r="E1" s="62"/>
      <c r="F1" s="63"/>
      <c r="G1" s="398" t="str">
        <f>取引基本表!$E$1</f>
        <v>2015年加古川市産業連関表</v>
      </c>
      <c r="H1" s="401"/>
      <c r="I1" s="401"/>
    </row>
    <row r="2" spans="1:25" x14ac:dyDescent="0.2">
      <c r="B2" s="3" t="s">
        <v>368</v>
      </c>
      <c r="S2" s="3" t="s">
        <v>153</v>
      </c>
      <c r="U2" s="64" t="s">
        <v>210</v>
      </c>
      <c r="W2" s="3" t="s">
        <v>130</v>
      </c>
      <c r="Y2" s="3" t="s">
        <v>154</v>
      </c>
    </row>
    <row r="3" spans="1:25" ht="44" x14ac:dyDescent="0.2">
      <c r="B3" s="65"/>
      <c r="C3" s="66" t="s">
        <v>228</v>
      </c>
      <c r="D3" s="66" t="s">
        <v>383</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107">
        <f>投入係数表!AK5</f>
        <v>2.1505376344086021E-3</v>
      </c>
      <c r="E5" s="110">
        <f>$C$39*D5</f>
        <v>0.21505376344086022</v>
      </c>
      <c r="F5" s="85">
        <f>分析係数表!C8</f>
        <v>6.8521575100212173E-2</v>
      </c>
      <c r="G5" s="110">
        <f t="shared" ref="G5:G38" si="0">E5*F5</f>
        <v>1.4735822602196167E-2</v>
      </c>
      <c r="H5" s="110">
        <f t="array" ref="H5:H43">MMULT(逆行列係数!C5:AO43,'35'!G5:G43)</f>
        <v>1.5570159628661187E-2</v>
      </c>
      <c r="I5" s="110">
        <f t="shared" ref="I5:I38" si="1">C5+H5</f>
        <v>1.5570159628661187E-2</v>
      </c>
      <c r="J5" s="85">
        <f>分析係数表!G8</f>
        <v>0.11996034368803701</v>
      </c>
      <c r="K5" s="111">
        <f t="shared" ref="K5:K38" si="2">I5*J5</f>
        <v>1.8678017003317948E-3</v>
      </c>
      <c r="L5" s="79" t="s">
        <v>178</v>
      </c>
      <c r="M5" s="80" t="s">
        <v>178</v>
      </c>
      <c r="N5" s="81">
        <f>分析係数表!H8</f>
        <v>1.0951051471680932E-2</v>
      </c>
      <c r="O5" s="82">
        <f t="shared" ref="O5:O43" si="3">$M$44*N5</f>
        <v>0.36970267808661206</v>
      </c>
      <c r="P5" s="76">
        <f>分析係数表!C8</f>
        <v>6.8521575100212173E-2</v>
      </c>
      <c r="Q5" s="82">
        <f t="shared" ref="Q5:Q38" si="4">O5*P5</f>
        <v>2.5332609821261353E-2</v>
      </c>
      <c r="R5" s="83">
        <f t="array" ref="R5:R43">MMULT(逆行列係数!C5:AO43,'35'!Q5:Q43)</f>
        <v>3.2585815916070127E-2</v>
      </c>
      <c r="S5" s="84">
        <f t="shared" ref="S5:S38" si="5">I5+R5</f>
        <v>4.8155975544731312E-2</v>
      </c>
      <c r="T5" s="85">
        <f>分析係数表!F8</f>
        <v>0.45208195637805682</v>
      </c>
      <c r="U5" s="86">
        <f t="shared" ref="U5:U38" si="6">S5*T5</f>
        <v>2.1770447635555992E-2</v>
      </c>
      <c r="V5" s="87">
        <f>分析係数表!D8</f>
        <v>0.36021150033046928</v>
      </c>
      <c r="W5" s="167">
        <f t="shared" ref="W5:W38" si="7">ROUND(S5*V5,0)</f>
        <v>0</v>
      </c>
      <c r="X5" s="76">
        <f>分析係数表!E8</f>
        <v>0.22769332452081956</v>
      </c>
      <c r="Y5" s="166">
        <f t="shared" ref="Y5:Y38" si="8">ROUND(S5*X5,0)</f>
        <v>0</v>
      </c>
    </row>
    <row r="6" spans="1:25" x14ac:dyDescent="0.2">
      <c r="A6" s="6" t="s">
        <v>220</v>
      </c>
      <c r="B6" s="5" t="s">
        <v>266</v>
      </c>
      <c r="C6" s="90"/>
      <c r="D6" s="107">
        <f>投入係数表!AK6</f>
        <v>0</v>
      </c>
      <c r="E6" s="110">
        <f t="shared" ref="E6:E43" si="9">$C$39*D6</f>
        <v>0</v>
      </c>
      <c r="F6" s="85">
        <f>分析係数表!C9</f>
        <v>0.10166666666666668</v>
      </c>
      <c r="G6" s="110">
        <f t="shared" si="0"/>
        <v>0</v>
      </c>
      <c r="H6" s="110">
        <v>2.1541931653013756E-4</v>
      </c>
      <c r="I6" s="110">
        <f t="shared" si="1"/>
        <v>2.1541931653013756E-4</v>
      </c>
      <c r="J6" s="85">
        <f>分析係数表!G9</f>
        <v>0.25757575757575757</v>
      </c>
      <c r="K6" s="111">
        <f t="shared" si="2"/>
        <v>5.5486793651702094E-5</v>
      </c>
      <c r="L6" s="79"/>
      <c r="M6" s="80"/>
      <c r="N6" s="81">
        <f>分析係数表!H9</f>
        <v>5.8336047250617351E-4</v>
      </c>
      <c r="O6" s="82">
        <f t="shared" si="3"/>
        <v>1.969399281275586E-2</v>
      </c>
      <c r="P6" s="76">
        <f>分析係数表!C9</f>
        <v>0.10166666666666668</v>
      </c>
      <c r="Q6" s="82">
        <f t="shared" si="4"/>
        <v>2.0022226026301794E-3</v>
      </c>
      <c r="R6" s="83">
        <v>2.2623174610397535E-3</v>
      </c>
      <c r="S6" s="84">
        <f t="shared" si="5"/>
        <v>2.4777367775698912E-3</v>
      </c>
      <c r="T6" s="85">
        <f>分析係数表!F9</f>
        <v>0.71212121212121215</v>
      </c>
      <c r="U6" s="86">
        <f t="shared" si="6"/>
        <v>1.7644489173603772E-3</v>
      </c>
      <c r="V6" s="87">
        <f>分析係数表!D9</f>
        <v>0</v>
      </c>
      <c r="W6" s="167">
        <f t="shared" si="7"/>
        <v>0</v>
      </c>
      <c r="X6" s="76">
        <f>分析係数表!E9</f>
        <v>0</v>
      </c>
      <c r="Y6" s="166">
        <f t="shared" si="8"/>
        <v>0</v>
      </c>
    </row>
    <row r="7" spans="1:25" x14ac:dyDescent="0.2">
      <c r="A7" s="6" t="s">
        <v>221</v>
      </c>
      <c r="B7" s="5" t="s">
        <v>267</v>
      </c>
      <c r="C7" s="90"/>
      <c r="D7" s="107">
        <f>投入係数表!AK7</f>
        <v>0</v>
      </c>
      <c r="E7" s="110">
        <f t="shared" si="9"/>
        <v>0</v>
      </c>
      <c r="F7" s="85">
        <f>分析係数表!C10</f>
        <v>6.675102815564693E-2</v>
      </c>
      <c r="G7" s="110">
        <f t="shared" si="0"/>
        <v>0</v>
      </c>
      <c r="H7" s="110">
        <v>1.6177351647259891E-4</v>
      </c>
      <c r="I7" s="110">
        <f t="shared" si="1"/>
        <v>1.6177351647259891E-4</v>
      </c>
      <c r="J7" s="85">
        <f>分析係数表!G10</f>
        <v>0.17692307692307693</v>
      </c>
      <c r="K7" s="111">
        <f t="shared" si="2"/>
        <v>2.8621468298998269E-5</v>
      </c>
      <c r="L7" s="79"/>
      <c r="M7" s="80"/>
      <c r="N7" s="81">
        <f>分析係数表!H10</f>
        <v>1.0987412693544459E-3</v>
      </c>
      <c r="O7" s="82">
        <f t="shared" si="3"/>
        <v>3.7093021693401958E-2</v>
      </c>
      <c r="P7" s="76">
        <f>分析係数表!C10</f>
        <v>6.675102815564693E-2</v>
      </c>
      <c r="Q7" s="82">
        <f t="shared" si="4"/>
        <v>2.4759973354342964E-3</v>
      </c>
      <c r="R7" s="83">
        <v>3.7589953707386869E-3</v>
      </c>
      <c r="S7" s="84">
        <f t="shared" si="5"/>
        <v>3.920768887211286E-3</v>
      </c>
      <c r="T7" s="85">
        <f>分析係数表!F10</f>
        <v>0.52307692307692311</v>
      </c>
      <c r="U7" s="86">
        <f t="shared" si="6"/>
        <v>2.0508637256182113E-3</v>
      </c>
      <c r="V7" s="87">
        <f>分析係数表!D10</f>
        <v>9.2307692307692313E-2</v>
      </c>
      <c r="W7" s="167">
        <f t="shared" si="7"/>
        <v>0</v>
      </c>
      <c r="X7" s="76">
        <f>分析係数表!E10</f>
        <v>0</v>
      </c>
      <c r="Y7" s="166">
        <f t="shared" si="8"/>
        <v>0</v>
      </c>
    </row>
    <row r="8" spans="1:25" x14ac:dyDescent="0.2">
      <c r="A8" s="6" t="s">
        <v>222</v>
      </c>
      <c r="B8" s="5" t="s">
        <v>27</v>
      </c>
      <c r="C8" s="90"/>
      <c r="D8" s="107">
        <f>投入係数表!AK8</f>
        <v>0</v>
      </c>
      <c r="E8" s="110">
        <f t="shared" si="9"/>
        <v>0</v>
      </c>
      <c r="F8" s="85">
        <f>分析係数表!C11</f>
        <v>1.2359489742525653E-2</v>
      </c>
      <c r="G8" s="110">
        <f t="shared" si="0"/>
        <v>0</v>
      </c>
      <c r="H8" s="110">
        <v>1.8469600482901251E-3</v>
      </c>
      <c r="I8" s="110">
        <f t="shared" si="1"/>
        <v>1.8469600482901251E-3</v>
      </c>
      <c r="J8" s="85">
        <f>分析係数表!G11</f>
        <v>0.33667334669338678</v>
      </c>
      <c r="K8" s="111">
        <f t="shared" si="2"/>
        <v>6.2182222066681561E-4</v>
      </c>
      <c r="L8" s="79"/>
      <c r="M8" s="80"/>
      <c r="N8" s="81">
        <f>分析係数表!H11</f>
        <v>-2.0551994966342155E-5</v>
      </c>
      <c r="O8" s="82">
        <f t="shared" si="3"/>
        <v>-6.9382630505643945E-4</v>
      </c>
      <c r="P8" s="76">
        <f>分析係数表!C11</f>
        <v>1.2359489742525653E-2</v>
      </c>
      <c r="Q8" s="82">
        <f t="shared" si="4"/>
        <v>-8.5753391004395379E-6</v>
      </c>
      <c r="R8" s="83">
        <v>2.5518744173834772E-3</v>
      </c>
      <c r="S8" s="84">
        <f t="shared" si="5"/>
        <v>4.398834465673602E-3</v>
      </c>
      <c r="T8" s="85">
        <f>分析係数表!F11</f>
        <v>0.55811623246492981</v>
      </c>
      <c r="U8" s="86">
        <f t="shared" si="6"/>
        <v>2.4550609192186333E-3</v>
      </c>
      <c r="V8" s="87">
        <f>分析係数表!D11</f>
        <v>9.0180360721442889E-3</v>
      </c>
      <c r="W8" s="167">
        <f t="shared" si="7"/>
        <v>0</v>
      </c>
      <c r="X8" s="76">
        <f>分析係数表!E11</f>
        <v>0</v>
      </c>
      <c r="Y8" s="166">
        <f t="shared" si="8"/>
        <v>0</v>
      </c>
    </row>
    <row r="9" spans="1:25" x14ac:dyDescent="0.2">
      <c r="A9" s="6" t="s">
        <v>223</v>
      </c>
      <c r="B9" s="5" t="s">
        <v>191</v>
      </c>
      <c r="C9" s="90"/>
      <c r="D9" s="107">
        <f>投入係数表!AK9</f>
        <v>1.4336917562724014E-3</v>
      </c>
      <c r="E9" s="110">
        <f t="shared" si="9"/>
        <v>0.14336917562724014</v>
      </c>
      <c r="F9" s="85">
        <f>分析係数表!C12</f>
        <v>9.527433500036242E-2</v>
      </c>
      <c r="G9" s="110">
        <f t="shared" si="0"/>
        <v>1.3659402867435472E-2</v>
      </c>
      <c r="H9" s="110">
        <v>1.6529120070546539E-2</v>
      </c>
      <c r="I9" s="110">
        <f t="shared" si="1"/>
        <v>1.6529120070546539E-2</v>
      </c>
      <c r="J9" s="85">
        <f>分析係数表!G12</f>
        <v>0.14088657924107142</v>
      </c>
      <c r="K9" s="111">
        <f t="shared" si="2"/>
        <v>2.3287311846042391E-3</v>
      </c>
      <c r="L9" s="79"/>
      <c r="M9" s="80"/>
      <c r="N9" s="81">
        <f>分析係数表!H12</f>
        <v>8.9938691818092706E-2</v>
      </c>
      <c r="O9" s="82">
        <f t="shared" si="3"/>
        <v>3.0362906534354495</v>
      </c>
      <c r="P9" s="76">
        <f>分析係数表!C12</f>
        <v>9.527433500036242E-2</v>
      </c>
      <c r="Q9" s="82">
        <f t="shared" si="4"/>
        <v>0.28928057287387832</v>
      </c>
      <c r="R9" s="83">
        <v>0.32112145894948574</v>
      </c>
      <c r="S9" s="84">
        <f t="shared" si="5"/>
        <v>0.33765057902003226</v>
      </c>
      <c r="T9" s="85">
        <f>分析係数表!F12</f>
        <v>0.31070382254464285</v>
      </c>
      <c r="U9" s="86">
        <f t="shared" si="6"/>
        <v>0.10490932558593601</v>
      </c>
      <c r="V9" s="87">
        <f>分析係数表!D12</f>
        <v>6.9248744419642863E-2</v>
      </c>
      <c r="W9" s="167">
        <f t="shared" si="7"/>
        <v>0</v>
      </c>
      <c r="X9" s="76">
        <f>分析係数表!E12</f>
        <v>7.6468331473214288E-2</v>
      </c>
      <c r="Y9" s="166">
        <f t="shared" si="8"/>
        <v>0</v>
      </c>
    </row>
    <row r="10" spans="1:25" x14ac:dyDescent="0.2">
      <c r="A10" s="6" t="s">
        <v>224</v>
      </c>
      <c r="B10" s="5" t="s">
        <v>28</v>
      </c>
      <c r="C10" s="90"/>
      <c r="D10" s="107">
        <f>投入係数表!AK10</f>
        <v>2.6881720430107527E-2</v>
      </c>
      <c r="E10" s="110">
        <f t="shared" si="9"/>
        <v>2.6881720430107525</v>
      </c>
      <c r="F10" s="85">
        <f>分析係数表!C13</f>
        <v>0</v>
      </c>
      <c r="G10" s="110">
        <f t="shared" si="0"/>
        <v>0</v>
      </c>
      <c r="H10" s="110">
        <v>0</v>
      </c>
      <c r="I10" s="110">
        <f t="shared" si="1"/>
        <v>0</v>
      </c>
      <c r="J10" s="85">
        <f>分析係数表!G13</f>
        <v>0.24501568667138954</v>
      </c>
      <c r="K10" s="111">
        <f t="shared" si="2"/>
        <v>0</v>
      </c>
      <c r="L10" s="79"/>
      <c r="M10" s="80"/>
      <c r="N10" s="81">
        <f>分析係数表!H13</f>
        <v>1.4256760815882582E-2</v>
      </c>
      <c r="O10" s="82">
        <f t="shared" si="3"/>
        <v>0.48130197069222858</v>
      </c>
      <c r="P10" s="76">
        <f>分析係数表!C13</f>
        <v>0</v>
      </c>
      <c r="Q10" s="82">
        <f t="shared" si="4"/>
        <v>0</v>
      </c>
      <c r="R10" s="83">
        <v>0</v>
      </c>
      <c r="S10" s="84">
        <f t="shared" si="5"/>
        <v>0</v>
      </c>
      <c r="T10" s="85">
        <f>分析係数表!F13</f>
        <v>0.38356441655702866</v>
      </c>
      <c r="U10" s="86">
        <f t="shared" si="6"/>
        <v>0</v>
      </c>
      <c r="V10" s="87">
        <f>分析係数表!D13</f>
        <v>0.14249569881590932</v>
      </c>
      <c r="W10" s="167">
        <f t="shared" si="7"/>
        <v>0</v>
      </c>
      <c r="X10" s="76">
        <f>分析係数表!E13</f>
        <v>0.13065479202509866</v>
      </c>
      <c r="Y10" s="166">
        <f t="shared" si="8"/>
        <v>0</v>
      </c>
    </row>
    <row r="11" spans="1:25" x14ac:dyDescent="0.2">
      <c r="A11" s="6" t="s">
        <v>225</v>
      </c>
      <c r="B11" s="5" t="s">
        <v>268</v>
      </c>
      <c r="C11" s="90"/>
      <c r="D11" s="107">
        <f>投入係数表!AK11</f>
        <v>1.8996415770609319E-2</v>
      </c>
      <c r="E11" s="110">
        <f t="shared" si="9"/>
        <v>1.8996415770609318</v>
      </c>
      <c r="F11" s="85">
        <f>分析係数表!C14</f>
        <v>0.10677389421589856</v>
      </c>
      <c r="G11" s="110">
        <f t="shared" si="0"/>
        <v>0.20283212879722665</v>
      </c>
      <c r="H11" s="110">
        <v>0.25294663505792586</v>
      </c>
      <c r="I11" s="110">
        <f t="shared" si="1"/>
        <v>0.25294663505792586</v>
      </c>
      <c r="J11" s="85">
        <f>分析係数表!G14</f>
        <v>0.16458723227282179</v>
      </c>
      <c r="K11" s="111">
        <f t="shared" si="2"/>
        <v>4.1631786576907533E-2</v>
      </c>
      <c r="L11" s="79"/>
      <c r="M11" s="80"/>
      <c r="N11" s="81">
        <f>分析係数表!H14</f>
        <v>1.166720945012347E-3</v>
      </c>
      <c r="O11" s="82">
        <f t="shared" si="3"/>
        <v>3.9387985625511719E-2</v>
      </c>
      <c r="P11" s="76">
        <f>分析係数表!C14</f>
        <v>0.10677389421589856</v>
      </c>
      <c r="Q11" s="82">
        <f t="shared" si="4"/>
        <v>4.205608610555721E-3</v>
      </c>
      <c r="R11" s="83">
        <v>1.8311034059089279E-2</v>
      </c>
      <c r="S11" s="84">
        <f t="shared" si="5"/>
        <v>0.27125766911701515</v>
      </c>
      <c r="T11" s="85">
        <f>分析係数表!F14</f>
        <v>0.30037429819089206</v>
      </c>
      <c r="U11" s="86">
        <f t="shared" si="6"/>
        <v>8.1478831989920647E-2</v>
      </c>
      <c r="V11" s="87">
        <f>分析係数表!D14</f>
        <v>5.9367851944271161E-2</v>
      </c>
      <c r="W11" s="167">
        <f t="shared" si="7"/>
        <v>0</v>
      </c>
      <c r="X11" s="76">
        <f>分析係数表!E14</f>
        <v>5.1881888126429611E-2</v>
      </c>
      <c r="Y11" s="166">
        <f t="shared" si="8"/>
        <v>0</v>
      </c>
    </row>
    <row r="12" spans="1:25" x14ac:dyDescent="0.2">
      <c r="A12" s="6" t="s">
        <v>226</v>
      </c>
      <c r="B12" s="5" t="s">
        <v>29</v>
      </c>
      <c r="C12" s="90"/>
      <c r="D12" s="107">
        <f>投入係数表!AK12</f>
        <v>2.5089605734767025E-3</v>
      </c>
      <c r="E12" s="110">
        <f t="shared" si="9"/>
        <v>0.25089605734767023</v>
      </c>
      <c r="F12" s="85">
        <f>分析係数表!C15</f>
        <v>0</v>
      </c>
      <c r="G12" s="110">
        <f t="shared" si="0"/>
        <v>0</v>
      </c>
      <c r="H12" s="110">
        <v>0</v>
      </c>
      <c r="I12" s="110">
        <f t="shared" si="1"/>
        <v>0</v>
      </c>
      <c r="J12" s="85">
        <f>分析係数表!G15</f>
        <v>9.5597535599167657E-2</v>
      </c>
      <c r="K12" s="111">
        <f t="shared" si="2"/>
        <v>0</v>
      </c>
      <c r="L12" s="79"/>
      <c r="M12" s="80"/>
      <c r="N12" s="81">
        <f>分析係数表!H15</f>
        <v>8.2508355176415162E-3</v>
      </c>
      <c r="O12" s="82">
        <f t="shared" si="3"/>
        <v>0.27854457585304288</v>
      </c>
      <c r="P12" s="76">
        <f>分析係数表!C15</f>
        <v>0</v>
      </c>
      <c r="Q12" s="82">
        <f t="shared" si="4"/>
        <v>0</v>
      </c>
      <c r="R12" s="83">
        <v>0</v>
      </c>
      <c r="S12" s="84">
        <f t="shared" si="5"/>
        <v>0</v>
      </c>
      <c r="T12" s="85">
        <f>分析係数表!F15</f>
        <v>0.3037251621853197</v>
      </c>
      <c r="U12" s="86">
        <f t="shared" si="6"/>
        <v>0</v>
      </c>
      <c r="V12" s="87">
        <f>分析係数表!D15</f>
        <v>2.5215227059447551E-2</v>
      </c>
      <c r="W12" s="167">
        <f t="shared" si="7"/>
        <v>0</v>
      </c>
      <c r="X12" s="76">
        <f>分析係数表!E15</f>
        <v>2.1461503937329145E-2</v>
      </c>
      <c r="Y12" s="166">
        <f t="shared" si="8"/>
        <v>0</v>
      </c>
    </row>
    <row r="13" spans="1:25" x14ac:dyDescent="0.2">
      <c r="A13" s="6" t="s">
        <v>227</v>
      </c>
      <c r="B13" s="5" t="s">
        <v>30</v>
      </c>
      <c r="C13" s="90"/>
      <c r="D13" s="107">
        <f>投入係数表!AK13</f>
        <v>3.5842293906810036E-3</v>
      </c>
      <c r="E13" s="110">
        <f t="shared" si="9"/>
        <v>0.35842293906810035</v>
      </c>
      <c r="F13" s="85">
        <f>分析係数表!C16</f>
        <v>0.41015070437916346</v>
      </c>
      <c r="G13" s="110">
        <f t="shared" si="0"/>
        <v>0.14700742092443134</v>
      </c>
      <c r="H13" s="110">
        <v>0.20367553858552798</v>
      </c>
      <c r="I13" s="110">
        <f t="shared" si="1"/>
        <v>0.20367553858552798</v>
      </c>
      <c r="J13" s="85">
        <f>分析係数表!G16</f>
        <v>3.3423831070889892E-2</v>
      </c>
      <c r="K13" s="111">
        <f t="shared" si="2"/>
        <v>6.8076167949552031E-3</v>
      </c>
      <c r="L13" s="79"/>
      <c r="M13" s="80"/>
      <c r="N13" s="81">
        <f>分析係数表!H16</f>
        <v>1.6727742979912797E-2</v>
      </c>
      <c r="O13" s="82">
        <f t="shared" si="3"/>
        <v>0.56472124106170662</v>
      </c>
      <c r="P13" s="76">
        <f>分析係数表!C16</f>
        <v>0.41015070437916346</v>
      </c>
      <c r="Q13" s="82">
        <f t="shared" si="4"/>
        <v>0.23162081479933433</v>
      </c>
      <c r="R13" s="83">
        <v>0.28004394699929214</v>
      </c>
      <c r="S13" s="84">
        <f t="shared" si="5"/>
        <v>0.48371948558482014</v>
      </c>
      <c r="T13" s="85">
        <f>分析係数表!F16</f>
        <v>0.28886877828054297</v>
      </c>
      <c r="U13" s="86">
        <f t="shared" si="6"/>
        <v>0.13973145683137972</v>
      </c>
      <c r="V13" s="87">
        <f>分析係数表!D16</f>
        <v>1.1915535444947209E-2</v>
      </c>
      <c r="W13" s="167">
        <f t="shared" si="7"/>
        <v>0</v>
      </c>
      <c r="X13" s="76">
        <f>分析係数表!E16</f>
        <v>1.200603318250377E-2</v>
      </c>
      <c r="Y13" s="166">
        <f t="shared" si="8"/>
        <v>0</v>
      </c>
    </row>
    <row r="14" spans="1:25" x14ac:dyDescent="0.2">
      <c r="A14" s="6" t="s">
        <v>2</v>
      </c>
      <c r="B14" s="5" t="s">
        <v>365</v>
      </c>
      <c r="C14" s="90"/>
      <c r="D14" s="107">
        <f>投入係数表!AK14</f>
        <v>8.6021505376344086E-3</v>
      </c>
      <c r="E14" s="110">
        <f t="shared" si="9"/>
        <v>0.86021505376344087</v>
      </c>
      <c r="F14" s="85">
        <f>分析係数表!C17</f>
        <v>9.7010006591167874E-2</v>
      </c>
      <c r="G14" s="110">
        <f t="shared" si="0"/>
        <v>8.3449468035413227E-2</v>
      </c>
      <c r="H14" s="110">
        <v>0.10130893502550302</v>
      </c>
      <c r="I14" s="110">
        <f t="shared" si="1"/>
        <v>0.10130893502550302</v>
      </c>
      <c r="J14" s="85">
        <f>分析係数表!G17</f>
        <v>0.23047865738492257</v>
      </c>
      <c r="K14" s="111">
        <f t="shared" si="2"/>
        <v>2.3349547325774291E-2</v>
      </c>
      <c r="L14" s="79"/>
      <c r="M14" s="80"/>
      <c r="N14" s="81">
        <f>分析係数表!H17</f>
        <v>3.0021721877756735E-3</v>
      </c>
      <c r="O14" s="82">
        <f t="shared" si="3"/>
        <v>0.10135201179247529</v>
      </c>
      <c r="P14" s="76">
        <f>分析係数表!C17</f>
        <v>9.7010006591167874E-2</v>
      </c>
      <c r="Q14" s="82">
        <f t="shared" si="4"/>
        <v>9.8321593320161507E-3</v>
      </c>
      <c r="R14" s="83">
        <v>1.8731739546720288E-2</v>
      </c>
      <c r="S14" s="84">
        <f t="shared" si="5"/>
        <v>0.12004067457222331</v>
      </c>
      <c r="T14" s="85">
        <f>分析係数表!F17</f>
        <v>0.38098321731153201</v>
      </c>
      <c r="U14" s="86">
        <f t="shared" si="6"/>
        <v>4.5733482406772247E-2</v>
      </c>
      <c r="V14" s="87">
        <f>分析係数表!D17</f>
        <v>7.2149371323727812E-2</v>
      </c>
      <c r="W14" s="167">
        <f t="shared" si="7"/>
        <v>0</v>
      </c>
      <c r="X14" s="76">
        <f>分析係数表!E17</f>
        <v>7.3984134693216769E-2</v>
      </c>
      <c r="Y14" s="166">
        <f t="shared" si="8"/>
        <v>0</v>
      </c>
    </row>
    <row r="15" spans="1:25" x14ac:dyDescent="0.2">
      <c r="A15" s="6" t="s">
        <v>3</v>
      </c>
      <c r="B15" s="5" t="s">
        <v>31</v>
      </c>
      <c r="C15" s="90"/>
      <c r="D15" s="107">
        <f>投入係数表!AK15</f>
        <v>7.1684587813620072E-4</v>
      </c>
      <c r="E15" s="110">
        <f t="shared" si="9"/>
        <v>7.1684587813620068E-2</v>
      </c>
      <c r="F15" s="85">
        <f>分析係数表!C18</f>
        <v>9.5269756838905817E-2</v>
      </c>
      <c r="G15" s="110">
        <f t="shared" si="0"/>
        <v>6.8293732501007749E-3</v>
      </c>
      <c r="H15" s="110">
        <v>9.4766777112248908E-3</v>
      </c>
      <c r="I15" s="110">
        <f t="shared" si="1"/>
        <v>9.4766777112248908E-3</v>
      </c>
      <c r="J15" s="85">
        <f>分析係数表!G18</f>
        <v>0.2156830511260891</v>
      </c>
      <c r="K15" s="111">
        <f t="shared" si="2"/>
        <v>2.0439587632955871E-3</v>
      </c>
      <c r="L15" s="79"/>
      <c r="M15" s="80"/>
      <c r="N15" s="81">
        <f>分析係数表!H18</f>
        <v>4.4107743043149704E-4</v>
      </c>
      <c r="O15" s="82">
        <f t="shared" si="3"/>
        <v>1.4890579931595893E-2</v>
      </c>
      <c r="P15" s="76">
        <f>分析係数表!C18</f>
        <v>9.5269756838905817E-2</v>
      </c>
      <c r="Q15" s="82">
        <f t="shared" si="4"/>
        <v>1.4186219292734315E-3</v>
      </c>
      <c r="R15" s="83">
        <v>3.2746212509226378E-3</v>
      </c>
      <c r="S15" s="84">
        <f t="shared" si="5"/>
        <v>1.275129896214753E-2</v>
      </c>
      <c r="T15" s="85">
        <f>分析係数表!F18</f>
        <v>0.45931283905967452</v>
      </c>
      <c r="U15" s="86">
        <f t="shared" si="6"/>
        <v>5.8568353280026627E-3</v>
      </c>
      <c r="V15" s="87">
        <f>分析係数表!D18</f>
        <v>2.4001315140555646E-2</v>
      </c>
      <c r="W15" s="167">
        <f t="shared" si="7"/>
        <v>0</v>
      </c>
      <c r="X15" s="76">
        <f>分析係数表!E18</f>
        <v>2.0549071181982573E-2</v>
      </c>
      <c r="Y15" s="166">
        <f t="shared" si="8"/>
        <v>0</v>
      </c>
    </row>
    <row r="16" spans="1:25" x14ac:dyDescent="0.2">
      <c r="A16" s="6" t="s">
        <v>4</v>
      </c>
      <c r="B16" s="5" t="s">
        <v>32</v>
      </c>
      <c r="C16" s="90"/>
      <c r="D16" s="107">
        <f>投入係数表!AK16</f>
        <v>0</v>
      </c>
      <c r="E16" s="110">
        <f t="shared" si="9"/>
        <v>0</v>
      </c>
      <c r="F16" s="85">
        <f>分析係数表!C19</f>
        <v>0.40536890089481681</v>
      </c>
      <c r="G16" s="110">
        <f t="shared" si="0"/>
        <v>0</v>
      </c>
      <c r="H16" s="110">
        <v>1.2002815208696062E-2</v>
      </c>
      <c r="I16" s="110">
        <f t="shared" si="1"/>
        <v>1.2002815208696062E-2</v>
      </c>
      <c r="J16" s="85">
        <f>分析係数表!G19</f>
        <v>5.7664292584581833E-2</v>
      </c>
      <c r="K16" s="111">
        <f t="shared" si="2"/>
        <v>6.9213384803291835E-4</v>
      </c>
      <c r="L16" s="79"/>
      <c r="M16" s="80"/>
      <c r="N16" s="81">
        <f>分析係数表!H19</f>
        <v>-1.1224551097002254E-4</v>
      </c>
      <c r="O16" s="82">
        <f t="shared" si="3"/>
        <v>-3.7893590506928618E-3</v>
      </c>
      <c r="P16" s="76">
        <f>分析係数表!C19</f>
        <v>0.40536890089481681</v>
      </c>
      <c r="Q16" s="82">
        <f t="shared" si="4"/>
        <v>-1.5360883134751917E-3</v>
      </c>
      <c r="R16" s="83">
        <v>8.3139660916215566E-3</v>
      </c>
      <c r="S16" s="84">
        <f t="shared" si="5"/>
        <v>2.0316781300317617E-2</v>
      </c>
      <c r="T16" s="85">
        <f>分析係数表!F19</f>
        <v>0.24008915593875232</v>
      </c>
      <c r="U16" s="86">
        <f t="shared" si="6"/>
        <v>4.8778388737854839E-3</v>
      </c>
      <c r="V16" s="87">
        <f>分析係数表!D19</f>
        <v>8.3893032671263044E-3</v>
      </c>
      <c r="W16" s="167">
        <f t="shared" si="7"/>
        <v>0</v>
      </c>
      <c r="X16" s="76">
        <f>分析係数表!E19</f>
        <v>9.7042048804792374E-3</v>
      </c>
      <c r="Y16" s="166">
        <f t="shared" si="8"/>
        <v>0</v>
      </c>
    </row>
    <row r="17" spans="1:25" x14ac:dyDescent="0.2">
      <c r="A17" s="6" t="s">
        <v>5</v>
      </c>
      <c r="B17" s="5" t="s">
        <v>33</v>
      </c>
      <c r="C17" s="90"/>
      <c r="D17" s="107">
        <f>投入係数表!AK17</f>
        <v>3.5842293906810036E-4</v>
      </c>
      <c r="E17" s="110">
        <f t="shared" si="9"/>
        <v>3.5842293906810034E-2</v>
      </c>
      <c r="F17" s="85">
        <f>分析係数表!C20</f>
        <v>8.6705813891974848E-2</v>
      </c>
      <c r="G17" s="110">
        <f t="shared" si="0"/>
        <v>3.1077352649453347E-3</v>
      </c>
      <c r="H17" s="110">
        <v>4.7049109508832407E-3</v>
      </c>
      <c r="I17" s="110">
        <f t="shared" si="1"/>
        <v>4.7049109508832407E-3</v>
      </c>
      <c r="J17" s="85">
        <f>分析係数表!G20</f>
        <v>0.10015098137896326</v>
      </c>
      <c r="K17" s="111">
        <f t="shared" si="2"/>
        <v>4.7120144903158777E-4</v>
      </c>
      <c r="L17" s="79"/>
      <c r="M17" s="80"/>
      <c r="N17" s="81">
        <f>分析係数表!H20</f>
        <v>5.4858017333236366E-4</v>
      </c>
      <c r="O17" s="82">
        <f t="shared" si="3"/>
        <v>1.8519825219583421E-2</v>
      </c>
      <c r="P17" s="76">
        <f>分析係数表!C20</f>
        <v>8.6705813891974848E-2</v>
      </c>
      <c r="Q17" s="82">
        <f t="shared" si="4"/>
        <v>1.6057765188011023E-3</v>
      </c>
      <c r="R17" s="83">
        <v>3.908121264326019E-3</v>
      </c>
      <c r="S17" s="84">
        <f t="shared" si="5"/>
        <v>8.6130322152092598E-3</v>
      </c>
      <c r="T17" s="85">
        <f>分析係数表!F20</f>
        <v>0.22320080523402114</v>
      </c>
      <c r="U17" s="86">
        <f t="shared" si="6"/>
        <v>1.9224357259412716E-3</v>
      </c>
      <c r="V17" s="87">
        <f>分析係数表!D20</f>
        <v>3.6738802214393559E-2</v>
      </c>
      <c r="W17" s="167">
        <f t="shared" si="7"/>
        <v>0</v>
      </c>
      <c r="X17" s="76">
        <f>分析係数表!E20</f>
        <v>3.8877705083039761E-2</v>
      </c>
      <c r="Y17" s="166">
        <f t="shared" si="8"/>
        <v>0</v>
      </c>
    </row>
    <row r="18" spans="1:25" x14ac:dyDescent="0.2">
      <c r="A18" s="6" t="s">
        <v>6</v>
      </c>
      <c r="B18" s="5" t="s">
        <v>34</v>
      </c>
      <c r="C18" s="90"/>
      <c r="D18" s="107">
        <f>投入係数表!AK18</f>
        <v>2.5089605734767025E-3</v>
      </c>
      <c r="E18" s="110">
        <f t="shared" si="9"/>
        <v>0.25089605734767023</v>
      </c>
      <c r="F18" s="85">
        <f>分析係数表!C21</f>
        <v>0.12574712643678165</v>
      </c>
      <c r="G18" s="110">
        <f t="shared" si="0"/>
        <v>3.1549458245787511E-2</v>
      </c>
      <c r="H18" s="110">
        <v>3.8395375892834864E-2</v>
      </c>
      <c r="I18" s="110">
        <f t="shared" si="1"/>
        <v>3.8395375892834864E-2</v>
      </c>
      <c r="J18" s="85">
        <f>分析係数表!G21</f>
        <v>0.2851216642932326</v>
      </c>
      <c r="K18" s="111">
        <f t="shared" si="2"/>
        <v>1.0947353475729338E-2</v>
      </c>
      <c r="L18" s="79"/>
      <c r="M18" s="80"/>
      <c r="N18" s="81">
        <f>分析係数表!H21</f>
        <v>9.2325885079567842E-4</v>
      </c>
      <c r="O18" s="82">
        <f t="shared" si="3"/>
        <v>3.1168812473304667E-2</v>
      </c>
      <c r="P18" s="76">
        <f>分析係数表!C21</f>
        <v>0.12574712643678165</v>
      </c>
      <c r="Q18" s="82">
        <f t="shared" si="4"/>
        <v>3.9193886029649794E-3</v>
      </c>
      <c r="R18" s="83">
        <v>9.1066034274460087E-3</v>
      </c>
      <c r="S18" s="84">
        <f t="shared" si="5"/>
        <v>4.7501979320280871E-2</v>
      </c>
      <c r="T18" s="85">
        <f>分析係数表!F21</f>
        <v>0.42585598414958825</v>
      </c>
      <c r="U18" s="86">
        <f t="shared" si="6"/>
        <v>2.0229002152491599E-2</v>
      </c>
      <c r="V18" s="87">
        <f>分析係数表!D21</f>
        <v>8.1109528821744784E-2</v>
      </c>
      <c r="W18" s="167">
        <f t="shared" si="7"/>
        <v>0</v>
      </c>
      <c r="X18" s="76">
        <f>分析係数表!E21</f>
        <v>6.7549996904216453E-2</v>
      </c>
      <c r="Y18" s="166">
        <f t="shared" si="8"/>
        <v>0</v>
      </c>
    </row>
    <row r="19" spans="1:25" x14ac:dyDescent="0.2">
      <c r="A19" s="6" t="s">
        <v>7</v>
      </c>
      <c r="B19" s="5" t="s">
        <v>269</v>
      </c>
      <c r="C19" s="90"/>
      <c r="D19" s="107">
        <f>投入係数表!AK19</f>
        <v>0</v>
      </c>
      <c r="E19" s="110">
        <f t="shared" si="9"/>
        <v>0</v>
      </c>
      <c r="F19" s="85">
        <f>分析係数表!C22</f>
        <v>0.11411587407903545</v>
      </c>
      <c r="G19" s="110">
        <f t="shared" si="0"/>
        <v>0</v>
      </c>
      <c r="H19" s="110">
        <v>6.6337268570132923E-3</v>
      </c>
      <c r="I19" s="110">
        <f t="shared" si="1"/>
        <v>6.6337268570132923E-3</v>
      </c>
      <c r="J19" s="85">
        <f>分析係数表!G22</f>
        <v>0.19462933210924949</v>
      </c>
      <c r="K19" s="111">
        <f t="shared" si="2"/>
        <v>1.2911178275756879E-3</v>
      </c>
      <c r="L19" s="79"/>
      <c r="M19" s="80"/>
      <c r="N19" s="81">
        <f>分析係数表!H22</f>
        <v>4.2684912622402942E-5</v>
      </c>
      <c r="O19" s="82">
        <f t="shared" si="3"/>
        <v>1.4410238643479897E-3</v>
      </c>
      <c r="P19" s="76">
        <f>分析係数表!C22</f>
        <v>0.11411587407903545</v>
      </c>
      <c r="Q19" s="82">
        <f t="shared" si="4"/>
        <v>1.6444369784882025E-4</v>
      </c>
      <c r="R19" s="83">
        <v>2.3794789385423259E-3</v>
      </c>
      <c r="S19" s="84">
        <f t="shared" si="5"/>
        <v>9.0132057955556177E-3</v>
      </c>
      <c r="T19" s="85">
        <f>分析係数表!F22</f>
        <v>0.41301354142758778</v>
      </c>
      <c r="U19" s="86">
        <f t="shared" si="6"/>
        <v>3.7225760452380846E-3</v>
      </c>
      <c r="V19" s="87">
        <f>分析係数表!D22</f>
        <v>3.7726646775304108E-2</v>
      </c>
      <c r="W19" s="167">
        <f t="shared" si="7"/>
        <v>0</v>
      </c>
      <c r="X19" s="76">
        <f>分析係数表!E22</f>
        <v>3.6923341748909801E-2</v>
      </c>
      <c r="Y19" s="166">
        <f t="shared" si="8"/>
        <v>0</v>
      </c>
    </row>
    <row r="20" spans="1:25" x14ac:dyDescent="0.2">
      <c r="A20" s="6" t="s">
        <v>8</v>
      </c>
      <c r="B20" s="5" t="s">
        <v>270</v>
      </c>
      <c r="C20" s="90"/>
      <c r="D20" s="107">
        <f>投入係数表!AK20</f>
        <v>0</v>
      </c>
      <c r="E20" s="110">
        <f t="shared" si="9"/>
        <v>0</v>
      </c>
      <c r="F20" s="85">
        <f>分析係数表!C23</f>
        <v>0</v>
      </c>
      <c r="G20" s="110">
        <f t="shared" si="0"/>
        <v>0</v>
      </c>
      <c r="H20" s="110">
        <v>0</v>
      </c>
      <c r="I20" s="110">
        <f t="shared" si="1"/>
        <v>0</v>
      </c>
      <c r="J20" s="85">
        <f>分析係数表!G23</f>
        <v>0.21587101160701277</v>
      </c>
      <c r="K20" s="111">
        <f t="shared" si="2"/>
        <v>0</v>
      </c>
      <c r="L20" s="79"/>
      <c r="M20" s="80"/>
      <c r="N20" s="81">
        <f>分析係数表!H23</f>
        <v>2.5294763035498039E-5</v>
      </c>
      <c r="O20" s="82">
        <f t="shared" si="3"/>
        <v>8.5394006776177175E-4</v>
      </c>
      <c r="P20" s="76">
        <f>分析係数表!C23</f>
        <v>0</v>
      </c>
      <c r="Q20" s="82">
        <f t="shared" si="4"/>
        <v>0</v>
      </c>
      <c r="R20" s="83">
        <v>0</v>
      </c>
      <c r="S20" s="84">
        <f t="shared" si="5"/>
        <v>0</v>
      </c>
      <c r="T20" s="85">
        <f>分析係数表!F23</f>
        <v>0.44111505026467873</v>
      </c>
      <c r="U20" s="86">
        <f t="shared" si="6"/>
        <v>0</v>
      </c>
      <c r="V20" s="87">
        <f>分析係数表!D23</f>
        <v>7.4984216405225582E-2</v>
      </c>
      <c r="W20" s="167">
        <f t="shared" si="7"/>
        <v>0</v>
      </c>
      <c r="X20" s="76">
        <f>分析係数表!E23</f>
        <v>7.4984216405225582E-2</v>
      </c>
      <c r="Y20" s="166">
        <f t="shared" si="8"/>
        <v>0</v>
      </c>
    </row>
    <row r="21" spans="1:25" x14ac:dyDescent="0.2">
      <c r="A21" s="6" t="s">
        <v>9</v>
      </c>
      <c r="B21" s="5" t="s">
        <v>271</v>
      </c>
      <c r="C21" s="90"/>
      <c r="D21" s="107">
        <f>投入係数表!AK21</f>
        <v>0</v>
      </c>
      <c r="E21" s="110">
        <f t="shared" si="9"/>
        <v>0</v>
      </c>
      <c r="F21" s="85">
        <f>分析係数表!C24</f>
        <v>0.22802579992411787</v>
      </c>
      <c r="G21" s="110">
        <f t="shared" si="0"/>
        <v>0</v>
      </c>
      <c r="H21" s="110">
        <v>8.6790730269856713E-3</v>
      </c>
      <c r="I21" s="110">
        <f t="shared" si="1"/>
        <v>8.6790730269856713E-3</v>
      </c>
      <c r="J21" s="85">
        <f>分析係数表!G24</f>
        <v>0.20837520938023452</v>
      </c>
      <c r="K21" s="111">
        <f t="shared" si="2"/>
        <v>1.808503659224485E-3</v>
      </c>
      <c r="L21" s="79"/>
      <c r="M21" s="80"/>
      <c r="N21" s="81">
        <f>分析係数表!H24</f>
        <v>3.2883191946147448E-4</v>
      </c>
      <c r="O21" s="82">
        <f t="shared" si="3"/>
        <v>1.1101220880903031E-2</v>
      </c>
      <c r="P21" s="76">
        <f>分析係数表!C24</f>
        <v>0.22802579992411787</v>
      </c>
      <c r="Q21" s="82">
        <f t="shared" si="4"/>
        <v>2.531364771502234E-3</v>
      </c>
      <c r="R21" s="83">
        <v>1.0277928016708016E-2</v>
      </c>
      <c r="S21" s="84">
        <f t="shared" si="5"/>
        <v>1.8957001043693689E-2</v>
      </c>
      <c r="T21" s="85">
        <f>分析係数表!F24</f>
        <v>0.39262981574539363</v>
      </c>
      <c r="U21" s="86">
        <f t="shared" si="6"/>
        <v>7.4430838268706879E-3</v>
      </c>
      <c r="V21" s="87">
        <f>分析係数表!D24</f>
        <v>9.313232830820771E-2</v>
      </c>
      <c r="W21" s="167">
        <f t="shared" si="7"/>
        <v>0</v>
      </c>
      <c r="X21" s="76">
        <f>分析係数表!E24</f>
        <v>9.0452261306532666E-2</v>
      </c>
      <c r="Y21" s="166">
        <f t="shared" si="8"/>
        <v>0</v>
      </c>
    </row>
    <row r="22" spans="1:25" x14ac:dyDescent="0.2">
      <c r="A22" s="6" t="s">
        <v>10</v>
      </c>
      <c r="B22" s="5" t="s">
        <v>272</v>
      </c>
      <c r="C22" s="90"/>
      <c r="D22" s="107">
        <f>投入係数表!AK22</f>
        <v>0</v>
      </c>
      <c r="E22" s="110">
        <f t="shared" si="9"/>
        <v>0</v>
      </c>
      <c r="F22" s="85">
        <f>分析係数表!C25</f>
        <v>9.9149235591377005E-3</v>
      </c>
      <c r="G22" s="110">
        <f t="shared" si="0"/>
        <v>0</v>
      </c>
      <c r="H22" s="110">
        <v>9.4959313197096333E-4</v>
      </c>
      <c r="I22" s="110">
        <f t="shared" si="1"/>
        <v>9.4959313197096333E-4</v>
      </c>
      <c r="J22" s="85">
        <f>分析係数表!G25</f>
        <v>0.19677906391545041</v>
      </c>
      <c r="K22" s="111">
        <f t="shared" si="2"/>
        <v>1.8686004760978695E-4</v>
      </c>
      <c r="L22" s="79"/>
      <c r="M22" s="80"/>
      <c r="N22" s="81">
        <f>分析係数表!H25</f>
        <v>5.0905710608939805E-4</v>
      </c>
      <c r="O22" s="82">
        <f t="shared" si="3"/>
        <v>1.7185543863705657E-2</v>
      </c>
      <c r="P22" s="76">
        <f>分析係数表!C25</f>
        <v>9.9149235591377005E-3</v>
      </c>
      <c r="Q22" s="82">
        <f t="shared" si="4"/>
        <v>1.7039335373084956E-4</v>
      </c>
      <c r="R22" s="83">
        <v>8.0254449335983647E-4</v>
      </c>
      <c r="S22" s="84">
        <f t="shared" si="5"/>
        <v>1.7521376253307997E-3</v>
      </c>
      <c r="T22" s="85">
        <f>分析係数表!F25</f>
        <v>0.35078007045797682</v>
      </c>
      <c r="U22" s="86">
        <f t="shared" si="6"/>
        <v>6.1461495966561009E-4</v>
      </c>
      <c r="V22" s="87">
        <f>分析係数表!D25</f>
        <v>8.1529944640161042E-2</v>
      </c>
      <c r="W22" s="167">
        <f t="shared" si="7"/>
        <v>0</v>
      </c>
      <c r="X22" s="76">
        <f>分析係数表!E25</f>
        <v>6.8948163059889281E-2</v>
      </c>
      <c r="Y22" s="166">
        <f t="shared" si="8"/>
        <v>0</v>
      </c>
    </row>
    <row r="23" spans="1:25" x14ac:dyDescent="0.2">
      <c r="A23" s="6" t="s">
        <v>11</v>
      </c>
      <c r="B23" s="5" t="s">
        <v>35</v>
      </c>
      <c r="C23" s="90"/>
      <c r="D23" s="107">
        <f>投入係数表!AK23</f>
        <v>0</v>
      </c>
      <c r="E23" s="110">
        <f t="shared" si="9"/>
        <v>0</v>
      </c>
      <c r="F23" s="85">
        <f>分析係数表!C26</f>
        <v>0.61283557046979864</v>
      </c>
      <c r="G23" s="110">
        <f t="shared" si="0"/>
        <v>0</v>
      </c>
      <c r="H23" s="110">
        <v>3.2573522767078804E-2</v>
      </c>
      <c r="I23" s="110">
        <f t="shared" si="1"/>
        <v>3.2573522767078804E-2</v>
      </c>
      <c r="J23" s="85">
        <f>分析係数表!G26</f>
        <v>0.19644335167242807</v>
      </c>
      <c r="K23" s="111">
        <f t="shared" si="2"/>
        <v>6.3988519881431035E-3</v>
      </c>
      <c r="L23" s="79"/>
      <c r="M23" s="80"/>
      <c r="N23" s="81">
        <f>分析係数表!H26</f>
        <v>1.0374014689933634E-2</v>
      </c>
      <c r="O23" s="82">
        <f t="shared" si="3"/>
        <v>0.35022217029079666</v>
      </c>
      <c r="P23" s="76">
        <f>分析係数表!C26</f>
        <v>0.61283557046979864</v>
      </c>
      <c r="Q23" s="82">
        <f t="shared" si="4"/>
        <v>0.21462860352133134</v>
      </c>
      <c r="R23" s="83">
        <v>0.24144003578280424</v>
      </c>
      <c r="S23" s="84">
        <f t="shared" si="5"/>
        <v>0.27401355854988302</v>
      </c>
      <c r="T23" s="85">
        <f>分析係数表!F26</f>
        <v>0.33496031939237547</v>
      </c>
      <c r="U23" s="86">
        <f t="shared" si="6"/>
        <v>9.1783669089710196E-2</v>
      </c>
      <c r="V23" s="87">
        <f>分析係数表!D26</f>
        <v>1.4022104289400653E-2</v>
      </c>
      <c r="W23" s="167">
        <f t="shared" si="7"/>
        <v>0</v>
      </c>
      <c r="X23" s="76">
        <f>分析係数表!E26</f>
        <v>1.5044549393836117E-2</v>
      </c>
      <c r="Y23" s="166">
        <f t="shared" si="8"/>
        <v>0</v>
      </c>
    </row>
    <row r="24" spans="1:25" x14ac:dyDescent="0.2">
      <c r="A24" s="6" t="s">
        <v>12</v>
      </c>
      <c r="B24" s="5" t="s">
        <v>366</v>
      </c>
      <c r="C24" s="90"/>
      <c r="D24" s="107">
        <f>投入係数表!AK24</f>
        <v>0</v>
      </c>
      <c r="E24" s="110">
        <f t="shared" si="9"/>
        <v>0</v>
      </c>
      <c r="F24" s="85">
        <f>分析係数表!C27</f>
        <v>1.5080990504561576E-2</v>
      </c>
      <c r="G24" s="110">
        <f t="shared" si="0"/>
        <v>0</v>
      </c>
      <c r="H24" s="110">
        <v>1.5728927976341845E-4</v>
      </c>
      <c r="I24" s="110">
        <f t="shared" si="1"/>
        <v>1.5728927976341845E-4</v>
      </c>
      <c r="J24" s="85">
        <f>分析係数表!G27</f>
        <v>0.17011128775834658</v>
      </c>
      <c r="K24" s="111">
        <f t="shared" si="2"/>
        <v>2.6756681931137954E-5</v>
      </c>
      <c r="L24" s="79"/>
      <c r="M24" s="80"/>
      <c r="N24" s="81">
        <f>分析係数表!H27</f>
        <v>1.1055392369202362E-2</v>
      </c>
      <c r="O24" s="82">
        <f t="shared" si="3"/>
        <v>0.37322518086612938</v>
      </c>
      <c r="P24" s="76">
        <f>分析係数表!C27</f>
        <v>1.5080990504561576E-2</v>
      </c>
      <c r="Q24" s="82">
        <f t="shared" si="4"/>
        <v>5.6286054087053734E-3</v>
      </c>
      <c r="R24" s="83">
        <v>5.6975509114810894E-3</v>
      </c>
      <c r="S24" s="84">
        <f t="shared" si="5"/>
        <v>5.8548401912445081E-3</v>
      </c>
      <c r="T24" s="85">
        <f>分析係数表!F27</f>
        <v>0.32114467408585057</v>
      </c>
      <c r="U24" s="86">
        <f t="shared" si="6"/>
        <v>1.8802507450419565E-3</v>
      </c>
      <c r="V24" s="87">
        <f>分析係数表!D27</f>
        <v>6.518282988871224E-2</v>
      </c>
      <c r="W24" s="167">
        <f t="shared" si="7"/>
        <v>0</v>
      </c>
      <c r="X24" s="76">
        <f>分析係数表!E27</f>
        <v>7.7901430842607311E-2</v>
      </c>
      <c r="Y24" s="166">
        <f t="shared" si="8"/>
        <v>0</v>
      </c>
    </row>
    <row r="25" spans="1:25" x14ac:dyDescent="0.2">
      <c r="A25" s="6" t="s">
        <v>13</v>
      </c>
      <c r="B25" s="5" t="s">
        <v>192</v>
      </c>
      <c r="C25" s="90"/>
      <c r="D25" s="107">
        <f>投入係数表!AK25</f>
        <v>0</v>
      </c>
      <c r="E25" s="110">
        <f t="shared" si="9"/>
        <v>0</v>
      </c>
      <c r="F25" s="85">
        <f>分析係数表!C28</f>
        <v>4.0038232795242101E-2</v>
      </c>
      <c r="G25" s="110">
        <f t="shared" si="0"/>
        <v>0</v>
      </c>
      <c r="H25" s="110">
        <v>8.1590536825968066E-3</v>
      </c>
      <c r="I25" s="110">
        <f t="shared" si="1"/>
        <v>8.1590536825968066E-3</v>
      </c>
      <c r="J25" s="85">
        <f>分析係数表!G28</f>
        <v>0.12474279835390946</v>
      </c>
      <c r="K25" s="111">
        <f t="shared" si="2"/>
        <v>1.0177831882868958E-3</v>
      </c>
      <c r="L25" s="79"/>
      <c r="M25" s="80"/>
      <c r="N25" s="81">
        <f>分析係数表!H28</f>
        <v>2.0869760426975598E-2</v>
      </c>
      <c r="O25" s="82">
        <f t="shared" si="3"/>
        <v>0.70455392715769671</v>
      </c>
      <c r="P25" s="76">
        <f>分析係数表!C28</f>
        <v>4.0038232795242101E-2</v>
      </c>
      <c r="Q25" s="82">
        <f t="shared" si="4"/>
        <v>2.8209094152341907E-2</v>
      </c>
      <c r="R25" s="83">
        <v>3.0881221806592231E-2</v>
      </c>
      <c r="S25" s="84">
        <f t="shared" si="5"/>
        <v>3.9040275489189036E-2</v>
      </c>
      <c r="T25" s="85">
        <f>分析係数表!F28</f>
        <v>0.21334876543209877</v>
      </c>
      <c r="U25" s="86">
        <f t="shared" si="6"/>
        <v>8.3291945777475059E-3</v>
      </c>
      <c r="V25" s="87">
        <f>分析係数表!D28</f>
        <v>5.5555555555555552E-2</v>
      </c>
      <c r="W25" s="167">
        <f t="shared" si="7"/>
        <v>0</v>
      </c>
      <c r="X25" s="76">
        <f>分析係数表!E28</f>
        <v>5.3497942386831275E-2</v>
      </c>
      <c r="Y25" s="166">
        <f t="shared" si="8"/>
        <v>0</v>
      </c>
    </row>
    <row r="26" spans="1:25" x14ac:dyDescent="0.2">
      <c r="A26" s="6" t="s">
        <v>14</v>
      </c>
      <c r="B26" s="5" t="s">
        <v>50</v>
      </c>
      <c r="C26" s="90"/>
      <c r="D26" s="107">
        <f>投入係数表!AK26</f>
        <v>5.053763440860215E-2</v>
      </c>
      <c r="E26" s="110">
        <f t="shared" si="9"/>
        <v>5.053763440860215</v>
      </c>
      <c r="F26" s="85">
        <f>分析係数表!C29</f>
        <v>5.2257811734743864E-2</v>
      </c>
      <c r="G26" s="110">
        <f t="shared" si="0"/>
        <v>0.26409861844440446</v>
      </c>
      <c r="H26" s="110">
        <v>0.27193768121068734</v>
      </c>
      <c r="I26" s="110">
        <f t="shared" si="1"/>
        <v>0.27193768121068734</v>
      </c>
      <c r="J26" s="85">
        <f>分析係数表!G29</f>
        <v>0.26071608673726676</v>
      </c>
      <c r="K26" s="111">
        <f t="shared" si="2"/>
        <v>7.0898528081656753E-2</v>
      </c>
      <c r="L26" s="79"/>
      <c r="M26" s="80"/>
      <c r="N26" s="81">
        <f>分析係数表!H29</f>
        <v>1.0140038131855275E-2</v>
      </c>
      <c r="O26" s="82">
        <f t="shared" si="3"/>
        <v>0.34232322466400023</v>
      </c>
      <c r="P26" s="76">
        <f>分析係数表!C29</f>
        <v>5.2257811734743864E-2</v>
      </c>
      <c r="Q26" s="82">
        <f t="shared" si="4"/>
        <v>1.7889062626921751E-2</v>
      </c>
      <c r="R26" s="83">
        <v>2.3943292670214208E-2</v>
      </c>
      <c r="S26" s="84">
        <f t="shared" si="5"/>
        <v>0.29588097388090157</v>
      </c>
      <c r="T26" s="85">
        <f>分析係数表!F29</f>
        <v>0.44730206757438223</v>
      </c>
      <c r="U26" s="86">
        <f t="shared" si="6"/>
        <v>0.13234817137284904</v>
      </c>
      <c r="V26" s="87">
        <f>分析係数表!D29</f>
        <v>0.13842662632375188</v>
      </c>
      <c r="W26" s="167">
        <f t="shared" si="7"/>
        <v>0</v>
      </c>
      <c r="X26" s="76">
        <f>分析係数表!E29</f>
        <v>9.5057992939989913E-2</v>
      </c>
      <c r="Y26" s="166">
        <f t="shared" si="8"/>
        <v>0</v>
      </c>
    </row>
    <row r="27" spans="1:25" x14ac:dyDescent="0.2">
      <c r="A27" s="6" t="s">
        <v>15</v>
      </c>
      <c r="B27" s="5" t="s">
        <v>36</v>
      </c>
      <c r="C27" s="90"/>
      <c r="D27" s="107">
        <f>投入係数表!AK27</f>
        <v>1.7921146953405018E-3</v>
      </c>
      <c r="E27" s="110">
        <f t="shared" si="9"/>
        <v>0.17921146953405018</v>
      </c>
      <c r="F27" s="85">
        <f>分析係数表!C30</f>
        <v>1</v>
      </c>
      <c r="G27" s="110">
        <f t="shared" si="0"/>
        <v>0.17921146953405018</v>
      </c>
      <c r="H27" s="110">
        <v>0.23718871660290458</v>
      </c>
      <c r="I27" s="110">
        <f t="shared" si="1"/>
        <v>0.23718871660290458</v>
      </c>
      <c r="J27" s="85">
        <f>分析係数表!G30</f>
        <v>0.34449214239092235</v>
      </c>
      <c r="K27" s="111">
        <f t="shared" si="2"/>
        <v>8.1709649133487938E-2</v>
      </c>
      <c r="L27" s="79"/>
      <c r="M27" s="80"/>
      <c r="N27" s="81">
        <f>分析係数表!H30</f>
        <v>0</v>
      </c>
      <c r="O27" s="82">
        <f t="shared" si="3"/>
        <v>0</v>
      </c>
      <c r="P27" s="76">
        <f>分析係数表!C30</f>
        <v>1</v>
      </c>
      <c r="Q27" s="82">
        <f t="shared" si="4"/>
        <v>0</v>
      </c>
      <c r="R27" s="83">
        <v>9.6061802172228067E-2</v>
      </c>
      <c r="S27" s="84">
        <f t="shared" si="5"/>
        <v>0.33325051877513268</v>
      </c>
      <c r="T27" s="85">
        <f>分析係数表!F30</f>
        <v>0.44050308781442987</v>
      </c>
      <c r="U27" s="86">
        <f t="shared" si="6"/>
        <v>0.14679788253620657</v>
      </c>
      <c r="V27" s="87">
        <f>分析係数表!D30</f>
        <v>0.11032032936687253</v>
      </c>
      <c r="W27" s="167">
        <f t="shared" si="7"/>
        <v>0</v>
      </c>
      <c r="X27" s="76">
        <f>分析係数表!E30</f>
        <v>8.4249635989355823E-2</v>
      </c>
      <c r="Y27" s="166">
        <f t="shared" si="8"/>
        <v>0</v>
      </c>
    </row>
    <row r="28" spans="1:25" x14ac:dyDescent="0.2">
      <c r="A28" s="6" t="s">
        <v>16</v>
      </c>
      <c r="B28" s="5" t="s">
        <v>193</v>
      </c>
      <c r="C28" s="90"/>
      <c r="D28" s="107">
        <f>投入係数表!AK28</f>
        <v>4.3010752688172043E-3</v>
      </c>
      <c r="E28" s="110">
        <f t="shared" si="9"/>
        <v>0.43010752688172044</v>
      </c>
      <c r="F28" s="85">
        <f>分析係数表!C31</f>
        <v>0.13612385518153858</v>
      </c>
      <c r="G28" s="110">
        <f t="shared" si="0"/>
        <v>5.8547894701737026E-2</v>
      </c>
      <c r="H28" s="110">
        <v>8.1381813567524192E-2</v>
      </c>
      <c r="I28" s="110">
        <f t="shared" si="1"/>
        <v>8.1381813567524192E-2</v>
      </c>
      <c r="J28" s="85">
        <f>分析係数表!G31</f>
        <v>7.0908634538152604E-2</v>
      </c>
      <c r="K28" s="111">
        <f t="shared" si="2"/>
        <v>5.7706732763116424E-3</v>
      </c>
      <c r="L28" s="79"/>
      <c r="M28" s="80"/>
      <c r="N28" s="81">
        <f>分析係数表!H31</f>
        <v>2.211552750647388E-2</v>
      </c>
      <c r="O28" s="82">
        <f t="shared" si="3"/>
        <v>0.74661047549496407</v>
      </c>
      <c r="P28" s="76">
        <f>分析係数表!C31</f>
        <v>0.13612385518153858</v>
      </c>
      <c r="Q28" s="82">
        <f t="shared" si="4"/>
        <v>0.10163149624329615</v>
      </c>
      <c r="R28" s="83">
        <v>0.13437579896109109</v>
      </c>
      <c r="S28" s="84">
        <f t="shared" si="5"/>
        <v>0.21575761252861528</v>
      </c>
      <c r="T28" s="85">
        <f>分析係数表!F31</f>
        <v>0.34563253012048195</v>
      </c>
      <c r="U28" s="86">
        <f t="shared" si="6"/>
        <v>7.457284951101989E-2</v>
      </c>
      <c r="V28" s="87">
        <f>分析係数表!D31</f>
        <v>2.3594377510040159E-2</v>
      </c>
      <c r="W28" s="167">
        <f t="shared" si="7"/>
        <v>0</v>
      </c>
      <c r="X28" s="76">
        <f>分析係数表!E31</f>
        <v>2.0582329317269075E-2</v>
      </c>
      <c r="Y28" s="166">
        <f t="shared" si="8"/>
        <v>0</v>
      </c>
    </row>
    <row r="29" spans="1:25" x14ac:dyDescent="0.2">
      <c r="A29" s="6" t="s">
        <v>17</v>
      </c>
      <c r="B29" s="5" t="s">
        <v>273</v>
      </c>
      <c r="C29" s="90"/>
      <c r="D29" s="107">
        <f>投入係数表!AK29</f>
        <v>2.1505376344086021E-3</v>
      </c>
      <c r="E29" s="110">
        <f t="shared" si="9"/>
        <v>0.21505376344086022</v>
      </c>
      <c r="F29" s="85">
        <f>分析係数表!C32</f>
        <v>0.77653138391731791</v>
      </c>
      <c r="G29" s="110">
        <f t="shared" si="0"/>
        <v>0.16699599654135869</v>
      </c>
      <c r="H29" s="110">
        <v>0.1963805288950172</v>
      </c>
      <c r="I29" s="110">
        <f t="shared" si="1"/>
        <v>0.1963805288950172</v>
      </c>
      <c r="J29" s="85">
        <f>分析係数表!G32</f>
        <v>0.14009350314364016</v>
      </c>
      <c r="K29" s="111">
        <f t="shared" si="2"/>
        <v>2.7511636242103808E-2</v>
      </c>
      <c r="L29" s="79"/>
      <c r="M29" s="80"/>
      <c r="N29" s="81">
        <f>分析係数表!H32</f>
        <v>6.3300144496333836E-3</v>
      </c>
      <c r="O29" s="82">
        <f t="shared" si="3"/>
        <v>0.21369850195738335</v>
      </c>
      <c r="P29" s="76">
        <f>分析係数表!C32</f>
        <v>0.77653138391731791</v>
      </c>
      <c r="Q29" s="82">
        <f t="shared" si="4"/>
        <v>0.16594359346602455</v>
      </c>
      <c r="R29" s="83">
        <v>0.21641102741346746</v>
      </c>
      <c r="S29" s="84">
        <f t="shared" si="5"/>
        <v>0.41279155630848463</v>
      </c>
      <c r="T29" s="85">
        <f>分析係数表!F32</f>
        <v>0.48218603901338064</v>
      </c>
      <c r="U29" s="86">
        <f t="shared" si="6"/>
        <v>0.19904232547455708</v>
      </c>
      <c r="V29" s="87">
        <f>分析係数表!D32</f>
        <v>2.111881347734967E-2</v>
      </c>
      <c r="W29" s="167">
        <f t="shared" si="7"/>
        <v>0</v>
      </c>
      <c r="X29" s="76">
        <f>分析係数表!E32</f>
        <v>3.1758826374334997E-2</v>
      </c>
      <c r="Y29" s="166">
        <f t="shared" si="8"/>
        <v>0</v>
      </c>
    </row>
    <row r="30" spans="1:25" x14ac:dyDescent="0.2">
      <c r="A30" s="6" t="s">
        <v>18</v>
      </c>
      <c r="B30" s="5" t="s">
        <v>274</v>
      </c>
      <c r="C30" s="90"/>
      <c r="D30" s="107">
        <f>投入係数表!AK30</f>
        <v>0</v>
      </c>
      <c r="E30" s="110">
        <f t="shared" si="9"/>
        <v>0</v>
      </c>
      <c r="F30" s="85">
        <f>分析係数表!C33</f>
        <v>0.72092624356775303</v>
      </c>
      <c r="G30" s="110">
        <f t="shared" si="0"/>
        <v>0</v>
      </c>
      <c r="H30" s="110">
        <v>2.357322482611059E-2</v>
      </c>
      <c r="I30" s="110">
        <f t="shared" si="1"/>
        <v>2.357322482611059E-2</v>
      </c>
      <c r="J30" s="85">
        <f>分析係数表!G33</f>
        <v>0.50771788173830446</v>
      </c>
      <c r="K30" s="111">
        <f t="shared" si="2"/>
        <v>1.196854777445368E-2</v>
      </c>
      <c r="L30" s="79"/>
      <c r="M30" s="80"/>
      <c r="N30" s="81">
        <f>分析係数表!H33</f>
        <v>9.5171545921061366E-4</v>
      </c>
      <c r="O30" s="82">
        <f t="shared" si="3"/>
        <v>3.212949504953666E-2</v>
      </c>
      <c r="P30" s="76">
        <f>分析係数表!C33</f>
        <v>0.72092624356775303</v>
      </c>
      <c r="Q30" s="82">
        <f t="shared" si="4"/>
        <v>2.3162996173791181E-2</v>
      </c>
      <c r="R30" s="83">
        <v>6.7211114409659059E-2</v>
      </c>
      <c r="S30" s="84">
        <f t="shared" si="5"/>
        <v>9.0784339235769645E-2</v>
      </c>
      <c r="T30" s="85">
        <f>分析係数表!F33</f>
        <v>0.64568985989076233</v>
      </c>
      <c r="U30" s="86">
        <f t="shared" si="6"/>
        <v>5.8618527281419537E-2</v>
      </c>
      <c r="V30" s="87">
        <f>分析係数表!D33</f>
        <v>8.5965328900498697E-2</v>
      </c>
      <c r="W30" s="167">
        <f t="shared" si="7"/>
        <v>0</v>
      </c>
      <c r="X30" s="76">
        <f>分析係数表!E33</f>
        <v>8.1928283068154834E-2</v>
      </c>
      <c r="Y30" s="166">
        <f t="shared" si="8"/>
        <v>0</v>
      </c>
    </row>
    <row r="31" spans="1:25" x14ac:dyDescent="0.2">
      <c r="A31" s="6" t="s">
        <v>19</v>
      </c>
      <c r="B31" s="5" t="s">
        <v>275</v>
      </c>
      <c r="C31" s="90"/>
      <c r="D31" s="107">
        <f>投入係数表!AK31</f>
        <v>4.1218637992831542E-2</v>
      </c>
      <c r="E31" s="110">
        <f t="shared" si="9"/>
        <v>4.1218637992831546</v>
      </c>
      <c r="F31" s="85">
        <f>分析係数表!C34</f>
        <v>0.35819769846483229</v>
      </c>
      <c r="G31" s="110">
        <f t="shared" si="0"/>
        <v>1.4764421262887355</v>
      </c>
      <c r="H31" s="110">
        <v>1.6301789548434895</v>
      </c>
      <c r="I31" s="110">
        <f t="shared" si="1"/>
        <v>1.6301789548434895</v>
      </c>
      <c r="J31" s="85">
        <f>分析係数表!G34</f>
        <v>0.42481599404565001</v>
      </c>
      <c r="K31" s="111">
        <f t="shared" si="2"/>
        <v>0.69252609317413583</v>
      </c>
      <c r="L31" s="79"/>
      <c r="M31" s="80"/>
      <c r="N31" s="81">
        <f>分析係数表!H34</f>
        <v>0.15806065051806836</v>
      </c>
      <c r="O31" s="82">
        <f t="shared" si="3"/>
        <v>5.3360579984263703</v>
      </c>
      <c r="P31" s="76">
        <f>分析係数表!C34</f>
        <v>0.35819769846483229</v>
      </c>
      <c r="Q31" s="82">
        <f t="shared" si="4"/>
        <v>1.9113636939111855</v>
      </c>
      <c r="R31" s="83">
        <v>2.0665090786657783</v>
      </c>
      <c r="S31" s="84">
        <f t="shared" si="5"/>
        <v>3.6966880335092678</v>
      </c>
      <c r="T31" s="85">
        <f>分析係数表!F34</f>
        <v>0.69970848494872639</v>
      </c>
      <c r="U31" s="86">
        <f t="shared" si="6"/>
        <v>2.5866039832548564</v>
      </c>
      <c r="V31" s="87">
        <f>分析係数表!D34</f>
        <v>0.20760626860734369</v>
      </c>
      <c r="W31" s="167">
        <f t="shared" si="7"/>
        <v>1</v>
      </c>
      <c r="X31" s="76">
        <f>分析係数表!E34</f>
        <v>0.15619831293417136</v>
      </c>
      <c r="Y31" s="166">
        <f t="shared" si="8"/>
        <v>1</v>
      </c>
    </row>
    <row r="32" spans="1:25" x14ac:dyDescent="0.2">
      <c r="A32" s="6" t="s">
        <v>20</v>
      </c>
      <c r="B32" s="5" t="s">
        <v>37</v>
      </c>
      <c r="C32" s="90"/>
      <c r="D32" s="107">
        <f>投入係数表!AK32</f>
        <v>2.7240143369175629E-2</v>
      </c>
      <c r="E32" s="110">
        <f t="shared" si="9"/>
        <v>2.7240143369175627</v>
      </c>
      <c r="F32" s="85">
        <f>分析係数表!C35</f>
        <v>0.47446234387370934</v>
      </c>
      <c r="G32" s="110">
        <f t="shared" si="0"/>
        <v>1.2924422270394949</v>
      </c>
      <c r="H32" s="110">
        <v>1.4459654610394821</v>
      </c>
      <c r="I32" s="110">
        <f t="shared" si="1"/>
        <v>1.4459654610394821</v>
      </c>
      <c r="J32" s="85">
        <f>分析係数表!G35</f>
        <v>0.31377306685396844</v>
      </c>
      <c r="K32" s="111">
        <f t="shared" si="2"/>
        <v>0.45370501727527074</v>
      </c>
      <c r="L32" s="79"/>
      <c r="M32" s="80"/>
      <c r="N32" s="81">
        <f>分析係数表!H35</f>
        <v>5.9483797123353076E-2</v>
      </c>
      <c r="O32" s="82">
        <f t="shared" si="3"/>
        <v>2.0081468118502763</v>
      </c>
      <c r="P32" s="76">
        <f>分析係数表!C35</f>
        <v>0.47446234387370934</v>
      </c>
      <c r="Q32" s="82">
        <f t="shared" si="4"/>
        <v>0.95279004319299887</v>
      </c>
      <c r="R32" s="83">
        <v>1.264818336243442</v>
      </c>
      <c r="S32" s="84">
        <f t="shared" si="5"/>
        <v>2.7107837972829243</v>
      </c>
      <c r="T32" s="85">
        <f>分析係数表!F35</f>
        <v>0.64389247174509934</v>
      </c>
      <c r="U32" s="86">
        <f t="shared" si="6"/>
        <v>1.7454532795990685</v>
      </c>
      <c r="V32" s="87">
        <f>分析係数表!D35</f>
        <v>6.6375071834493329E-2</v>
      </c>
      <c r="W32" s="167">
        <f t="shared" si="7"/>
        <v>0</v>
      </c>
      <c r="X32" s="76">
        <f>分析係数表!E35</f>
        <v>5.9702445565417275E-2</v>
      </c>
      <c r="Y32" s="166">
        <f t="shared" si="8"/>
        <v>0</v>
      </c>
    </row>
    <row r="33" spans="1:25" x14ac:dyDescent="0.2">
      <c r="A33" s="6" t="s">
        <v>21</v>
      </c>
      <c r="B33" s="5" t="s">
        <v>38</v>
      </c>
      <c r="C33" s="90"/>
      <c r="D33" s="107">
        <f>投入係数表!AK33</f>
        <v>1.5412186379928316E-2</v>
      </c>
      <c r="E33" s="110">
        <f t="shared" si="9"/>
        <v>1.5412186379928317</v>
      </c>
      <c r="F33" s="85">
        <f>分析係数表!C36</f>
        <v>0.91090674483303868</v>
      </c>
      <c r="G33" s="110">
        <f t="shared" si="0"/>
        <v>1.4039064526100598</v>
      </c>
      <c r="H33" s="110">
        <v>1.5922690718357975</v>
      </c>
      <c r="I33" s="110">
        <f t="shared" si="1"/>
        <v>1.5922690718357975</v>
      </c>
      <c r="J33" s="85">
        <f>分析係数表!G36</f>
        <v>5.1762655005969514E-2</v>
      </c>
      <c r="K33" s="111">
        <f t="shared" si="2"/>
        <v>8.2420074642111679E-2</v>
      </c>
      <c r="L33" s="79"/>
      <c r="M33" s="80"/>
      <c r="N33" s="81">
        <f>分析係数表!H36</f>
        <v>0.19022926540846299</v>
      </c>
      <c r="O33" s="82">
        <f t="shared" si="3"/>
        <v>6.4220562796024039</v>
      </c>
      <c r="P33" s="76">
        <f>分析係数表!C36</f>
        <v>0.91090674483303868</v>
      </c>
      <c r="Q33" s="82">
        <f t="shared" si="4"/>
        <v>5.8498943807872008</v>
      </c>
      <c r="R33" s="83">
        <v>6.1416628024533644</v>
      </c>
      <c r="S33" s="84">
        <f t="shared" si="5"/>
        <v>7.7339318742891621</v>
      </c>
      <c r="T33" s="85">
        <f>分析係数表!F36</f>
        <v>0.84633076241329552</v>
      </c>
      <c r="U33" s="86">
        <f t="shared" si="6"/>
        <v>6.5454644596196339</v>
      </c>
      <c r="V33" s="87">
        <f>分析係数表!D36</f>
        <v>1.3696924417880712E-2</v>
      </c>
      <c r="W33" s="167">
        <f t="shared" si="7"/>
        <v>0</v>
      </c>
      <c r="X33" s="76">
        <f>分析係数表!E36</f>
        <v>6.1086817992045527E-3</v>
      </c>
      <c r="Y33" s="166">
        <f t="shared" si="8"/>
        <v>0</v>
      </c>
    </row>
    <row r="34" spans="1:25" x14ac:dyDescent="0.2">
      <c r="A34" s="6" t="s">
        <v>22</v>
      </c>
      <c r="B34" s="5" t="s">
        <v>378</v>
      </c>
      <c r="C34" s="90"/>
      <c r="D34" s="107">
        <f>投入係数表!AK34</f>
        <v>2.6881720430107527E-2</v>
      </c>
      <c r="E34" s="110">
        <f t="shared" si="9"/>
        <v>2.6881720430107525</v>
      </c>
      <c r="F34" s="85">
        <f>分析係数表!C37</f>
        <v>0.57543127748336897</v>
      </c>
      <c r="G34" s="110">
        <f t="shared" si="0"/>
        <v>1.5468582728047553</v>
      </c>
      <c r="H34" s="110">
        <v>1.8503128187297779</v>
      </c>
      <c r="I34" s="110">
        <f t="shared" si="1"/>
        <v>1.8503128187297779</v>
      </c>
      <c r="J34" s="85">
        <f>分析係数表!G37</f>
        <v>0.39253606653449546</v>
      </c>
      <c r="K34" s="111">
        <f t="shared" si="2"/>
        <v>0.72631451572254191</v>
      </c>
      <c r="L34" s="79"/>
      <c r="M34" s="80"/>
      <c r="N34" s="81">
        <f>分析係数表!H37</f>
        <v>4.7922509493440749E-2</v>
      </c>
      <c r="O34" s="82">
        <f t="shared" si="3"/>
        <v>1.6178428296289113</v>
      </c>
      <c r="P34" s="76">
        <f>分析係数表!C37</f>
        <v>0.57543127748336897</v>
      </c>
      <c r="Q34" s="82">
        <f t="shared" si="4"/>
        <v>0.93095736622067293</v>
      </c>
      <c r="R34" s="83">
        <v>1.1460924675142483</v>
      </c>
      <c r="S34" s="84">
        <f t="shared" si="5"/>
        <v>2.996405286244026</v>
      </c>
      <c r="T34" s="85">
        <f>分析係数表!F37</f>
        <v>0.63717752091671964</v>
      </c>
      <c r="U34" s="86">
        <f t="shared" si="6"/>
        <v>1.9092420919507223</v>
      </c>
      <c r="V34" s="87">
        <f>分析係数表!D37</f>
        <v>6.7955959550617839E-2</v>
      </c>
      <c r="W34" s="167">
        <f t="shared" si="7"/>
        <v>0</v>
      </c>
      <c r="X34" s="76">
        <f>分析係数表!E37</f>
        <v>6.4489582164366135E-2</v>
      </c>
      <c r="Y34" s="166">
        <f t="shared" si="8"/>
        <v>0</v>
      </c>
    </row>
    <row r="35" spans="1:25" x14ac:dyDescent="0.2">
      <c r="A35" s="6" t="s">
        <v>23</v>
      </c>
      <c r="B35" s="5" t="s">
        <v>194</v>
      </c>
      <c r="C35" s="90"/>
      <c r="D35" s="107">
        <f>投入係数表!AK35</f>
        <v>7.1684587813620068E-2</v>
      </c>
      <c r="E35" s="110">
        <f t="shared" si="9"/>
        <v>7.1684587813620064</v>
      </c>
      <c r="F35" s="85">
        <f>分析係数表!C38</f>
        <v>0.12310923685624497</v>
      </c>
      <c r="G35" s="110">
        <f t="shared" si="0"/>
        <v>0.88250349000892447</v>
      </c>
      <c r="H35" s="110">
        <v>0.96922455723507761</v>
      </c>
      <c r="I35" s="110">
        <f t="shared" si="1"/>
        <v>0.96922455723507761</v>
      </c>
      <c r="J35" s="85">
        <f>分析係数表!G38</f>
        <v>0.19170637906529556</v>
      </c>
      <c r="K35" s="111">
        <f t="shared" si="2"/>
        <v>0.18580653036870104</v>
      </c>
      <c r="L35" s="79"/>
      <c r="M35" s="80"/>
      <c r="N35" s="81">
        <f>分析係数表!H38</f>
        <v>4.3167094042767119E-2</v>
      </c>
      <c r="O35" s="82">
        <f t="shared" si="3"/>
        <v>1.4573020968896984</v>
      </c>
      <c r="P35" s="76">
        <f>分析係数表!C38</f>
        <v>0.12310923685624497</v>
      </c>
      <c r="Q35" s="82">
        <f t="shared" si="4"/>
        <v>0.17940734901709635</v>
      </c>
      <c r="R35" s="83">
        <v>0.23195359463894186</v>
      </c>
      <c r="S35" s="84">
        <f t="shared" si="5"/>
        <v>1.2011781518740194</v>
      </c>
      <c r="T35" s="85">
        <f>分析係数表!F38</f>
        <v>0.42705459409748348</v>
      </c>
      <c r="U35" s="86">
        <f t="shared" si="6"/>
        <v>0.51296864808732479</v>
      </c>
      <c r="V35" s="87">
        <f>分析係数表!D38</f>
        <v>7.0562661984783878E-2</v>
      </c>
      <c r="W35" s="167">
        <f t="shared" si="7"/>
        <v>0</v>
      </c>
      <c r="X35" s="76">
        <f>分析係数表!E38</f>
        <v>7.7418276063874261E-2</v>
      </c>
      <c r="Y35" s="166">
        <f t="shared" si="8"/>
        <v>0</v>
      </c>
    </row>
    <row r="36" spans="1:25" x14ac:dyDescent="0.2">
      <c r="A36" s="6" t="s">
        <v>24</v>
      </c>
      <c r="B36" s="5" t="s">
        <v>39</v>
      </c>
      <c r="C36" s="90"/>
      <c r="D36" s="107">
        <f>投入係数表!AK36</f>
        <v>0</v>
      </c>
      <c r="E36" s="110">
        <f t="shared" si="9"/>
        <v>0</v>
      </c>
      <c r="F36" s="85">
        <f>分析係数表!C39</f>
        <v>1</v>
      </c>
      <c r="G36" s="110">
        <f t="shared" si="0"/>
        <v>0</v>
      </c>
      <c r="H36" s="110">
        <v>7.1957357970169139E-2</v>
      </c>
      <c r="I36" s="110">
        <f t="shared" si="1"/>
        <v>7.1957357970169139E-2</v>
      </c>
      <c r="J36" s="85">
        <f>分析係数表!G39</f>
        <v>0.35304153549304357</v>
      </c>
      <c r="K36" s="111">
        <f t="shared" si="2"/>
        <v>2.5403936147811109E-2</v>
      </c>
      <c r="L36" s="79"/>
      <c r="M36" s="80"/>
      <c r="N36" s="81">
        <f>分析係数表!H39</f>
        <v>3.7957953780144243E-3</v>
      </c>
      <c r="O36" s="82">
        <f t="shared" si="3"/>
        <v>0.12814438141850087</v>
      </c>
      <c r="P36" s="76">
        <f>分析係数表!C39</f>
        <v>1</v>
      </c>
      <c r="Q36" s="82">
        <f t="shared" si="4"/>
        <v>0.12814438141850087</v>
      </c>
      <c r="R36" s="83">
        <v>0.18309548596346084</v>
      </c>
      <c r="S36" s="84">
        <f t="shared" si="5"/>
        <v>0.25505284393362998</v>
      </c>
      <c r="T36" s="85">
        <f>分析係数表!F39</f>
        <v>0.70376764496801059</v>
      </c>
      <c r="U36" s="86">
        <f t="shared" si="6"/>
        <v>0.1794979393175643</v>
      </c>
      <c r="V36" s="87">
        <f>分析係数表!D39</f>
        <v>5.7580989133746319E-2</v>
      </c>
      <c r="W36" s="167">
        <f t="shared" si="7"/>
        <v>0</v>
      </c>
      <c r="X36" s="76">
        <f>分析係数表!E39</f>
        <v>7.2915608814867472E-2</v>
      </c>
      <c r="Y36" s="166">
        <f t="shared" si="8"/>
        <v>0</v>
      </c>
    </row>
    <row r="37" spans="1:25" x14ac:dyDescent="0.2">
      <c r="A37" s="6" t="s">
        <v>25</v>
      </c>
      <c r="B37" s="5" t="s">
        <v>40</v>
      </c>
      <c r="C37" s="90"/>
      <c r="D37" s="107">
        <f>投入係数表!AK37</f>
        <v>0</v>
      </c>
      <c r="E37" s="110">
        <f t="shared" si="9"/>
        <v>0</v>
      </c>
      <c r="F37" s="85">
        <f>分析係数表!C40</f>
        <v>0.78099387587215507</v>
      </c>
      <c r="G37" s="110">
        <f t="shared" si="0"/>
        <v>0</v>
      </c>
      <c r="H37" s="110">
        <v>3.9544710990272293E-3</v>
      </c>
      <c r="I37" s="110">
        <f t="shared" si="1"/>
        <v>3.9544710990272293E-3</v>
      </c>
      <c r="J37" s="85">
        <f>分析係数表!G40</f>
        <v>0.50417365280256732</v>
      </c>
      <c r="K37" s="111">
        <f t="shared" si="2"/>
        <v>1.993740138898741E-3</v>
      </c>
      <c r="L37" s="79"/>
      <c r="M37" s="80"/>
      <c r="N37" s="81">
        <f>分析係数表!H40</f>
        <v>3.2832602420076455E-2</v>
      </c>
      <c r="O37" s="82">
        <f t="shared" si="3"/>
        <v>1.1084142079547796</v>
      </c>
      <c r="P37" s="76">
        <f>分析係数表!C40</f>
        <v>0.78099387587215507</v>
      </c>
      <c r="Q37" s="82">
        <f t="shared" si="4"/>
        <v>0.86566470834236819</v>
      </c>
      <c r="R37" s="83">
        <v>0.86773512543930054</v>
      </c>
      <c r="S37" s="84">
        <f t="shared" si="5"/>
        <v>0.87168959653832778</v>
      </c>
      <c r="T37" s="85">
        <f>分析係数表!F40</f>
        <v>0.70079506733733576</v>
      </c>
      <c r="U37" s="86">
        <f t="shared" si="6"/>
        <v>0.61087576950333244</v>
      </c>
      <c r="V37" s="87">
        <f>分析係数表!D40</f>
        <v>8.9079993509654384E-2</v>
      </c>
      <c r="W37" s="167">
        <f t="shared" si="7"/>
        <v>0</v>
      </c>
      <c r="X37" s="76">
        <f>分析係数表!E40</f>
        <v>5.5816972253772516E-2</v>
      </c>
      <c r="Y37" s="166">
        <f t="shared" si="8"/>
        <v>0</v>
      </c>
    </row>
    <row r="38" spans="1:25" x14ac:dyDescent="0.2">
      <c r="A38" s="6" t="s">
        <v>26</v>
      </c>
      <c r="B38" s="5" t="s">
        <v>277</v>
      </c>
      <c r="C38" s="90"/>
      <c r="D38" s="107">
        <f>投入係数表!AK38</f>
        <v>0</v>
      </c>
      <c r="E38" s="110">
        <f t="shared" si="9"/>
        <v>0</v>
      </c>
      <c r="F38" s="85">
        <f>分析係数表!C41</f>
        <v>0.76071116627591595</v>
      </c>
      <c r="G38" s="110">
        <f t="shared" si="0"/>
        <v>0</v>
      </c>
      <c r="H38" s="110">
        <v>2.0347364453791759E-3</v>
      </c>
      <c r="I38" s="110">
        <f t="shared" si="1"/>
        <v>2.0347364453791759E-3</v>
      </c>
      <c r="J38" s="85">
        <f>分析係数表!G41</f>
        <v>0.44503393665158369</v>
      </c>
      <c r="K38" s="111">
        <f t="shared" si="2"/>
        <v>9.0552677033554473E-4</v>
      </c>
      <c r="L38" s="79"/>
      <c r="M38" s="80"/>
      <c r="N38" s="81">
        <f>分析係数表!H41</f>
        <v>5.40375184572724E-2</v>
      </c>
      <c r="O38" s="82">
        <f t="shared" si="3"/>
        <v>1.8242828410103198</v>
      </c>
      <c r="P38" s="76">
        <f>分析係数表!C41</f>
        <v>0.76071116627591595</v>
      </c>
      <c r="Q38" s="82">
        <f t="shared" si="4"/>
        <v>1.3877523276021018</v>
      </c>
      <c r="R38" s="83">
        <v>1.4117448377965134</v>
      </c>
      <c r="S38" s="84">
        <f t="shared" si="5"/>
        <v>1.4137795742418926</v>
      </c>
      <c r="T38" s="85">
        <f>分析係数表!F41</f>
        <v>0.54961538461538462</v>
      </c>
      <c r="U38" s="86">
        <f t="shared" si="6"/>
        <v>0.77703500445833251</v>
      </c>
      <c r="V38" s="87">
        <f>分析係数表!D41</f>
        <v>0.14765837104072399</v>
      </c>
      <c r="W38" s="167">
        <f t="shared" si="7"/>
        <v>0</v>
      </c>
      <c r="X38" s="76">
        <f>分析係数表!E41</f>
        <v>0.13881221719457013</v>
      </c>
      <c r="Y38" s="166">
        <f t="shared" si="8"/>
        <v>0</v>
      </c>
    </row>
    <row r="39" spans="1:25" x14ac:dyDescent="0.2">
      <c r="A39" s="6" t="s">
        <v>51</v>
      </c>
      <c r="B39" s="5" t="s">
        <v>368</v>
      </c>
      <c r="C39" s="75">
        <f>最終需要_まとめ!C40</f>
        <v>100</v>
      </c>
      <c r="D39" s="107">
        <f>投入係数表!AK39</f>
        <v>0</v>
      </c>
      <c r="E39" s="110">
        <f t="shared" si="9"/>
        <v>0</v>
      </c>
      <c r="F39" s="85">
        <f>分析係数表!C42</f>
        <v>0.30107643796890293</v>
      </c>
      <c r="G39" s="110">
        <f>E39*F39</f>
        <v>0</v>
      </c>
      <c r="H39" s="110">
        <v>7.7737786627609514E-3</v>
      </c>
      <c r="I39" s="110">
        <f>C39+H39</f>
        <v>100.00777377866277</v>
      </c>
      <c r="J39" s="85">
        <f>分析係数表!G42</f>
        <v>0.48530465949820789</v>
      </c>
      <c r="K39" s="111">
        <f>I39*J39</f>
        <v>48.534238600827734</v>
      </c>
      <c r="L39" s="79"/>
      <c r="M39" s="80"/>
      <c r="N39" s="81">
        <f>分析係数表!H42</f>
        <v>1.1991298601515789E-2</v>
      </c>
      <c r="O39" s="82">
        <f t="shared" si="3"/>
        <v>0.40482096337331491</v>
      </c>
      <c r="P39" s="76">
        <f>分析係数表!C42</f>
        <v>0.30107643796890293</v>
      </c>
      <c r="Q39" s="82">
        <f>O39*P39</f>
        <v>0.12188205366757737</v>
      </c>
      <c r="R39" s="83">
        <v>0.12877662263563996</v>
      </c>
      <c r="S39" s="84">
        <f>I39+R39</f>
        <v>100.13655040129841</v>
      </c>
      <c r="T39" s="85">
        <f>分析係数表!F42</f>
        <v>0.55698924731182797</v>
      </c>
      <c r="U39" s="86">
        <f>S39*T39</f>
        <v>55.774981836422128</v>
      </c>
      <c r="V39" s="87">
        <f>分析係数表!D42</f>
        <v>0.33118279569892473</v>
      </c>
      <c r="W39" s="167">
        <f>ROUND(S39*V39,0)</f>
        <v>33</v>
      </c>
      <c r="X39" s="76">
        <f>分析係数表!E42</f>
        <v>0.28387096774193549</v>
      </c>
      <c r="Y39" s="166">
        <f>ROUND(S39*X39,0)</f>
        <v>28</v>
      </c>
    </row>
    <row r="40" spans="1:25" x14ac:dyDescent="0.2">
      <c r="A40" s="6" t="s">
        <v>195</v>
      </c>
      <c r="B40" s="5" t="s">
        <v>41</v>
      </c>
      <c r="C40" s="90"/>
      <c r="D40" s="107">
        <f>投入係数表!AK40</f>
        <v>7.9569892473118284E-2</v>
      </c>
      <c r="E40" s="110">
        <f t="shared" si="9"/>
        <v>7.956989247311828</v>
      </c>
      <c r="F40" s="85">
        <f>分析係数表!C43</f>
        <v>0.72981232219865499</v>
      </c>
      <c r="G40" s="110">
        <f>E40*F40</f>
        <v>5.807108800290373</v>
      </c>
      <c r="H40" s="110">
        <v>7.0795162820698776</v>
      </c>
      <c r="I40" s="110">
        <f>C40+H40</f>
        <v>7.0795162820698776</v>
      </c>
      <c r="J40" s="85">
        <f>分析係数表!G43</f>
        <v>0.39095764137830125</v>
      </c>
      <c r="K40" s="111">
        <f>I40*J40</f>
        <v>2.7677909877373197</v>
      </c>
      <c r="L40" s="79"/>
      <c r="M40" s="80"/>
      <c r="N40" s="81">
        <f>分析係数表!H43</f>
        <v>3.3430191196790096E-2</v>
      </c>
      <c r="O40" s="82">
        <f t="shared" si="3"/>
        <v>1.1285885420556516</v>
      </c>
      <c r="P40" s="76">
        <f>分析係数表!C43</f>
        <v>0.72981232219865499</v>
      </c>
      <c r="Q40" s="82">
        <f>O40*P40</f>
        <v>0.8236578246844295</v>
      </c>
      <c r="R40" s="83">
        <v>1.6474021240554559</v>
      </c>
      <c r="S40" s="84">
        <f>I40+R40</f>
        <v>8.7269184061253338</v>
      </c>
      <c r="T40" s="85">
        <f>分析係数表!F43</f>
        <v>0.64680420416026529</v>
      </c>
      <c r="U40" s="86">
        <f>S40*T40</f>
        <v>5.6446075144454673</v>
      </c>
      <c r="V40" s="87">
        <f>分析係数表!D43</f>
        <v>0.10445777550174361</v>
      </c>
      <c r="W40" s="167">
        <f>ROUND(S40*V40,0)</f>
        <v>1</v>
      </c>
      <c r="X40" s="76">
        <f>分析係数表!E43</f>
        <v>8.2644426561318804E-2</v>
      </c>
      <c r="Y40" s="166">
        <f>ROUND(S40*X40,0)</f>
        <v>1</v>
      </c>
    </row>
    <row r="41" spans="1:25" x14ac:dyDescent="0.2">
      <c r="A41" s="6" t="s">
        <v>341</v>
      </c>
      <c r="B41" s="5" t="s">
        <v>42</v>
      </c>
      <c r="C41" s="90"/>
      <c r="D41" s="107">
        <f>投入係数表!AK41</f>
        <v>2.8673835125448029E-3</v>
      </c>
      <c r="E41" s="110">
        <f t="shared" si="9"/>
        <v>0.28673835125448027</v>
      </c>
      <c r="F41" s="85">
        <f>分析係数表!C44</f>
        <v>0.45252453325619169</v>
      </c>
      <c r="G41" s="110">
        <f>E41*F41</f>
        <v>0.12975613856808363</v>
      </c>
      <c r="H41" s="110">
        <v>0.15046617072360596</v>
      </c>
      <c r="I41" s="110">
        <f>C41+H41</f>
        <v>0.15046617072360596</v>
      </c>
      <c r="J41" s="85">
        <f>分析係数表!G44</f>
        <v>0.2679406279539126</v>
      </c>
      <c r="K41" s="111">
        <f>I41*J41</f>
        <v>4.0316000269503605E-2</v>
      </c>
      <c r="L41" s="79"/>
      <c r="M41" s="80"/>
      <c r="N41" s="81">
        <f>分析係数表!H44</f>
        <v>0.11253165797686161</v>
      </c>
      <c r="O41" s="82">
        <f t="shared" si="3"/>
        <v>3.7990192477094169</v>
      </c>
      <c r="P41" s="76">
        <f>分析係数表!C44</f>
        <v>0.45252453325619169</v>
      </c>
      <c r="Q41" s="82">
        <f>O41*P41</f>
        <v>1.7191494119009922</v>
      </c>
      <c r="R41" s="83">
        <v>1.7481389734082238</v>
      </c>
      <c r="S41" s="84">
        <f>I41+R41</f>
        <v>1.8986051441318297</v>
      </c>
      <c r="T41" s="85">
        <f>分析係数表!F44</f>
        <v>0.51592877398257675</v>
      </c>
      <c r="U41" s="86">
        <f>S41*T41</f>
        <v>0.9795450242889483</v>
      </c>
      <c r="V41" s="87">
        <f>分析係数表!D44</f>
        <v>0.17695373374549728</v>
      </c>
      <c r="W41" s="167">
        <f>ROUND(S41*V41,0)</f>
        <v>0</v>
      </c>
      <c r="X41" s="76">
        <f>分析係数表!E44</f>
        <v>0.1325013412359809</v>
      </c>
      <c r="Y41" s="166">
        <f>ROUND(S41*X41,0)</f>
        <v>0</v>
      </c>
    </row>
    <row r="42" spans="1:25" x14ac:dyDescent="0.2">
      <c r="A42" s="6" t="s">
        <v>342</v>
      </c>
      <c r="B42" s="5" t="s">
        <v>279</v>
      </c>
      <c r="C42" s="90"/>
      <c r="D42" s="107">
        <f>投入係数表!AK42</f>
        <v>5.017921146953405E-3</v>
      </c>
      <c r="E42" s="110">
        <f t="shared" si="9"/>
        <v>0.50179211469534046</v>
      </c>
      <c r="F42" s="85">
        <f>分析係数表!C45</f>
        <v>1</v>
      </c>
      <c r="G42" s="110">
        <f>E42*F42</f>
        <v>0.50179211469534046</v>
      </c>
      <c r="H42" s="110">
        <v>0.53221331323007315</v>
      </c>
      <c r="I42" s="110">
        <f>C42+H42</f>
        <v>0.53221331323007315</v>
      </c>
      <c r="J42" s="85">
        <f>分析係数表!G45</f>
        <v>0</v>
      </c>
      <c r="K42" s="111">
        <f>I42*J42</f>
        <v>0</v>
      </c>
      <c r="L42" s="79"/>
      <c r="M42" s="80"/>
      <c r="N42" s="81">
        <f>分析係数表!H45</f>
        <v>0</v>
      </c>
      <c r="O42" s="82">
        <f t="shared" si="3"/>
        <v>0</v>
      </c>
      <c r="P42" s="76">
        <f>分析係数表!C45</f>
        <v>1</v>
      </c>
      <c r="Q42" s="82">
        <f>O42*P42</f>
        <v>0</v>
      </c>
      <c r="R42" s="83">
        <v>2.8991479647969345E-2</v>
      </c>
      <c r="S42" s="84">
        <f>I42+R42</f>
        <v>0.56120479287804248</v>
      </c>
      <c r="T42" s="85">
        <f>分析係数表!F45</f>
        <v>0</v>
      </c>
      <c r="U42" s="86">
        <f>S42*T42</f>
        <v>0</v>
      </c>
      <c r="V42" s="87">
        <f>分析係数表!D45</f>
        <v>0</v>
      </c>
      <c r="W42" s="167">
        <f>ROUND(S42*V42,0)</f>
        <v>0</v>
      </c>
      <c r="X42" s="76">
        <f>分析係数表!E45</f>
        <v>0</v>
      </c>
      <c r="Y42" s="166">
        <f>ROUND(S42*X42,0)</f>
        <v>0</v>
      </c>
    </row>
    <row r="43" spans="1:25" x14ac:dyDescent="0.2">
      <c r="A43" s="6" t="s">
        <v>343</v>
      </c>
      <c r="B43" s="5" t="s">
        <v>280</v>
      </c>
      <c r="C43" s="90"/>
      <c r="D43" s="107">
        <f>投入係数表!AK43</f>
        <v>1.003584229390681E-2</v>
      </c>
      <c r="E43" s="110">
        <f t="shared" si="9"/>
        <v>1.0035842293906809</v>
      </c>
      <c r="F43" s="85">
        <f>分析係数表!C46</f>
        <v>0.34080923888028791</v>
      </c>
      <c r="G43" s="110">
        <f>E43*F43</f>
        <v>0.34203077737089826</v>
      </c>
      <c r="H43" s="110">
        <v>0.37944955627292681</v>
      </c>
      <c r="I43" s="110">
        <f>C43+H43</f>
        <v>0.37944955627292681</v>
      </c>
      <c r="J43" s="85">
        <f>分析係数表!G46</f>
        <v>9.3103025848340071E-3</v>
      </c>
      <c r="K43" s="111">
        <f>I43*J43</f>
        <v>3.5327901845819474E-3</v>
      </c>
      <c r="L43" s="79"/>
      <c r="M43" s="80"/>
      <c r="N43" s="81">
        <f>分析係数表!H46</f>
        <v>2.2019091222401043E-2</v>
      </c>
      <c r="O43" s="82">
        <f t="shared" si="3"/>
        <v>0.74335482898662231</v>
      </c>
      <c r="P43" s="76">
        <f>分析係数表!C46</f>
        <v>0.34080923888028791</v>
      </c>
      <c r="Q43" s="82">
        <f>O43*P43</f>
        <v>0.25334219348491732</v>
      </c>
      <c r="R43" s="83">
        <v>0.28977123152487616</v>
      </c>
      <c r="S43" s="84">
        <f>I43+R43</f>
        <v>0.66922078779780292</v>
      </c>
      <c r="T43" s="85">
        <f>分析係数表!F46</f>
        <v>0.31361019233125076</v>
      </c>
      <c r="U43" s="86">
        <f>S43*T43</f>
        <v>0.20987445997334012</v>
      </c>
      <c r="V43" s="87">
        <f>分析係数表!D46</f>
        <v>2.8175915717260809E-3</v>
      </c>
      <c r="W43" s="167">
        <f>ROUND(S43*V43,0)</f>
        <v>0</v>
      </c>
      <c r="X43" s="76">
        <f>分析係数表!E46</f>
        <v>8.2077667524194532E-3</v>
      </c>
      <c r="Y43" s="166">
        <f>ROUND(S43*X43,0)</f>
        <v>0</v>
      </c>
    </row>
    <row r="44" spans="1:25" x14ac:dyDescent="0.2">
      <c r="A44" s="192">
        <v>40</v>
      </c>
      <c r="B44" s="14" t="s">
        <v>151</v>
      </c>
      <c r="C44" s="197">
        <f>SUM(C5:C43)</f>
        <v>100</v>
      </c>
      <c r="D44" s="108">
        <f>投入係数表!AK44</f>
        <v>0.40645161290322579</v>
      </c>
      <c r="E44" s="96">
        <f>SUM(E5:E43)</f>
        <v>40.645161290322577</v>
      </c>
      <c r="F44" s="98">
        <f>分析係数表!C47</f>
        <v>0.44730110240898746</v>
      </c>
      <c r="G44" s="96">
        <f>SUM(G5:G43)</f>
        <v>14.554865188885753</v>
      </c>
      <c r="H44" s="96">
        <f>SUM(H5:H43)</f>
        <v>17.239765075018195</v>
      </c>
      <c r="I44" s="96">
        <f>SUM(I5:I43)</f>
        <v>117.2397650750182</v>
      </c>
      <c r="J44" s="98">
        <f>分析係数表!G47</f>
        <v>0.20041488570582558</v>
      </c>
      <c r="K44" s="112">
        <f>SUM(K5:K43)</f>
        <v>53.814388782761014</v>
      </c>
      <c r="L44" s="94">
        <f>最終需要_まとめ!$L$33</f>
        <v>0.62733333333333341</v>
      </c>
      <c r="M44" s="91">
        <f>K44*L44</f>
        <v>33.759559896385412</v>
      </c>
      <c r="N44" s="95">
        <f>分析係数表!H47</f>
        <v>1</v>
      </c>
      <c r="O44" s="96">
        <f>SUM(O5:O43)</f>
        <v>33.759559896385412</v>
      </c>
      <c r="P44" s="92">
        <f>分析係数表!C47</f>
        <v>0.44730110240898746</v>
      </c>
      <c r="Q44" s="96">
        <f>SUM(Q5:Q43)</f>
        <v>16.254114496419113</v>
      </c>
      <c r="R44" s="91">
        <f>SUM(R5:R43)</f>
        <v>18.690144450317501</v>
      </c>
      <c r="S44" s="97">
        <f>SUM(S5:S43)</f>
        <v>135.92990952533569</v>
      </c>
      <c r="T44" s="98">
        <f>分析係数表!F47</f>
        <v>0.4447131739491107</v>
      </c>
      <c r="U44" s="99">
        <f>SUM(U5:U43)</f>
        <v>78.634083186433031</v>
      </c>
      <c r="V44" s="100">
        <f>分析係数表!D47</f>
        <v>5.9741394314336671E-2</v>
      </c>
      <c r="W44" s="164">
        <f>SUM(W5:W43)</f>
        <v>35</v>
      </c>
      <c r="X44" s="92">
        <f>分析係数表!E47</f>
        <v>5.0958836918611881E-2</v>
      </c>
      <c r="Y44" s="165">
        <f>SUM(Y5:Y43)</f>
        <v>30</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R68"/>
  <sheetViews>
    <sheetView workbookViewId="0">
      <pane xSplit="2" ySplit="5" topLeftCell="G8" activePane="bottomRight" state="frozen"/>
      <selection pane="topRight" activeCell="C1" sqref="C1"/>
      <selection pane="bottomLeft" activeCell="A6" sqref="A6"/>
      <selection pane="bottomRight" activeCell="L15" sqref="L15"/>
    </sheetView>
  </sheetViews>
  <sheetFormatPr defaultRowHeight="13" x14ac:dyDescent="0.2"/>
  <cols>
    <col min="1" max="1" width="4.453125" customWidth="1"/>
    <col min="2" max="2" width="18.453125" customWidth="1"/>
    <col min="3" max="4" width="10.453125" customWidth="1"/>
    <col min="5" max="6" width="9.08984375" customWidth="1"/>
    <col min="7" max="7" width="6.90625" customWidth="1"/>
    <col min="8" max="8" width="5.453125" customWidth="1"/>
    <col min="9" max="9" width="18" customWidth="1"/>
    <col min="10" max="10" width="11.08984375" customWidth="1"/>
    <col min="11" max="11" width="13" customWidth="1"/>
    <col min="12" max="13" width="12.6328125" customWidth="1"/>
    <col min="15" max="15" width="5.453125" customWidth="1"/>
    <col min="16" max="16" width="13.08984375" customWidth="1"/>
    <col min="17" max="18" width="10.453125" customWidth="1"/>
  </cols>
  <sheetData>
    <row r="1" spans="1:18" x14ac:dyDescent="0.2">
      <c r="A1" s="15" t="s">
        <v>359</v>
      </c>
    </row>
    <row r="2" spans="1:18" x14ac:dyDescent="0.2">
      <c r="A2" s="43" t="s">
        <v>358</v>
      </c>
      <c r="B2" s="44"/>
      <c r="C2" s="44"/>
      <c r="D2" s="44"/>
      <c r="E2" s="44"/>
      <c r="F2" s="45"/>
      <c r="G2" s="45"/>
      <c r="O2" s="426"/>
      <c r="P2" s="434" t="s">
        <v>606</v>
      </c>
      <c r="Q2" s="427"/>
      <c r="R2" s="428" t="s">
        <v>558</v>
      </c>
    </row>
    <row r="3" spans="1:18" x14ac:dyDescent="0.2">
      <c r="A3" s="15" t="s">
        <v>397</v>
      </c>
      <c r="I3" s="15" t="s">
        <v>254</v>
      </c>
      <c r="O3" s="426"/>
      <c r="P3" s="427"/>
      <c r="Q3" s="427"/>
    </row>
    <row r="4" spans="1:18" x14ac:dyDescent="0.2">
      <c r="A4" s="50"/>
      <c r="B4" s="51"/>
      <c r="C4" s="52" t="s">
        <v>123</v>
      </c>
      <c r="D4" s="113"/>
      <c r="E4" s="122" t="s">
        <v>124</v>
      </c>
      <c r="F4" s="122"/>
      <c r="G4" s="114" t="s">
        <v>125</v>
      </c>
      <c r="I4" s="136"/>
      <c r="J4" s="137" t="s">
        <v>128</v>
      </c>
      <c r="K4" s="138" t="s">
        <v>210</v>
      </c>
      <c r="L4" s="139" t="s">
        <v>130</v>
      </c>
      <c r="M4" s="138" t="s">
        <v>255</v>
      </c>
      <c r="O4" s="49"/>
      <c r="P4" s="431" t="s">
        <v>559</v>
      </c>
      <c r="Q4" s="437" t="s">
        <v>607</v>
      </c>
      <c r="R4" s="433" t="s">
        <v>608</v>
      </c>
    </row>
    <row r="5" spans="1:18" x14ac:dyDescent="0.2">
      <c r="A5" s="54"/>
      <c r="B5" s="126"/>
      <c r="C5" s="123" t="s">
        <v>128</v>
      </c>
      <c r="D5" s="124" t="s">
        <v>129</v>
      </c>
      <c r="E5" s="125" t="s">
        <v>130</v>
      </c>
      <c r="F5" s="124" t="s">
        <v>131</v>
      </c>
      <c r="G5" s="115" t="s">
        <v>132</v>
      </c>
      <c r="I5" s="140"/>
      <c r="J5" s="141" t="s">
        <v>127</v>
      </c>
      <c r="K5" s="142" t="s">
        <v>127</v>
      </c>
      <c r="L5" s="143" t="s">
        <v>256</v>
      </c>
      <c r="M5" s="142" t="s">
        <v>256</v>
      </c>
      <c r="O5" s="49"/>
      <c r="P5" s="432" t="s">
        <v>560</v>
      </c>
      <c r="Q5" s="438">
        <v>2019</v>
      </c>
      <c r="R5" s="436">
        <v>2020</v>
      </c>
    </row>
    <row r="6" spans="1:18" x14ac:dyDescent="0.2">
      <c r="A6" s="2" t="s">
        <v>264</v>
      </c>
      <c r="B6" s="10" t="s">
        <v>265</v>
      </c>
      <c r="C6" s="175">
        <f>'1'!S5+'2'!S5+'3'!S5+'4'!S5+'5'!S5+'6'!S5+'7'!S5+'8'!S5+'9'!S5+'10'!S5+'11'!S5+'12'!S5+'13'!S5+'14'!S5+'15'!S5+'16'!S5+'17'!S5+'18'!S5+'19'!S5+'20'!S5+'21'!S5+'22'!S5+'23'!S5+'24'!S5+'25'!S5+'26'!S5+'27'!S5+'28'!S5+'29'!S5+'30'!S5+'31'!S5+'32'!S5+'33'!S5+'34'!S5+'35'!S5+'36'!S5+'37'!S5+'38'!S5+'39'!S5</f>
        <v>103.55311978587017</v>
      </c>
      <c r="D6" s="193">
        <f>'1'!U5+'2'!U5+'3'!U5+'4'!U5+'5'!U5+'6'!U5+'7'!U5+'8'!U5+'9'!U5+'10'!U5+'11'!U5+'12'!U5+'13'!U5+'14'!U5+'15'!U5+'16'!U5+'17'!U5+'18'!U5+'19'!U5+'20'!U5+'21'!U5+'22'!U5+'23'!U5+'24'!U5+'25'!U5+'26'!U5+'27'!U5+'28'!U5+'29'!U5+'30'!U5+'31'!U5+'32'!U5+'33'!U5+'34'!U5+'35'!U5+'36'!U5+'37'!U5+'38'!U5+'39'!U5</f>
        <v>46.814496981847412</v>
      </c>
      <c r="E6" s="120">
        <f>'1'!W5+'2'!W5+'3'!W5+'4'!W5+'5'!W5+'6'!W5+'7'!W5+'8'!W5+'9'!W5+'10'!W5+'11'!W5+'12'!W5+'13'!W5+'14'!W5+'15'!W5+'16'!W5+'17'!W5+'18'!W5+'19'!W5+'20'!W5+'21'!W5+'22'!W5+'23'!W5+'24'!W5+'25'!W5+'26'!W5+'27'!W5+'28'!W5+'29'!W5+'30'!W5+'31'!W5+'32'!W5+'33'!W5+'34'!W5+'35'!W5+'36'!W5+'37'!W5+'38'!W5+'39'!W5</f>
        <v>37</v>
      </c>
      <c r="F6" s="172">
        <f>'1'!Y5+'2'!Y5+'3'!Y5+'4'!Y5+'5'!Y5+'6'!Y5+'7'!Y5+'8'!Y5+'9'!Y5+'10'!Y5+'11'!Y5+'12'!Y5+'13'!Y5+'14'!Y5+'15'!Y5+'16'!Y5+'17'!Y5+'18'!Y5+'19'!Y5+'20'!Y5+'21'!Y5+'22'!Y5+'23'!Y5+'24'!Y5+'25'!Y5+'26'!Y5+'27'!Y5+'28'!Y5+'29'!Y5+'30'!Y5+'31'!Y5+'32'!Y5+'33'!Y5+'34'!Y5+'35'!Y5+'36'!Y5+'37'!Y5+'38'!Y5+'39'!Y5</f>
        <v>23</v>
      </c>
      <c r="G6" s="116">
        <v>1</v>
      </c>
      <c r="I6" s="144" t="s">
        <v>257</v>
      </c>
      <c r="J6" s="145">
        <f>C45</f>
        <v>4945.8477305265587</v>
      </c>
      <c r="K6" s="145">
        <f>D45</f>
        <v>2376.8888221878969</v>
      </c>
      <c r="L6" s="146">
        <f>E45</f>
        <v>361</v>
      </c>
      <c r="M6" s="147">
        <f>F45</f>
        <v>287</v>
      </c>
      <c r="O6" s="49"/>
      <c r="P6" s="429" t="s">
        <v>561</v>
      </c>
      <c r="Q6" s="429">
        <v>22311703</v>
      </c>
      <c r="R6" s="429">
        <v>21735871</v>
      </c>
    </row>
    <row r="7" spans="1:18" x14ac:dyDescent="0.2">
      <c r="A7" s="159" t="s">
        <v>220</v>
      </c>
      <c r="B7" s="3" t="s">
        <v>266</v>
      </c>
      <c r="C7" s="174">
        <f>'1'!S6+'2'!S6+'3'!S6+'4'!S6+'5'!S6+'6'!S6+'7'!S6+'8'!S6+'9'!S6+'10'!S6+'11'!S6+'12'!S6+'13'!S6+'14'!S6+'15'!S6+'16'!S6+'17'!S6+'18'!S6+'19'!S6+'20'!S6+'21'!S6+'22'!S6+'23'!S6+'24'!S6+'25'!S6+'26'!S6+'27'!S6+'28'!S6+'29'!S6+'30'!S6+'31'!S6+'32'!S6+'33'!S6+'34'!S6+'35'!S6+'36'!S6+'37'!S6+'38'!S6+'39'!S6</f>
        <v>101.55966856986817</v>
      </c>
      <c r="D7" s="193">
        <f>'1'!U6+'2'!U6+'3'!U6+'4'!U6+'5'!U6+'6'!U6+'7'!U6+'8'!U6+'9'!U6+'10'!U6+'11'!U6+'12'!U6+'13'!U6+'14'!U6+'15'!U6+'16'!U6+'17'!U6+'18'!U6+'19'!U6+'20'!U6+'21'!U6+'22'!U6+'23'!U6+'24'!U6+'25'!U6+'26'!U6+'27'!U6+'28'!U6+'29'!U6+'30'!U6+'31'!U6+'32'!U6+'33'!U6+'34'!U6+'35'!U6+'36'!U6+'37'!U6+'38'!U6+'39'!U6</f>
        <v>72.322794284603134</v>
      </c>
      <c r="E7" s="120">
        <f>'1'!W6+'2'!W6+'3'!W6+'4'!W6+'5'!W6+'6'!W6+'7'!W6+'8'!W6+'9'!W6+'10'!W6+'11'!W6+'12'!W6+'13'!W6+'14'!W6+'15'!W6+'16'!W6+'17'!W6+'18'!W6+'19'!W6+'20'!W6+'21'!W6+'22'!W6+'23'!W6+'24'!W6+'25'!W6+'26'!W6+'27'!W6+'28'!W6+'29'!W6+'30'!W6+'31'!W6+'32'!W6+'33'!W6+'34'!W6+'35'!W6+'36'!W6+'37'!W6+'38'!W6+'39'!W6</f>
        <v>0</v>
      </c>
      <c r="F7" s="172">
        <f>'1'!Y6+'2'!Y6+'3'!Y6+'4'!Y6+'5'!Y6+'6'!Y6+'7'!Y6+'8'!Y6+'9'!Y6+'10'!Y6+'11'!Y6+'12'!Y6+'13'!Y6+'14'!Y6+'15'!Y6+'16'!Y6+'17'!Y6+'18'!Y6+'19'!Y6+'20'!Y6+'21'!Y6+'22'!Y6+'23'!Y6+'24'!Y6+'25'!Y6+'26'!Y6+'27'!Y6+'28'!Y6+'29'!Y6+'30'!Y6+'31'!Y6+'32'!Y6+'33'!Y6+'34'!Y6+'35'!Y6+'36'!Y6+'37'!Y6+'38'!Y6+'39'!Y6</f>
        <v>0</v>
      </c>
      <c r="G7" s="117">
        <v>2</v>
      </c>
      <c r="I7" s="144" t="s">
        <v>258</v>
      </c>
      <c r="J7" s="145">
        <f>最終需要_まとめ!C45</f>
        <v>3900</v>
      </c>
      <c r="K7" s="383">
        <f>Q31</f>
        <v>868757</v>
      </c>
      <c r="L7" s="148" t="s">
        <v>259</v>
      </c>
      <c r="M7" s="149" t="s">
        <v>259</v>
      </c>
      <c r="O7" s="49"/>
      <c r="P7" s="429" t="s">
        <v>562</v>
      </c>
      <c r="Q7" s="429">
        <v>7098009</v>
      </c>
      <c r="R7" s="429">
        <v>6903478</v>
      </c>
    </row>
    <row r="8" spans="1:18" x14ac:dyDescent="0.2">
      <c r="A8" s="159" t="s">
        <v>221</v>
      </c>
      <c r="B8" s="3" t="s">
        <v>267</v>
      </c>
      <c r="C8" s="174">
        <f>'1'!S7+'2'!S7+'3'!S7+'4'!S7+'5'!S7+'6'!S7+'7'!S7+'8'!S7+'9'!S7+'10'!S7+'11'!S7+'12'!S7+'13'!S7+'14'!S7+'15'!S7+'16'!S7+'17'!S7+'18'!S7+'19'!S7+'20'!S7+'21'!S7+'22'!S7+'23'!S7+'24'!S7+'25'!S7+'26'!S7+'27'!S7+'28'!S7+'29'!S7+'30'!S7+'31'!S7+'32'!S7+'33'!S7+'34'!S7+'35'!S7+'36'!S7+'37'!S7+'38'!S7+'39'!S7</f>
        <v>100.70288374379052</v>
      </c>
      <c r="D8" s="193">
        <f>'1'!U7+'2'!U7+'3'!U7+'4'!U7+'5'!U7+'6'!U7+'7'!U7+'8'!U7+'9'!U7+'10'!U7+'11'!U7+'12'!U7+'13'!U7+'14'!U7+'15'!U7+'16'!U7+'17'!U7+'18'!U7+'19'!U7+'20'!U7+'21'!U7+'22'!U7+'23'!U7+'24'!U7+'25'!U7+'26'!U7+'27'!U7+'28'!U7+'29'!U7+'30'!U7+'31'!U7+'32'!U7+'33'!U7+'34'!U7+'35'!U7+'36'!U7+'37'!U7+'38'!U7+'39'!U7</f>
        <v>52.675354573675037</v>
      </c>
      <c r="E8" s="120">
        <f>'1'!W7+'2'!W7+'3'!W7+'4'!W7+'5'!W7+'6'!W7+'7'!W7+'8'!W7+'9'!W7+'10'!W7+'11'!W7+'12'!W7+'13'!W7+'14'!W7+'15'!W7+'16'!W7+'17'!W7+'18'!W7+'19'!W7+'20'!W7+'21'!W7+'22'!W7+'23'!W7+'24'!W7+'25'!W7+'26'!W7+'27'!W7+'28'!W7+'29'!W7+'30'!W7+'31'!W7+'32'!W7+'33'!W7+'34'!W7+'35'!W7+'36'!W7+'37'!W7+'38'!W7+'39'!W7</f>
        <v>9</v>
      </c>
      <c r="F8" s="172">
        <f>'1'!Y7+'2'!Y7+'3'!Y7+'4'!Y7+'5'!Y7+'6'!Y7+'7'!Y7+'8'!Y7+'9'!Y7+'10'!Y7+'11'!Y7+'12'!Y7+'13'!Y7+'14'!Y7+'15'!Y7+'16'!Y7+'17'!Y7+'18'!Y7+'19'!Y7+'20'!Y7+'21'!Y7+'22'!Y7+'23'!Y7+'24'!Y7+'25'!Y7+'26'!Y7+'27'!Y7+'28'!Y7+'29'!Y7+'30'!Y7+'31'!Y7+'32'!Y7+'33'!Y7+'34'!Y7+'35'!Y7+'36'!Y7+'37'!Y7+'38'!Y7+'39'!Y7</f>
        <v>0</v>
      </c>
      <c r="G8" s="117">
        <v>3</v>
      </c>
      <c r="I8" s="144" t="s">
        <v>260</v>
      </c>
      <c r="J8" s="441">
        <f>J6/J7</f>
        <v>1.2681660847503997</v>
      </c>
      <c r="K8" s="150">
        <f>K6/K7*100</f>
        <v>0.27359650882673714</v>
      </c>
      <c r="L8" s="148" t="s">
        <v>262</v>
      </c>
      <c r="M8" s="151" t="s">
        <v>262</v>
      </c>
      <c r="O8" s="49"/>
      <c r="P8" s="429" t="s">
        <v>563</v>
      </c>
      <c r="Q8" s="429">
        <v>3587529</v>
      </c>
      <c r="R8" s="429">
        <v>3385318</v>
      </c>
    </row>
    <row r="9" spans="1:18" x14ac:dyDescent="0.2">
      <c r="A9" s="159" t="s">
        <v>222</v>
      </c>
      <c r="B9" s="3" t="s">
        <v>27</v>
      </c>
      <c r="C9" s="174">
        <f>'1'!S8+'2'!S8+'3'!S8+'4'!S8+'5'!S8+'6'!S8+'7'!S8+'8'!S8+'9'!S8+'10'!S8+'11'!S8+'12'!S8+'13'!S8+'14'!S8+'15'!S8+'16'!S8+'17'!S8+'18'!S8+'19'!S8+'20'!S8+'21'!S8+'22'!S8+'23'!S8+'24'!S8+'25'!S8+'26'!S8+'27'!S8+'28'!S8+'29'!S8+'30'!S8+'31'!S8+'32'!S8+'33'!S8+'34'!S8+'35'!S8+'36'!S8+'37'!S8+'38'!S8+'39'!S8</f>
        <v>101.79493079374318</v>
      </c>
      <c r="D9" s="193">
        <f>'1'!U8+'2'!U8+'3'!U8+'4'!U8+'5'!U8+'6'!U8+'7'!U8+'8'!U8+'9'!U8+'10'!U8+'11'!U8+'12'!U8+'13'!U8+'14'!U8+'15'!U8+'16'!U8+'17'!U8+'18'!U8+'19'!U8+'20'!U8+'21'!U8+'22'!U8+'23'!U8+'24'!U8+'25'!U8+'26'!U8+'27'!U8+'28'!U8+'29'!U8+'30'!U8+'31'!U8+'32'!U8+'33'!U8+'34'!U8+'35'!U8+'36'!U8+'37'!U8+'38'!U8+'39'!U8</f>
        <v>56.813403258632206</v>
      </c>
      <c r="E9" s="120">
        <f>'1'!W8+'2'!W8+'3'!W8+'4'!W8+'5'!W8+'6'!W8+'7'!W8+'8'!W8+'9'!W8+'10'!W8+'11'!W8+'12'!W8+'13'!W8+'14'!W8+'15'!W8+'16'!W8+'17'!W8+'18'!W8+'19'!W8+'20'!W8+'21'!W8+'22'!W8+'23'!W8+'24'!W8+'25'!W8+'26'!W8+'27'!W8+'28'!W8+'29'!W8+'30'!W8+'31'!W8+'32'!W8+'33'!W8+'34'!W8+'35'!W8+'36'!W8+'37'!W8+'38'!W8+'39'!W8</f>
        <v>1</v>
      </c>
      <c r="F9" s="172">
        <f>'1'!Y8+'2'!Y8+'3'!Y8+'4'!Y8+'5'!Y8+'6'!Y8+'7'!Y8+'8'!Y8+'9'!Y8+'10'!Y8+'11'!Y8+'12'!Y8+'13'!Y8+'14'!Y8+'15'!Y8+'16'!Y8+'17'!Y8+'18'!Y8+'19'!Y8+'20'!Y8+'21'!Y8+'22'!Y8+'23'!Y8+'24'!Y8+'25'!Y8+'26'!Y8+'27'!Y8+'28'!Y8+'29'!Y8+'30'!Y8+'31'!Y8+'32'!Y8+'33'!Y8+'34'!Y8+'35'!Y8+'36'!Y8+'37'!Y8+'38'!Y8+'39'!Y8</f>
        <v>0</v>
      </c>
      <c r="G9" s="117">
        <v>4</v>
      </c>
      <c r="I9" s="152" t="s">
        <v>125</v>
      </c>
      <c r="J9" s="456" t="s">
        <v>609</v>
      </c>
      <c r="K9" s="457"/>
      <c r="L9" s="153"/>
      <c r="M9" s="154"/>
      <c r="O9" s="49"/>
      <c r="P9" s="429" t="s">
        <v>564</v>
      </c>
      <c r="Q9" s="429">
        <v>1982260</v>
      </c>
      <c r="R9" s="429">
        <v>1908128</v>
      </c>
    </row>
    <row r="10" spans="1:18" x14ac:dyDescent="0.2">
      <c r="A10" s="2" t="s">
        <v>223</v>
      </c>
      <c r="B10" s="10" t="s">
        <v>191</v>
      </c>
      <c r="C10" s="175">
        <f>'1'!S9+'2'!S9+'3'!S9+'4'!S9+'5'!S9+'6'!S9+'7'!S9+'8'!S9+'9'!S9+'10'!S9+'11'!S9+'12'!S9+'13'!S9+'14'!S9+'15'!S9+'16'!S9+'17'!S9+'18'!S9+'19'!S9+'20'!S9+'21'!S9+'22'!S9+'23'!S9+'24'!S9+'25'!S9+'26'!S9+'27'!S9+'28'!S9+'29'!S9+'30'!S9+'31'!S9+'32'!S9+'33'!S9+'34'!S9+'35'!S9+'36'!S9+'37'!S9+'38'!S9+'39'!S9</f>
        <v>112.84848523159863</v>
      </c>
      <c r="D10" s="194">
        <f>'1'!U9+'2'!U9+'3'!U9+'4'!U9+'5'!U9+'6'!U9+'7'!U9+'8'!U9+'9'!U9+'10'!U9+'11'!U9+'12'!U9+'13'!U9+'14'!U9+'15'!U9+'16'!U9+'17'!U9+'18'!U9+'19'!U9+'20'!U9+'21'!U9+'22'!U9+'23'!U9+'24'!U9+'25'!U9+'26'!U9+'27'!U9+'28'!U9+'29'!U9+'30'!U9+'31'!U9+'32'!U9+'33'!U9+'34'!U9+'35'!U9+'36'!U9+'37'!U9+'38'!U9+'39'!U9</f>
        <v>35.062455729830333</v>
      </c>
      <c r="E10" s="119">
        <f>'1'!W9+'2'!W9+'3'!W9+'4'!W9+'5'!W9+'6'!W9+'7'!W9+'8'!W9+'9'!W9+'10'!W9+'11'!W9+'12'!W9+'13'!W9+'14'!W9+'15'!W9+'16'!W9+'17'!W9+'18'!W9+'19'!W9+'20'!W9+'21'!W9+'22'!W9+'23'!W9+'24'!W9+'25'!W9+'26'!W9+'27'!W9+'28'!W9+'29'!W9+'30'!W9+'31'!W9+'32'!W9+'33'!W9+'34'!W9+'35'!W9+'36'!W9+'37'!W9+'38'!W9+'39'!W9</f>
        <v>7</v>
      </c>
      <c r="F10" s="171">
        <f>'1'!Y9+'2'!Y9+'3'!Y9+'4'!Y9+'5'!Y9+'6'!Y9+'7'!Y9+'8'!Y9+'9'!Y9+'10'!Y9+'11'!Y9+'12'!Y9+'13'!Y9+'14'!Y9+'15'!Y9+'16'!Y9+'17'!Y9+'18'!Y9+'19'!Y9+'20'!Y9+'21'!Y9+'22'!Y9+'23'!Y9+'24'!Y9+'25'!Y9+'26'!Y9+'27'!Y9+'28'!Y9+'29'!Y9+'30'!Y9+'31'!Y9+'32'!Y9+'33'!Y9+'34'!Y9+'35'!Y9+'36'!Y9+'37'!Y9+'38'!Y9+'39'!Y9</f>
        <v>8</v>
      </c>
      <c r="G10" s="116">
        <v>5</v>
      </c>
      <c r="I10" s="26" t="s">
        <v>261</v>
      </c>
      <c r="O10" s="49"/>
      <c r="P10" s="429" t="s">
        <v>565</v>
      </c>
      <c r="Q10" s="429">
        <v>2933055</v>
      </c>
      <c r="R10" s="429">
        <v>2958496</v>
      </c>
    </row>
    <row r="11" spans="1:18" x14ac:dyDescent="0.2">
      <c r="A11" s="159" t="s">
        <v>224</v>
      </c>
      <c r="B11" s="3" t="s">
        <v>28</v>
      </c>
      <c r="C11" s="174">
        <f>'1'!S10+'2'!S10+'3'!S10+'4'!S10+'5'!S10+'6'!S10+'7'!S10+'8'!S10+'9'!S10+'10'!S10+'11'!S10+'12'!S10+'13'!S10+'14'!S10+'15'!S10+'16'!S10+'17'!S10+'18'!S10+'19'!S10+'20'!S10+'21'!S10+'22'!S10+'23'!S10+'24'!S10+'25'!S10+'26'!S10+'27'!S10+'28'!S10+'29'!S10+'30'!S10+'31'!S10+'32'!S10+'33'!S10+'34'!S10+'35'!S10+'36'!S10+'37'!S10+'38'!S10+'39'!S10</f>
        <v>100</v>
      </c>
      <c r="D11" s="193">
        <f>'1'!U10+'2'!U10+'3'!U10+'4'!U10+'5'!U10+'6'!U10+'7'!U10+'8'!U10+'9'!U10+'10'!U10+'11'!U10+'12'!U10+'13'!U10+'14'!U10+'15'!U10+'16'!U10+'17'!U10+'18'!U10+'19'!U10+'20'!U10+'21'!U10+'22'!U10+'23'!U10+'24'!U10+'25'!U10+'26'!U10+'27'!U10+'28'!U10+'29'!U10+'30'!U10+'31'!U10+'32'!U10+'33'!U10+'34'!U10+'35'!U10+'36'!U10+'37'!U10+'38'!U10+'39'!U10</f>
        <v>38.356441655702866</v>
      </c>
      <c r="E11" s="120">
        <f>'1'!W10+'2'!W10+'3'!W10+'4'!W10+'5'!W10+'6'!W10+'7'!W10+'8'!W10+'9'!W10+'10'!W10+'11'!W10+'12'!W10+'13'!W10+'14'!W10+'15'!W10+'16'!W10+'17'!W10+'18'!W10+'19'!W10+'20'!W10+'21'!W10+'22'!W10+'23'!W10+'24'!W10+'25'!W10+'26'!W10+'27'!W10+'28'!W10+'29'!W10+'30'!W10+'31'!W10+'32'!W10+'33'!W10+'34'!W10+'35'!W10+'36'!W10+'37'!W10+'38'!W10+'39'!W10</f>
        <v>14</v>
      </c>
      <c r="F11" s="172">
        <f>'1'!Y10+'2'!Y10+'3'!Y10+'4'!Y10+'5'!Y10+'6'!Y10+'7'!Y10+'8'!Y10+'9'!Y10+'10'!Y10+'11'!Y10+'12'!Y10+'13'!Y10+'14'!Y10+'15'!Y10+'16'!Y10+'17'!Y10+'18'!Y10+'19'!Y10+'20'!Y10+'21'!Y10+'22'!Y10+'23'!Y10+'24'!Y10+'25'!Y10+'26'!Y10+'27'!Y10+'28'!Y10+'29'!Y10+'30'!Y10+'31'!Y10+'32'!Y10+'33'!Y10+'34'!Y10+'35'!Y10+'36'!Y10+'37'!Y10+'38'!Y10+'39'!Y10</f>
        <v>13</v>
      </c>
      <c r="G11" s="117">
        <v>6</v>
      </c>
      <c r="O11" s="49"/>
      <c r="P11" s="429" t="s">
        <v>566</v>
      </c>
      <c r="Q11" s="429">
        <v>1278601</v>
      </c>
      <c r="R11" s="429">
        <v>1266442</v>
      </c>
    </row>
    <row r="12" spans="1:18" x14ac:dyDescent="0.2">
      <c r="A12" s="159" t="s">
        <v>225</v>
      </c>
      <c r="B12" s="3" t="s">
        <v>268</v>
      </c>
      <c r="C12" s="174">
        <f>'1'!S11+'2'!S11+'3'!S11+'4'!S11+'5'!S11+'6'!S11+'7'!S11+'8'!S11+'9'!S11+'10'!S11+'11'!S11+'12'!S11+'13'!S11+'14'!S11+'15'!S11+'16'!S11+'17'!S11+'18'!S11+'19'!S11+'20'!S11+'21'!S11+'22'!S11+'23'!S11+'24'!S11+'25'!S11+'26'!S11+'27'!S11+'28'!S11+'29'!S11+'30'!S11+'31'!S11+'32'!S11+'33'!S11+'34'!S11+'35'!S11+'36'!S11+'37'!S11+'38'!S11+'39'!S11</f>
        <v>114.90829680758618</v>
      </c>
      <c r="D12" s="193">
        <f>'1'!U11+'2'!U11+'3'!U11+'4'!U11+'5'!U11+'6'!U11+'7'!U11+'8'!U11+'9'!U11+'10'!U11+'11'!U11+'12'!U11+'13'!U11+'14'!U11+'15'!U11+'16'!U11+'17'!U11+'18'!U11+'19'!U11+'20'!U11+'21'!U11+'22'!U11+'23'!U11+'24'!U11+'25'!U11+'26'!U11+'27'!U11+'28'!U11+'29'!U11+'30'!U11+'31'!U11+'32'!U11+'33'!U11+'34'!U11+'35'!U11+'36'!U11+'37'!U11+'38'!U11+'39'!U11</f>
        <v>34.515499009889417</v>
      </c>
      <c r="E12" s="120">
        <f>'1'!W11+'2'!W11+'3'!W11+'4'!W11+'5'!W11+'6'!W11+'7'!W11+'8'!W11+'9'!W11+'10'!W11+'11'!W11+'12'!W11+'13'!W11+'14'!W11+'15'!W11+'16'!W11+'17'!W11+'18'!W11+'19'!W11+'20'!W11+'21'!W11+'22'!W11+'23'!W11+'24'!W11+'25'!W11+'26'!W11+'27'!W11+'28'!W11+'29'!W11+'30'!W11+'31'!W11+'32'!W11+'33'!W11+'34'!W11+'35'!W11+'36'!W11+'37'!W11+'38'!W11+'39'!W11</f>
        <v>6</v>
      </c>
      <c r="F12" s="172">
        <f>'1'!Y11+'2'!Y11+'3'!Y11+'4'!Y11+'5'!Y11+'6'!Y11+'7'!Y11+'8'!Y11+'9'!Y11+'10'!Y11+'11'!Y11+'12'!Y11+'13'!Y11+'14'!Y11+'15'!Y11+'16'!Y11+'17'!Y11+'18'!Y11+'19'!Y11+'20'!Y11+'21'!Y11+'22'!Y11+'23'!Y11+'24'!Y11+'25'!Y11+'26'!Y11+'27'!Y11+'28'!Y11+'29'!Y11+'30'!Y11+'31'!Y11+'32'!Y11+'33'!Y11+'34'!Y11+'35'!Y11+'36'!Y11+'37'!Y11+'38'!Y11+'39'!Y11</f>
        <v>5</v>
      </c>
      <c r="G12" s="117">
        <v>7</v>
      </c>
      <c r="I12" s="26" t="s">
        <v>320</v>
      </c>
      <c r="J12" s="180">
        <f>最終需要_まとめ!C45</f>
        <v>3900</v>
      </c>
      <c r="O12" s="49"/>
      <c r="P12" s="429" t="s">
        <v>567</v>
      </c>
      <c r="Q12" s="429">
        <v>2700326</v>
      </c>
      <c r="R12" s="429">
        <v>2598785</v>
      </c>
    </row>
    <row r="13" spans="1:18" x14ac:dyDescent="0.2">
      <c r="A13" s="159" t="s">
        <v>226</v>
      </c>
      <c r="B13" s="3" t="s">
        <v>29</v>
      </c>
      <c r="C13" s="174">
        <f>'1'!S12+'2'!S12+'3'!S12+'4'!S12+'5'!S12+'6'!S12+'7'!S12+'8'!S12+'9'!S12+'10'!S12+'11'!S12+'12'!S12+'13'!S12+'14'!S12+'15'!S12+'16'!S12+'17'!S12+'18'!S12+'19'!S12+'20'!S12+'21'!S12+'22'!S12+'23'!S12+'24'!S12+'25'!S12+'26'!S12+'27'!S12+'28'!S12+'29'!S12+'30'!S12+'31'!S12+'32'!S12+'33'!S12+'34'!S12+'35'!S12+'36'!S12+'37'!S12+'38'!S12+'39'!S12</f>
        <v>100</v>
      </c>
      <c r="D13" s="193">
        <f>'1'!U12+'2'!U12+'3'!U12+'4'!U12+'5'!U12+'6'!U12+'7'!U12+'8'!U12+'9'!U12+'10'!U12+'11'!U12+'12'!U12+'13'!U12+'14'!U12+'15'!U12+'16'!U12+'17'!U12+'18'!U12+'19'!U12+'20'!U12+'21'!U12+'22'!U12+'23'!U12+'24'!U12+'25'!U12+'26'!U12+'27'!U12+'28'!U12+'29'!U12+'30'!U12+'31'!U12+'32'!U12+'33'!U12+'34'!U12+'35'!U12+'36'!U12+'37'!U12+'38'!U12+'39'!U12</f>
        <v>30.37251621853197</v>
      </c>
      <c r="E13" s="120">
        <f>'1'!W12+'2'!W12+'3'!W12+'4'!W12+'5'!W12+'6'!W12+'7'!W12+'8'!W12+'9'!W12+'10'!W12+'11'!W12+'12'!W12+'13'!W12+'14'!W12+'15'!W12+'16'!W12+'17'!W12+'18'!W12+'19'!W12+'20'!W12+'21'!W12+'22'!W12+'23'!W12+'24'!W12+'25'!W12+'26'!W12+'27'!W12+'28'!W12+'29'!W12+'30'!W12+'31'!W12+'32'!W12+'33'!W12+'34'!W12+'35'!W12+'36'!W12+'37'!W12+'38'!W12+'39'!W12</f>
        <v>3</v>
      </c>
      <c r="F13" s="172">
        <f>'1'!Y12+'2'!Y12+'3'!Y12+'4'!Y12+'5'!Y12+'6'!Y12+'7'!Y12+'8'!Y12+'9'!Y12+'10'!Y12+'11'!Y12+'12'!Y12+'13'!Y12+'14'!Y12+'15'!Y12+'16'!Y12+'17'!Y12+'18'!Y12+'19'!Y12+'20'!Y12+'21'!Y12+'22'!Y12+'23'!Y12+'24'!Y12+'25'!Y12+'26'!Y12+'27'!Y12+'28'!Y12+'29'!Y12+'30'!Y12+'31'!Y12+'32'!Y12+'33'!Y12+'34'!Y12+'35'!Y12+'36'!Y12+'37'!Y12+'38'!Y12+'39'!Y12</f>
        <v>2</v>
      </c>
      <c r="G13" s="117">
        <v>8</v>
      </c>
      <c r="I13" s="177" t="s">
        <v>321</v>
      </c>
      <c r="J13" s="183">
        <f>'1'!H44+'2'!H44+'3'!H44+'4'!H44+'5'!H44+'6'!H44+'7'!H44+'8'!H44+'9'!H44+'10'!H44+'11'!H44+'12'!H44+'13'!H44+'14'!H44+'15'!H44+'16'!H44+'17'!H44+'18'!H44+'19'!H44+'20'!H44+'21'!H44+'22'!H44+'23'!H44+'24'!H44+'25'!H44+'26'!H44+'27'!H44+'28'!H44+'29'!H44+'30'!H44+'31'!H44+'32'!H44+'33'!H44+'34'!H44+'35'!H44+'36'!H44+'37'!H44+'38'!H44+'39'!H44</f>
        <v>670.34180756611579</v>
      </c>
      <c r="O13" s="49"/>
      <c r="P13" s="429" t="s">
        <v>568</v>
      </c>
      <c r="Q13" s="429">
        <v>1115874</v>
      </c>
      <c r="R13" s="429">
        <v>1131429</v>
      </c>
    </row>
    <row r="14" spans="1:18" x14ac:dyDescent="0.2">
      <c r="A14" s="159" t="s">
        <v>227</v>
      </c>
      <c r="B14" s="3" t="s">
        <v>30</v>
      </c>
      <c r="C14" s="174">
        <f>'1'!S13+'2'!S13+'3'!S13+'4'!S13+'5'!S13+'6'!S13+'7'!S13+'8'!S13+'9'!S13+'10'!S13+'11'!S13+'12'!S13+'13'!S13+'14'!S13+'15'!S13+'16'!S13+'17'!S13+'18'!S13+'19'!S13+'20'!S13+'21'!S13+'22'!S13+'23'!S13+'24'!S13+'25'!S13+'26'!S13+'27'!S13+'28'!S13+'29'!S13+'30'!S13+'31'!S13+'32'!S13+'33'!S13+'34'!S13+'35'!S13+'36'!S13+'37'!S13+'38'!S13+'39'!S13</f>
        <v>129.85477923078352</v>
      </c>
      <c r="D14" s="193">
        <f>'1'!U13+'2'!U13+'3'!U13+'4'!U13+'5'!U13+'6'!U13+'7'!U13+'8'!U13+'9'!U13+'10'!U13+'11'!U13+'12'!U13+'13'!U13+'14'!U13+'15'!U13+'16'!U13+'17'!U13+'18'!U13+'19'!U13+'20'!U13+'21'!U13+'22'!U13+'23'!U13+'24'!U13+'25'!U13+'26'!U13+'27'!U13+'28'!U13+'29'!U13+'30'!U13+'31'!U13+'32'!U13+'33'!U13+'34'!U13+'35'!U13+'36'!U13+'37'!U13+'38'!U13+'39'!U13</f>
        <v>37.510991430286055</v>
      </c>
      <c r="E14" s="120">
        <f>'1'!W13+'2'!W13+'3'!W13+'4'!W13+'5'!W13+'6'!W13+'7'!W13+'8'!W13+'9'!W13+'10'!W13+'11'!W13+'12'!W13+'13'!W13+'14'!W13+'15'!W13+'16'!W13+'17'!W13+'18'!W13+'19'!W13+'20'!W13+'21'!W13+'22'!W13+'23'!W13+'24'!W13+'25'!W13+'26'!W13+'27'!W13+'28'!W13+'29'!W13+'30'!W13+'31'!W13+'32'!W13+'33'!W13+'34'!W13+'35'!W13+'36'!W13+'37'!W13+'38'!W13+'39'!W13</f>
        <v>1</v>
      </c>
      <c r="F14" s="172">
        <f>'1'!Y13+'2'!Y13+'3'!Y13+'4'!Y13+'5'!Y13+'6'!Y13+'7'!Y13+'8'!Y13+'9'!Y13+'10'!Y13+'11'!Y13+'12'!Y13+'13'!Y13+'14'!Y13+'15'!Y13+'16'!Y13+'17'!Y13+'18'!Y13+'19'!Y13+'20'!Y13+'21'!Y13+'22'!Y13+'23'!Y13+'24'!Y13+'25'!Y13+'26'!Y13+'27'!Y13+'28'!Y13+'29'!Y13+'30'!Y13+'31'!Y13+'32'!Y13+'33'!Y13+'34'!Y13+'35'!Y13+'36'!Y13+'37'!Y13+'38'!Y13+'39'!Y13</f>
        <v>1</v>
      </c>
      <c r="G14" s="117">
        <v>9</v>
      </c>
      <c r="I14" s="178" t="s">
        <v>322</v>
      </c>
      <c r="J14" s="184">
        <f>'1'!R44+'2'!R44+'3'!R44+'4'!R44+'5'!R44+'6'!R44+'7'!R44+'8'!R44+'9'!R44+'10'!R44+'11'!R44+'12'!R44+'13'!R44+'14'!R44+'15'!R44+'16'!R44+'17'!R44+'18'!R44+'19'!R44+'20'!R44+'21'!R44+'22'!R44+'23'!R44+'24'!R44+'25'!R44+'26'!R44+'27'!R44+'28'!R44+'29'!R44+'30'!R44+'31'!R44+'32'!R44+'33'!R44+'34'!R44+'35'!R44+'36'!R44+'37'!R44+'38'!R44+'39'!R44</f>
        <v>375.48457274644875</v>
      </c>
      <c r="L14" t="s">
        <v>178</v>
      </c>
      <c r="O14" s="49"/>
      <c r="P14" s="429" t="s">
        <v>569</v>
      </c>
      <c r="Q14" s="429">
        <v>672561</v>
      </c>
      <c r="R14" s="429">
        <v>686870</v>
      </c>
    </row>
    <row r="15" spans="1:18" x14ac:dyDescent="0.2">
      <c r="A15" s="159" t="s">
        <v>2</v>
      </c>
      <c r="B15" s="3" t="s">
        <v>365</v>
      </c>
      <c r="C15" s="174">
        <f>'1'!S14+'2'!S14+'3'!S14+'4'!S14+'5'!S14+'6'!S14+'7'!S14+'8'!S14+'9'!S14+'10'!S14+'11'!S14+'12'!S14+'13'!S14+'14'!S14+'15'!S14+'16'!S14+'17'!S14+'18'!S14+'19'!S14+'20'!S14+'21'!S14+'22'!S14+'23'!S14+'24'!S14+'25'!S14+'26'!S14+'27'!S14+'28'!S14+'29'!S14+'30'!S14+'31'!S14+'32'!S14+'33'!S14+'34'!S14+'35'!S14+'36'!S14+'37'!S14+'38'!S14+'39'!S14</f>
        <v>108.78046740967085</v>
      </c>
      <c r="D15" s="193">
        <f>'1'!U14+'2'!U14+'3'!U14+'4'!U14+'5'!U14+'6'!U14+'7'!U14+'8'!U14+'9'!U14+'10'!U14+'11'!U14+'12'!U14+'13'!U14+'14'!U14+'15'!U14+'16'!U14+'17'!U14+'18'!U14+'19'!U14+'20'!U14+'21'!U14+'22'!U14+'23'!U14+'24'!U14+'25'!U14+'26'!U14+'27'!U14+'28'!U14+'29'!U14+'30'!U14+'31'!U14+'32'!U14+'33'!U14+'34'!U14+'35'!U14+'36'!U14+'37'!U14+'38'!U14+'39'!U14</f>
        <v>41.443532454388645</v>
      </c>
      <c r="E15" s="120">
        <f>'1'!W14+'2'!W14+'3'!W14+'4'!W14+'5'!W14+'6'!W14+'7'!W14+'8'!W14+'9'!W14+'10'!W14+'11'!W14+'12'!W14+'13'!W14+'14'!W14+'15'!W14+'16'!W14+'17'!W14+'18'!W14+'19'!W14+'20'!W14+'21'!W14+'22'!W14+'23'!W14+'24'!W14+'25'!W14+'26'!W14+'27'!W14+'28'!W14+'29'!W14+'30'!W14+'31'!W14+'32'!W14+'33'!W14+'34'!W14+'35'!W14+'36'!W14+'37'!W14+'38'!W14+'39'!W14</f>
        <v>7</v>
      </c>
      <c r="F15" s="172">
        <f>'1'!Y14+'2'!Y14+'3'!Y14+'4'!Y14+'5'!Y14+'6'!Y14+'7'!Y14+'8'!Y14+'9'!Y14+'10'!Y14+'11'!Y14+'12'!Y14+'13'!Y14+'14'!Y14+'15'!Y14+'16'!Y14+'17'!Y14+'18'!Y14+'19'!Y14+'20'!Y14+'21'!Y14+'22'!Y14+'23'!Y14+'24'!Y14+'25'!Y14+'26'!Y14+'27'!Y14+'28'!Y14+'29'!Y14+'30'!Y14+'31'!Y14+'32'!Y14+'33'!Y14+'34'!Y14+'35'!Y14+'36'!Y14+'37'!Y14+'38'!Y14+'39'!Y14</f>
        <v>8</v>
      </c>
      <c r="G15" s="117">
        <v>10</v>
      </c>
      <c r="I15" s="179" t="s">
        <v>323</v>
      </c>
      <c r="J15" s="182">
        <f>J12+J13+J14</f>
        <v>4945.8263803125647</v>
      </c>
      <c r="O15" s="49"/>
      <c r="P15" s="429" t="s">
        <v>570</v>
      </c>
      <c r="Q15" s="429">
        <v>474157</v>
      </c>
      <c r="R15" s="429">
        <v>451615</v>
      </c>
    </row>
    <row r="16" spans="1:18" x14ac:dyDescent="0.2">
      <c r="A16" s="159" t="s">
        <v>3</v>
      </c>
      <c r="B16" s="3" t="s">
        <v>31</v>
      </c>
      <c r="C16" s="174">
        <f>'1'!S15+'2'!S15+'3'!S15+'4'!S15+'5'!S15+'6'!S15+'7'!S15+'8'!S15+'9'!S15+'10'!S15+'11'!S15+'12'!S15+'13'!S15+'14'!S15+'15'!S15+'16'!S15+'17'!S15+'18'!S15+'19'!S15+'20'!S15+'21'!S15+'22'!S15+'23'!S15+'24'!S15+'25'!S15+'26'!S15+'27'!S15+'28'!S15+'29'!S15+'30'!S15+'31'!S15+'32'!S15+'33'!S15+'34'!S15+'35'!S15+'36'!S15+'37'!S15+'38'!S15+'39'!S15</f>
        <v>103.03826037316981</v>
      </c>
      <c r="D16" s="193">
        <f>'1'!U15+'2'!U15+'3'!U15+'4'!U15+'5'!U15+'6'!U15+'7'!U15+'8'!U15+'9'!U15+'10'!U15+'11'!U15+'12'!U15+'13'!U15+'14'!U15+'15'!U15+'16'!U15+'17'!U15+'18'!U15+'19'!U15+'20'!U15+'21'!U15+'22'!U15+'23'!U15+'24'!U15+'25'!U15+'26'!U15+'27'!U15+'28'!U15+'29'!U15+'30'!U15+'31'!U15+'32'!U15+'33'!U15+'34'!U15+'35'!U15+'36'!U15+'37'!U15+'38'!U15+'39'!U15</f>
        <v>47.326795903770595</v>
      </c>
      <c r="E16" s="120">
        <f>'1'!W15+'2'!W15+'3'!W15+'4'!W15+'5'!W15+'6'!W15+'7'!W15+'8'!W15+'9'!W15+'10'!W15+'11'!W15+'12'!W15+'13'!W15+'14'!W15+'15'!W15+'16'!W15+'17'!W15+'18'!W15+'19'!W15+'20'!W15+'21'!W15+'22'!W15+'23'!W15+'24'!W15+'25'!W15+'26'!W15+'27'!W15+'28'!W15+'29'!W15+'30'!W15+'31'!W15+'32'!W15+'33'!W15+'34'!W15+'35'!W15+'36'!W15+'37'!W15+'38'!W15+'39'!W15</f>
        <v>2</v>
      </c>
      <c r="F16" s="172">
        <f>'1'!Y15+'2'!Y15+'3'!Y15+'4'!Y15+'5'!Y15+'6'!Y15+'7'!Y15+'8'!Y15+'9'!Y15+'10'!Y15+'11'!Y15+'12'!Y15+'13'!Y15+'14'!Y15+'15'!Y15+'16'!Y15+'17'!Y15+'18'!Y15+'19'!Y15+'20'!Y15+'21'!Y15+'22'!Y15+'23'!Y15+'24'!Y15+'25'!Y15+'26'!Y15+'27'!Y15+'28'!Y15+'29'!Y15+'30'!Y15+'31'!Y15+'32'!Y15+'33'!Y15+'34'!Y15+'35'!Y15+'36'!Y15+'37'!Y15+'38'!Y15+'39'!Y15</f>
        <v>2</v>
      </c>
      <c r="G16" s="117">
        <v>11</v>
      </c>
      <c r="J16" s="181" t="s">
        <v>355</v>
      </c>
      <c r="O16" s="49"/>
      <c r="P16" s="429" t="s">
        <v>571</v>
      </c>
      <c r="Q16" s="429">
        <v>469330</v>
      </c>
      <c r="R16" s="429">
        <v>445310</v>
      </c>
    </row>
    <row r="17" spans="1:18" x14ac:dyDescent="0.2">
      <c r="A17" s="159" t="s">
        <v>4</v>
      </c>
      <c r="B17" s="3" t="s">
        <v>32</v>
      </c>
      <c r="C17" s="174">
        <f>'1'!S16+'2'!S16+'3'!S16+'4'!S16+'5'!S16+'6'!S16+'7'!S16+'8'!S16+'9'!S16+'10'!S16+'11'!S16+'12'!S16+'13'!S16+'14'!S16+'15'!S16+'16'!S16+'17'!S16+'18'!S16+'19'!S16+'20'!S16+'21'!S16+'22'!S16+'23'!S16+'24'!S16+'25'!S16+'26'!S16+'27'!S16+'28'!S16+'29'!S16+'30'!S16+'31'!S16+'32'!S16+'33'!S16+'34'!S16+'35'!S16+'36'!S16+'37'!S16+'38'!S16+'39'!S16</f>
        <v>163.37684100003062</v>
      </c>
      <c r="D17" s="193">
        <f>'1'!U16+'2'!U16+'3'!U16+'4'!U16+'5'!U16+'6'!U16+'7'!U16+'8'!U16+'9'!U16+'10'!U16+'11'!U16+'12'!U16+'13'!U16+'14'!U16+'15'!U16+'16'!U16+'17'!U16+'18'!U16+'19'!U16+'20'!U16+'21'!U16+'22'!U16+'23'!U16+'24'!U16+'25'!U16+'26'!U16+'27'!U16+'28'!U16+'29'!U16+'30'!U16+'31'!U16+'32'!U16+'33'!U16+'34'!U16+'35'!U16+'36'!U16+'37'!U16+'38'!U16+'39'!U16</f>
        <v>39.225007855637088</v>
      </c>
      <c r="E17" s="120">
        <f>'1'!W16+'2'!W16+'3'!W16+'4'!W16+'5'!W16+'6'!W16+'7'!W16+'8'!W16+'9'!W16+'10'!W16+'11'!W16+'12'!W16+'13'!W16+'14'!W16+'15'!W16+'16'!W16+'17'!W16+'18'!W16+'19'!W16+'20'!W16+'21'!W16+'22'!W16+'23'!W16+'24'!W16+'25'!W16+'26'!W16+'27'!W16+'28'!W16+'29'!W16+'30'!W16+'31'!W16+'32'!W16+'33'!W16+'34'!W16+'35'!W16+'36'!W16+'37'!W16+'38'!W16+'39'!W16</f>
        <v>1</v>
      </c>
      <c r="F17" s="172">
        <f>'1'!Y16+'2'!Y16+'3'!Y16+'4'!Y16+'5'!Y16+'6'!Y16+'7'!Y16+'8'!Y16+'9'!Y16+'10'!Y16+'11'!Y16+'12'!Y16+'13'!Y16+'14'!Y16+'15'!Y16+'16'!Y16+'17'!Y16+'18'!Y16+'19'!Y16+'20'!Y16+'21'!Y16+'22'!Y16+'23'!Y16+'24'!Y16+'25'!Y16+'26'!Y16+'27'!Y16+'28'!Y16+'29'!Y16+'30'!Y16+'31'!Y16+'32'!Y16+'33'!Y16+'34'!Y16+'35'!Y16+'36'!Y16+'37'!Y16+'38'!Y16+'39'!Y16</f>
        <v>1</v>
      </c>
      <c r="G17" s="117">
        <v>12</v>
      </c>
      <c r="O17" s="49"/>
      <c r="P17" s="429"/>
      <c r="Q17" s="429"/>
      <c r="R17" s="429"/>
    </row>
    <row r="18" spans="1:18" x14ac:dyDescent="0.2">
      <c r="A18" s="159" t="s">
        <v>5</v>
      </c>
      <c r="B18" s="3" t="s">
        <v>33</v>
      </c>
      <c r="C18" s="174">
        <f>'1'!S17+'2'!S17+'3'!S17+'4'!S17+'5'!S17+'6'!S17+'7'!S17+'8'!S17+'9'!S17+'10'!S17+'11'!S17+'12'!S17+'13'!S17+'14'!S17+'15'!S17+'16'!S17+'17'!S17+'18'!S17+'19'!S17+'20'!S17+'21'!S17+'22'!S17+'23'!S17+'24'!S17+'25'!S17+'26'!S17+'27'!S17+'28'!S17+'29'!S17+'30'!S17+'31'!S17+'32'!S17+'33'!S17+'34'!S17+'35'!S17+'36'!S17+'37'!S17+'38'!S17+'39'!S17</f>
        <v>107.77381589262214</v>
      </c>
      <c r="D18" s="193">
        <f>'1'!U17+'2'!U17+'3'!U17+'4'!U17+'5'!U17+'6'!U17+'7'!U17+'8'!U17+'9'!U17+'10'!U17+'11'!U17+'12'!U17+'13'!U17+'14'!U17+'15'!U17+'16'!U17+'17'!U17+'18'!U17+'19'!U17+'20'!U17+'21'!U17+'22'!U17+'23'!U17+'24'!U17+'25'!U17+'26'!U17+'27'!U17+'28'!U17+'29'!U17+'30'!U17+'31'!U17+'32'!U17+'33'!U17+'34'!U17+'35'!U17+'36'!U17+'37'!U17+'38'!U17+'39'!U17</f>
        <v>24.055202490376416</v>
      </c>
      <c r="E18" s="120">
        <f>'1'!W17+'2'!W17+'3'!W17+'4'!W17+'5'!W17+'6'!W17+'7'!W17+'8'!W17+'9'!W17+'10'!W17+'11'!W17+'12'!W17+'13'!W17+'14'!W17+'15'!W17+'16'!W17+'17'!W17+'18'!W17+'19'!W17+'20'!W17+'21'!W17+'22'!W17+'23'!W17+'24'!W17+'25'!W17+'26'!W17+'27'!W17+'28'!W17+'29'!W17+'30'!W17+'31'!W17+'32'!W17+'33'!W17+'34'!W17+'35'!W17+'36'!W17+'37'!W17+'38'!W17+'39'!W17</f>
        <v>4</v>
      </c>
      <c r="F18" s="172">
        <f>'1'!Y17+'2'!Y17+'3'!Y17+'4'!Y17+'5'!Y17+'6'!Y17+'7'!Y17+'8'!Y17+'9'!Y17+'10'!Y17+'11'!Y17+'12'!Y17+'13'!Y17+'14'!Y17+'15'!Y17+'16'!Y17+'17'!Y17+'18'!Y17+'19'!Y17+'20'!Y17+'21'!Y17+'22'!Y17+'23'!Y17+'24'!Y17+'25'!Y17+'26'!Y17+'27'!Y17+'28'!Y17+'29'!Y17+'30'!Y17+'31'!Y17+'32'!Y17+'33'!Y17+'34'!Y17+'35'!Y17+'36'!Y17+'37'!Y17+'38'!Y17+'39'!Y17</f>
        <v>4</v>
      </c>
      <c r="G18" s="117">
        <v>13</v>
      </c>
      <c r="O18" s="49">
        <v>100</v>
      </c>
      <c r="P18" s="430" t="s">
        <v>562</v>
      </c>
      <c r="Q18" s="429">
        <v>7098009</v>
      </c>
      <c r="R18" s="429">
        <v>6903478</v>
      </c>
    </row>
    <row r="19" spans="1:18" x14ac:dyDescent="0.2">
      <c r="A19" s="159" t="s">
        <v>6</v>
      </c>
      <c r="B19" s="3" t="s">
        <v>34</v>
      </c>
      <c r="C19" s="174">
        <f>'1'!S18+'2'!S18+'3'!S18+'4'!S18+'5'!S18+'6'!S18+'7'!S18+'8'!S18+'9'!S18+'10'!S18+'11'!S18+'12'!S18+'13'!S18+'14'!S18+'15'!S18+'16'!S18+'17'!S18+'18'!S18+'19'!S18+'20'!S18+'21'!S18+'22'!S18+'23'!S18+'24'!S18+'25'!S18+'26'!S18+'27'!S18+'28'!S18+'29'!S18+'30'!S18+'31'!S18+'32'!S18+'33'!S18+'34'!S18+'35'!S18+'36'!S18+'37'!S18+'38'!S18+'39'!S18</f>
        <v>106.86667246128974</v>
      </c>
      <c r="D19" s="193">
        <f>'1'!U18+'2'!U18+'3'!U18+'4'!U18+'5'!U18+'6'!U18+'7'!U18+'8'!U18+'9'!U18+'10'!U18+'11'!U18+'12'!U18+'13'!U18+'14'!U18+'15'!U18+'16'!U18+'17'!U18+'18'!U18+'19'!U18+'20'!U18+'21'!U18+'22'!U18+'23'!U18+'24'!U18+'25'!U18+'26'!U18+'27'!U18+'28'!U18+'29'!U18+'30'!U18+'31'!U18+'32'!U18+'33'!U18+'34'!U18+'35'!U18+'36'!U18+'37'!U18+'38'!U18+'39'!U18</f>
        <v>45.50981197379425</v>
      </c>
      <c r="E19" s="120">
        <f>'1'!W18+'2'!W18+'3'!W18+'4'!W18+'5'!W18+'6'!W18+'7'!W18+'8'!W18+'9'!W18+'10'!W18+'11'!W18+'12'!W18+'13'!W18+'14'!W18+'15'!W18+'16'!W18+'17'!W18+'18'!W18+'19'!W18+'20'!W18+'21'!W18+'22'!W18+'23'!W18+'24'!W18+'25'!W18+'26'!W18+'27'!W18+'28'!W18+'29'!W18+'30'!W18+'31'!W18+'32'!W18+'33'!W18+'34'!W18+'35'!W18+'36'!W18+'37'!W18+'38'!W18+'39'!W18</f>
        <v>8</v>
      </c>
      <c r="F19" s="172">
        <f>'1'!Y18+'2'!Y18+'3'!Y18+'4'!Y18+'5'!Y18+'6'!Y18+'7'!Y18+'8'!Y18+'9'!Y18+'10'!Y18+'11'!Y18+'12'!Y18+'13'!Y18+'14'!Y18+'15'!Y18+'16'!Y18+'17'!Y18+'18'!Y18+'19'!Y18+'20'!Y18+'21'!Y18+'22'!Y18+'23'!Y18+'24'!Y18+'25'!Y18+'26'!Y18+'27'!Y18+'28'!Y18+'29'!Y18+'30'!Y18+'31'!Y18+'32'!Y18+'33'!Y18+'34'!Y18+'35'!Y18+'36'!Y18+'37'!Y18+'38'!Y18+'39'!Y18</f>
        <v>7</v>
      </c>
      <c r="G19" s="117">
        <v>14</v>
      </c>
      <c r="L19" t="s">
        <v>611</v>
      </c>
      <c r="O19" s="49"/>
      <c r="P19" s="430" t="s">
        <v>572</v>
      </c>
      <c r="Q19" s="435">
        <v>3587529</v>
      </c>
      <c r="R19" s="429">
        <v>3385318</v>
      </c>
    </row>
    <row r="20" spans="1:18" x14ac:dyDescent="0.2">
      <c r="A20" s="159" t="s">
        <v>7</v>
      </c>
      <c r="B20" s="3" t="s">
        <v>269</v>
      </c>
      <c r="C20" s="174">
        <f>'1'!S19+'2'!S19+'3'!S19+'4'!S19+'5'!S19+'6'!S19+'7'!S19+'8'!S19+'9'!S19+'10'!S19+'11'!S19+'12'!S19+'13'!S19+'14'!S19+'15'!S19+'16'!S19+'17'!S19+'18'!S19+'19'!S19+'20'!S19+'21'!S19+'22'!S19+'23'!S19+'24'!S19+'25'!S19+'26'!S19+'27'!S19+'28'!S19+'29'!S19+'30'!S19+'31'!S19+'32'!S19+'33'!S19+'34'!S19+'35'!S19+'36'!S19+'37'!S19+'38'!S19+'39'!S19</f>
        <v>103.54138288423944</v>
      </c>
      <c r="D20" s="193">
        <f>'1'!U19+'2'!U19+'3'!U19+'4'!U19+'5'!U19+'6'!U19+'7'!U19+'8'!U19+'9'!U19+'10'!U19+'11'!U19+'12'!U19+'13'!U19+'14'!U19+'15'!U19+'16'!U19+'17'!U19+'18'!U19+'19'!U19+'20'!U19+'21'!U19+'22'!U19+'23'!U19+'24'!U19+'25'!U19+'26'!U19+'27'!U19+'28'!U19+'29'!U19+'30'!U19+'31'!U19+'32'!U19+'33'!U19+'34'!U19+'35'!U19+'36'!U19+'37'!U19+'38'!U19+'39'!U19</f>
        <v>42.76399322932955</v>
      </c>
      <c r="E20" s="120">
        <f>'1'!W19+'2'!W19+'3'!W19+'4'!W19+'5'!W19+'6'!W19+'7'!W19+'8'!W19+'9'!W19+'10'!W19+'11'!W19+'12'!W19+'13'!W19+'14'!W19+'15'!W19+'16'!W19+'17'!W19+'18'!W19+'19'!W19+'20'!W19+'21'!W19+'22'!W19+'23'!W19+'24'!W19+'25'!W19+'26'!W19+'27'!W19+'28'!W19+'29'!W19+'30'!W19+'31'!W19+'32'!W19+'33'!W19+'34'!W19+'35'!W19+'36'!W19+'37'!W19+'38'!W19+'39'!W19</f>
        <v>4</v>
      </c>
      <c r="F20" s="172">
        <f>'1'!Y19+'2'!Y19+'3'!Y19+'4'!Y19+'5'!Y19+'6'!Y19+'7'!Y19+'8'!Y19+'9'!Y19+'10'!Y19+'11'!Y19+'12'!Y19+'13'!Y19+'14'!Y19+'15'!Y19+'16'!Y19+'17'!Y19+'18'!Y19+'19'!Y19+'20'!Y19+'21'!Y19+'22'!Y19+'23'!Y19+'24'!Y19+'25'!Y19+'26'!Y19+'27'!Y19+'28'!Y19+'29'!Y19+'30'!Y19+'31'!Y19+'32'!Y19+'33'!Y19+'34'!Y19+'35'!Y19+'36'!Y19+'37'!Y19+'38'!Y19+'39'!Y19</f>
        <v>4</v>
      </c>
      <c r="G20" s="117">
        <v>15</v>
      </c>
      <c r="O20" s="49">
        <v>202</v>
      </c>
      <c r="P20" s="430" t="s">
        <v>573</v>
      </c>
      <c r="Q20" s="429">
        <v>1983439</v>
      </c>
      <c r="R20" s="429">
        <v>1820927</v>
      </c>
    </row>
    <row r="21" spans="1:18" x14ac:dyDescent="0.2">
      <c r="A21" s="159" t="s">
        <v>8</v>
      </c>
      <c r="B21" s="3" t="s">
        <v>270</v>
      </c>
      <c r="C21" s="174">
        <f>'1'!S20+'2'!S20+'3'!S20+'4'!S20+'5'!S20+'6'!S20+'7'!S20+'8'!S20+'9'!S20+'10'!S20+'11'!S20+'12'!S20+'13'!S20+'14'!S20+'15'!S20+'16'!S20+'17'!S20+'18'!S20+'19'!S20+'20'!S20+'21'!S20+'22'!S20+'23'!S20+'24'!S20+'25'!S20+'26'!S20+'27'!S20+'28'!S20+'29'!S20+'30'!S20+'31'!S20+'32'!S20+'33'!S20+'34'!S20+'35'!S20+'36'!S20+'37'!S20+'38'!S20+'39'!S20</f>
        <v>100</v>
      </c>
      <c r="D21" s="193">
        <f>'1'!U20+'2'!U20+'3'!U20+'4'!U20+'5'!U20+'6'!U20+'7'!U20+'8'!U20+'9'!U20+'10'!U20+'11'!U20+'12'!U20+'13'!U20+'14'!U20+'15'!U20+'16'!U20+'17'!U20+'18'!U20+'19'!U20+'20'!U20+'21'!U20+'22'!U20+'23'!U20+'24'!U20+'25'!U20+'26'!U20+'27'!U20+'28'!U20+'29'!U20+'30'!U20+'31'!U20+'32'!U20+'33'!U20+'34'!U20+'35'!U20+'36'!U20+'37'!U20+'38'!U20+'39'!U20</f>
        <v>44.111505026467874</v>
      </c>
      <c r="E21" s="120">
        <f>'1'!W20+'2'!W20+'3'!W20+'4'!W20+'5'!W20+'6'!W20+'7'!W20+'8'!W20+'9'!W20+'10'!W20+'11'!W20+'12'!W20+'13'!W20+'14'!W20+'15'!W20+'16'!W20+'17'!W20+'18'!W20+'19'!W20+'20'!W20+'21'!W20+'22'!W20+'23'!W20+'24'!W20+'25'!W20+'26'!W20+'27'!W20+'28'!W20+'29'!W20+'30'!W20+'31'!W20+'32'!W20+'33'!W20+'34'!W20+'35'!W20+'36'!W20+'37'!W20+'38'!W20+'39'!W20</f>
        <v>7</v>
      </c>
      <c r="F21" s="172">
        <f>'1'!Y20+'2'!Y20+'3'!Y20+'4'!Y20+'5'!Y20+'6'!Y20+'7'!Y20+'8'!Y20+'9'!Y20+'10'!Y20+'11'!Y20+'12'!Y20+'13'!Y20+'14'!Y20+'15'!Y20+'16'!Y20+'17'!Y20+'18'!Y20+'19'!Y20+'20'!Y20+'21'!Y20+'22'!Y20+'23'!Y20+'24'!Y20+'25'!Y20+'26'!Y20+'27'!Y20+'28'!Y20+'29'!Y20+'30'!Y20+'31'!Y20+'32'!Y20+'33'!Y20+'34'!Y20+'35'!Y20+'36'!Y20+'37'!Y20+'38'!Y20+'39'!Y20</f>
        <v>7</v>
      </c>
      <c r="G21" s="117">
        <v>16</v>
      </c>
      <c r="O21" s="49">
        <v>204</v>
      </c>
      <c r="P21" s="430" t="s">
        <v>574</v>
      </c>
      <c r="Q21" s="429">
        <v>1396599</v>
      </c>
      <c r="R21" s="429">
        <v>1365527</v>
      </c>
    </row>
    <row r="22" spans="1:18" x14ac:dyDescent="0.2">
      <c r="A22" s="159" t="s">
        <v>9</v>
      </c>
      <c r="B22" s="3" t="s">
        <v>271</v>
      </c>
      <c r="C22" s="174">
        <f>'1'!S21+'2'!S21+'3'!S21+'4'!S21+'5'!S21+'6'!S21+'7'!S21+'8'!S21+'9'!S21+'10'!S21+'11'!S21+'12'!S21+'13'!S21+'14'!S21+'15'!S21+'16'!S21+'17'!S21+'18'!S21+'19'!S21+'20'!S21+'21'!S21+'22'!S21+'23'!S21+'24'!S21+'25'!S21+'26'!S21+'27'!S21+'28'!S21+'29'!S21+'30'!S21+'31'!S21+'32'!S21+'33'!S21+'34'!S21+'35'!S21+'36'!S21+'37'!S21+'38'!S21+'39'!S21</f>
        <v>103.73220316527591</v>
      </c>
      <c r="D22" s="193">
        <f>'1'!U21+'2'!U21+'3'!U21+'4'!U21+'5'!U21+'6'!U21+'7'!U21+'8'!U21+'9'!U21+'10'!U21+'11'!U21+'12'!U21+'13'!U21+'14'!U21+'15'!U21+'16'!U21+'17'!U21+'18'!U21+'19'!U21+'20'!U21+'21'!U21+'22'!U21+'23'!U21+'24'!U21+'25'!U21+'26'!U21+'27'!U21+'28'!U21+'29'!U21+'30'!U21+'31'!U21+'32'!U21+'33'!U21+'34'!U21+'35'!U21+'36'!U21+'37'!U21+'38'!U21+'39'!U21</f>
        <v>40.728355815646005</v>
      </c>
      <c r="E22" s="120">
        <f>'1'!W21+'2'!W21+'3'!W21+'4'!W21+'5'!W21+'6'!W21+'7'!W21+'8'!W21+'9'!W21+'10'!W21+'11'!W21+'12'!W21+'13'!W21+'14'!W21+'15'!W21+'16'!W21+'17'!W21+'18'!W21+'19'!W21+'20'!W21+'21'!W21+'22'!W21+'23'!W21+'24'!W21+'25'!W21+'26'!W21+'27'!W21+'28'!W21+'29'!W21+'30'!W21+'31'!W21+'32'!W21+'33'!W21+'34'!W21+'35'!W21+'36'!W21+'37'!W21+'38'!W21+'39'!W21</f>
        <v>10</v>
      </c>
      <c r="F22" s="172">
        <f>'1'!Y21+'2'!Y21+'3'!Y21+'4'!Y21+'5'!Y21+'6'!Y21+'7'!Y21+'8'!Y21+'9'!Y21+'10'!Y21+'11'!Y21+'12'!Y21+'13'!Y21+'14'!Y21+'15'!Y21+'16'!Y21+'17'!Y21+'18'!Y21+'19'!Y21+'20'!Y21+'21'!Y21+'22'!Y21+'23'!Y21+'24'!Y21+'25'!Y21+'26'!Y21+'27'!Y21+'28'!Y21+'29'!Y21+'30'!Y21+'31'!Y21+'32'!Y21+'33'!Y21+'34'!Y21+'35'!Y21+'36'!Y21+'37'!Y21+'38'!Y21+'39'!Y21</f>
        <v>9</v>
      </c>
      <c r="G22" s="117">
        <v>17</v>
      </c>
      <c r="O22" s="49">
        <v>206</v>
      </c>
      <c r="P22" s="430" t="s">
        <v>575</v>
      </c>
      <c r="Q22" s="429">
        <v>207491</v>
      </c>
      <c r="R22" s="429">
        <v>198864</v>
      </c>
    </row>
    <row r="23" spans="1:18" x14ac:dyDescent="0.2">
      <c r="A23" s="159" t="s">
        <v>10</v>
      </c>
      <c r="B23" s="3" t="s">
        <v>272</v>
      </c>
      <c r="C23" s="174">
        <f>'1'!S22+'2'!S22+'3'!S22+'4'!S22+'5'!S22+'6'!S22+'7'!S22+'8'!S22+'9'!S22+'10'!S22+'11'!S22+'12'!S22+'13'!S22+'14'!S22+'15'!S22+'16'!S22+'17'!S22+'18'!S22+'19'!S22+'20'!S22+'21'!S22+'22'!S22+'23'!S22+'24'!S22+'25'!S22+'26'!S22+'27'!S22+'28'!S22+'29'!S22+'30'!S22+'31'!S22+'32'!S22+'33'!S22+'34'!S22+'35'!S22+'36'!S22+'37'!S22+'38'!S22+'39'!S22</f>
        <v>101.03896811087384</v>
      </c>
      <c r="D23" s="193">
        <f>'1'!U22+'2'!U22+'3'!U22+'4'!U22+'5'!U22+'6'!U22+'7'!U22+'8'!U22+'9'!U22+'10'!U22+'11'!U22+'12'!U22+'13'!U22+'14'!U22+'15'!U22+'16'!U22+'17'!U22+'18'!U22+'19'!U22+'20'!U22+'21'!U22+'22'!U22+'23'!U22+'24'!U22+'25'!U22+'26'!U22+'27'!U22+'28'!U22+'29'!U22+'30'!U22+'31'!U22+'32'!U22+'33'!U22+'34'!U22+'35'!U22+'36'!U22+'37'!U22+'38'!U22+'39'!U22</f>
        <v>35.442456352933604</v>
      </c>
      <c r="E23" s="120">
        <f>'1'!W22+'2'!W22+'3'!W22+'4'!W22+'5'!W22+'6'!W22+'7'!W22+'8'!W22+'9'!W22+'10'!W22+'11'!W22+'12'!W22+'13'!W22+'14'!W22+'15'!W22+'16'!W22+'17'!W22+'18'!W22+'19'!W22+'20'!W22+'21'!W22+'22'!W22+'23'!W22+'24'!W22+'25'!W22+'26'!W22+'27'!W22+'28'!W22+'29'!W22+'30'!W22+'31'!W22+'32'!W22+'33'!W22+'34'!W22+'35'!W22+'36'!W22+'37'!W22+'38'!W22+'39'!W22</f>
        <v>8</v>
      </c>
      <c r="F23" s="172">
        <f>'1'!Y22+'2'!Y22+'3'!Y22+'4'!Y22+'5'!Y22+'6'!Y22+'7'!Y22+'8'!Y22+'9'!Y22+'10'!Y22+'11'!Y22+'12'!Y22+'13'!Y22+'14'!Y22+'15'!Y22+'16'!Y22+'17'!Y22+'18'!Y22+'19'!Y22+'20'!Y22+'21'!Y22+'22'!Y22+'23'!Y22+'24'!Y22+'25'!Y22+'26'!Y22+'27'!Y22+'28'!Y22+'29'!Y22+'30'!Y22+'31'!Y22+'32'!Y22+'33'!Y22+'34'!Y22+'35'!Y22+'36'!Y22+'37'!Y22+'38'!Y22+'39'!Y22</f>
        <v>7</v>
      </c>
      <c r="G23" s="117">
        <v>18</v>
      </c>
      <c r="O23" s="49"/>
      <c r="P23" s="430" t="s">
        <v>564</v>
      </c>
      <c r="Q23" s="429">
        <v>1982260</v>
      </c>
      <c r="R23" s="429">
        <v>1908128</v>
      </c>
    </row>
    <row r="24" spans="1:18" x14ac:dyDescent="0.2">
      <c r="A24" s="159" t="s">
        <v>11</v>
      </c>
      <c r="B24" s="3" t="s">
        <v>35</v>
      </c>
      <c r="C24" s="174">
        <f>'1'!S23+'2'!S23+'3'!S23+'4'!S23+'5'!S23+'6'!S23+'7'!S23+'8'!S23+'9'!S23+'10'!S23+'11'!S23+'12'!S23+'13'!S23+'14'!S23+'15'!S23+'16'!S23+'17'!S23+'18'!S23+'19'!S23+'20'!S23+'21'!S23+'22'!S23+'23'!S23+'24'!S23+'25'!S23+'26'!S23+'27'!S23+'28'!S23+'29'!S23+'30'!S23+'31'!S23+'32'!S23+'33'!S23+'34'!S23+'35'!S23+'36'!S23+'37'!S23+'38'!S23+'39'!S23</f>
        <v>124.54029183711681</v>
      </c>
      <c r="D24" s="193">
        <f>'1'!U23+'2'!U23+'3'!U23+'4'!U23+'5'!U23+'6'!U23+'7'!U23+'8'!U23+'9'!U23+'10'!U23+'11'!U23+'12'!U23+'13'!U23+'14'!U23+'15'!U23+'16'!U23+'17'!U23+'18'!U23+'19'!U23+'20'!U23+'21'!U23+'22'!U23+'23'!U23+'24'!U23+'25'!U23+'26'!U23+'27'!U23+'28'!U23+'29'!U23+'30'!U23+'31'!U23+'32'!U23+'33'!U23+'34'!U23+'35'!U23+'36'!U23+'37'!U23+'38'!U23+'39'!U23</f>
        <v>41.716055930980289</v>
      </c>
      <c r="E24" s="120">
        <f>'1'!W23+'2'!W23+'3'!W23+'4'!W23+'5'!W23+'6'!W23+'7'!W23+'8'!W23+'9'!W23+'10'!W23+'11'!W23+'12'!W23+'13'!W23+'14'!W23+'15'!W23+'16'!W23+'17'!W23+'18'!W23+'19'!W23+'20'!W23+'21'!W23+'22'!W23+'23'!W23+'24'!W23+'25'!W23+'26'!W23+'27'!W23+'28'!W23+'29'!W23+'30'!W23+'31'!W23+'32'!W23+'33'!W23+'34'!W23+'35'!W23+'36'!W23+'37'!W23+'38'!W23+'39'!W23</f>
        <v>2</v>
      </c>
      <c r="F24" s="172">
        <f>'1'!Y23+'2'!Y23+'3'!Y23+'4'!Y23+'5'!Y23+'6'!Y23+'7'!Y23+'8'!Y23+'9'!Y23+'10'!Y23+'11'!Y23+'12'!Y23+'13'!Y23+'14'!Y23+'15'!Y23+'16'!Y23+'17'!Y23+'18'!Y23+'19'!Y23+'20'!Y23+'21'!Y23+'22'!Y23+'23'!Y23+'24'!Y23+'25'!Y23+'26'!Y23+'27'!Y23+'28'!Y23+'29'!Y23+'30'!Y23+'31'!Y23+'32'!Y23+'33'!Y23+'34'!Y23+'35'!Y23+'36'!Y23+'37'!Y23+'38'!Y23+'39'!Y23</f>
        <v>2</v>
      </c>
      <c r="G24" s="117">
        <v>19</v>
      </c>
      <c r="O24" s="49">
        <v>207</v>
      </c>
      <c r="P24" s="430" t="s">
        <v>576</v>
      </c>
      <c r="Q24" s="429">
        <v>654478</v>
      </c>
      <c r="R24" s="429">
        <v>639533</v>
      </c>
    </row>
    <row r="25" spans="1:18" x14ac:dyDescent="0.2">
      <c r="A25" s="159" t="s">
        <v>12</v>
      </c>
      <c r="B25" s="3" t="s">
        <v>367</v>
      </c>
      <c r="C25" s="174">
        <f>'1'!S24+'2'!S24+'3'!S24+'4'!S24+'5'!S24+'6'!S24+'7'!S24+'8'!S24+'9'!S24+'10'!S24+'11'!S24+'12'!S24+'13'!S24+'14'!S24+'15'!S24+'16'!S24+'17'!S24+'18'!S24+'19'!S24+'20'!S24+'21'!S24+'22'!S24+'23'!S24+'24'!S24+'25'!S24+'26'!S24+'27'!S24+'28'!S24+'29'!S24+'30'!S24+'31'!S24+'32'!S24+'33'!S24+'34'!S24+'35'!S24+'36'!S24+'37'!S24+'38'!S24+'39'!S24</f>
        <v>100.18091142368309</v>
      </c>
      <c r="D25" s="193">
        <f>'1'!U24+'2'!U24+'3'!U24+'4'!U24+'5'!U24+'6'!U24+'7'!U24+'8'!U24+'9'!U24+'10'!U24+'11'!U24+'12'!U24+'13'!U24+'14'!U24+'15'!U24+'16'!U24+'17'!U24+'18'!U24+'19'!U24+'20'!U24+'21'!U24+'22'!U24+'23'!U24+'24'!U24+'25'!U24+'26'!U24+'27'!U24+'28'!U24+'29'!U24+'30'!U24+'31'!U24+'32'!U24+'33'!U24+'34'!U24+'35'!U24+'36'!U24+'37'!U24+'38'!U24+'39'!U24</f>
        <v>32.172566148782181</v>
      </c>
      <c r="E25" s="120">
        <f>'1'!W24+'2'!W24+'3'!W24+'4'!W24+'5'!W24+'6'!W24+'7'!W24+'8'!W24+'9'!W24+'10'!W24+'11'!W24+'12'!W24+'13'!W24+'14'!W24+'15'!W24+'16'!W24+'17'!W24+'18'!W24+'19'!W24+'20'!W24+'21'!W24+'22'!W24+'23'!W24+'24'!W24+'25'!W24+'26'!W24+'27'!W24+'28'!W24+'29'!W24+'30'!W24+'31'!W24+'32'!W24+'33'!W24+'34'!W24+'35'!W24+'36'!W24+'37'!W24+'38'!W24+'39'!W24</f>
        <v>7</v>
      </c>
      <c r="F25" s="172">
        <f>'1'!Y24+'2'!Y24+'3'!Y24+'4'!Y24+'5'!Y24+'6'!Y24+'7'!Y24+'8'!Y24+'9'!Y24+'10'!Y24+'11'!Y24+'12'!Y24+'13'!Y24+'14'!Y24+'15'!Y24+'16'!Y24+'17'!Y24+'18'!Y24+'19'!Y24+'20'!Y24+'21'!Y24+'22'!Y24+'23'!Y24+'24'!Y24+'25'!Y24+'26'!Y24+'27'!Y24+'28'!Y24+'29'!Y24+'30'!Y24+'31'!Y24+'32'!Y24+'33'!Y24+'34'!Y24+'35'!Y24+'36'!Y24+'37'!Y24+'38'!Y24+'39'!Y24</f>
        <v>8</v>
      </c>
      <c r="G25" s="117">
        <v>20</v>
      </c>
      <c r="O25" s="49">
        <v>214</v>
      </c>
      <c r="P25" s="430" t="s">
        <v>577</v>
      </c>
      <c r="Q25" s="429">
        <v>470475</v>
      </c>
      <c r="R25" s="429">
        <v>449216</v>
      </c>
    </row>
    <row r="26" spans="1:18" x14ac:dyDescent="0.2">
      <c r="A26" s="159" t="s">
        <v>13</v>
      </c>
      <c r="B26" s="3" t="s">
        <v>192</v>
      </c>
      <c r="C26" s="174">
        <f>'1'!S25+'2'!S25+'3'!S25+'4'!S25+'5'!S25+'6'!S25+'7'!S25+'8'!S25+'9'!S25+'10'!S25+'11'!S25+'12'!S25+'13'!S25+'14'!S25+'15'!S25+'16'!S25+'17'!S25+'18'!S25+'19'!S25+'20'!S25+'21'!S25+'22'!S25+'23'!S25+'24'!S25+'25'!S25+'26'!S25+'27'!S25+'28'!S25+'29'!S25+'30'!S25+'31'!S25+'32'!S25+'33'!S25+'34'!S25+'35'!S25+'36'!S25+'37'!S25+'38'!S25+'39'!S25</f>
        <v>103.11166609312691</v>
      </c>
      <c r="D26" s="193">
        <f>'1'!U25+'2'!U25+'3'!U25+'4'!U25+'5'!U25+'6'!U25+'7'!U25+'8'!U25+'9'!U25+'10'!U25+'11'!U25+'12'!U25+'13'!U25+'14'!U25+'15'!U25+'16'!U25+'17'!U25+'18'!U25+'19'!U25+'20'!U25+'21'!U25+'22'!U25+'23'!U25+'24'!U25+'25'!U25+'26'!U25+'27'!U25+'28'!U25+'29'!U25+'30'!U25+'31'!U25+'32'!U25+'33'!U25+'34'!U25+'35'!U25+'36'!U25+'37'!U25+'38'!U25+'39'!U25</f>
        <v>21.998746662615435</v>
      </c>
      <c r="E26" s="120">
        <f>'1'!W25+'2'!W25+'3'!W25+'4'!W25+'5'!W25+'6'!W25+'7'!W25+'8'!W25+'9'!W25+'10'!W25+'11'!W25+'12'!W25+'13'!W25+'14'!W25+'15'!W25+'16'!W25+'17'!W25+'18'!W25+'19'!W25+'20'!W25+'21'!W25+'22'!W25+'23'!W25+'24'!W25+'25'!W25+'26'!W25+'27'!W25+'28'!W25+'29'!W25+'30'!W25+'31'!W25+'32'!W25+'33'!W25+'34'!W25+'35'!W25+'36'!W25+'37'!W25+'38'!W25+'39'!W25</f>
        <v>6</v>
      </c>
      <c r="F26" s="172">
        <f>'1'!Y25+'2'!Y25+'3'!Y25+'4'!Y25+'5'!Y25+'6'!Y25+'7'!Y25+'8'!Y25+'9'!Y25+'10'!Y25+'11'!Y25+'12'!Y25+'13'!Y25+'14'!Y25+'15'!Y25+'16'!Y25+'17'!Y25+'18'!Y25+'19'!Y25+'20'!Y25+'21'!Y25+'22'!Y25+'23'!Y25+'24'!Y25+'25'!Y25+'26'!Y25+'27'!Y25+'28'!Y25+'29'!Y25+'30'!Y25+'31'!Y25+'32'!Y25+'33'!Y25+'34'!Y25+'35'!Y25+'36'!Y25+'37'!Y25+'38'!Y25+'39'!Y25</f>
        <v>5</v>
      </c>
      <c r="G26" s="117">
        <v>21</v>
      </c>
      <c r="O26" s="49">
        <v>217</v>
      </c>
      <c r="P26" s="430" t="s">
        <v>578</v>
      </c>
      <c r="Q26" s="429">
        <v>331657</v>
      </c>
      <c r="R26" s="429">
        <v>316397</v>
      </c>
    </row>
    <row r="27" spans="1:18" x14ac:dyDescent="0.2">
      <c r="A27" s="11" t="s">
        <v>14</v>
      </c>
      <c r="B27" s="12" t="s">
        <v>50</v>
      </c>
      <c r="C27" s="176">
        <f>'1'!S26+'2'!S26+'3'!S26+'4'!S26+'5'!S26+'6'!S26+'7'!S26+'8'!S26+'9'!S26+'10'!S26+'11'!S26+'12'!S26+'13'!S26+'14'!S26+'15'!S26+'16'!S26+'17'!S26+'18'!S26+'19'!S26+'20'!S26+'21'!S26+'22'!S26+'23'!S26+'24'!S26+'25'!S26+'26'!S26+'27'!S26+'28'!S26+'29'!S26+'30'!S26+'31'!S26+'32'!S26+'33'!S26+'34'!S26+'35'!S26+'36'!S26+'37'!S26+'38'!S26+'39'!S26</f>
        <v>102.91086877413811</v>
      </c>
      <c r="D27" s="195">
        <f>'1'!U26+'2'!U26+'3'!U26+'4'!U26+'5'!U26+'6'!U26+'7'!U26+'8'!U26+'9'!U26+'10'!U26+'11'!U26+'12'!U26+'13'!U26+'14'!U26+'15'!U26+'16'!U26+'17'!U26+'18'!U26+'19'!U26+'20'!U26+'21'!U26+'22'!U26+'23'!U26+'24'!U26+'25'!U26+'26'!U26+'27'!U26+'28'!U26+'29'!U26+'30'!U26+'31'!U26+'32'!U26+'33'!U26+'34'!U26+'35'!U26+'36'!U26+'37'!U26+'38'!U26+'39'!U26</f>
        <v>46.032244378547915</v>
      </c>
      <c r="E27" s="121">
        <f>'1'!W26+'2'!W26+'3'!W26+'4'!W26+'5'!W26+'6'!W26+'7'!W26+'8'!W26+'9'!W26+'10'!W26+'11'!W26+'12'!W26+'13'!W26+'14'!W26+'15'!W26+'16'!W26+'17'!W26+'18'!W26+'19'!W26+'20'!W26+'21'!W26+'22'!W26+'23'!W26+'24'!W26+'25'!W26+'26'!W26+'27'!W26+'28'!W26+'29'!W26+'30'!W26+'31'!W26+'32'!W26+'33'!W26+'34'!W26+'35'!W26+'36'!W26+'37'!W26+'38'!W26+'39'!W26</f>
        <v>14</v>
      </c>
      <c r="F27" s="173">
        <f>'1'!Y26+'2'!Y26+'3'!Y26+'4'!Y26+'5'!Y26+'6'!Y26+'7'!Y26+'8'!Y26+'9'!Y26+'10'!Y26+'11'!Y26+'12'!Y26+'13'!Y26+'14'!Y26+'15'!Y26+'16'!Y26+'17'!Y26+'18'!Y26+'19'!Y26+'20'!Y26+'21'!Y26+'22'!Y26+'23'!Y26+'24'!Y26+'25'!Y26+'26'!Y26+'27'!Y26+'28'!Y26+'29'!Y26+'30'!Y26+'31'!Y26+'32'!Y26+'33'!Y26+'34'!Y26+'35'!Y26+'36'!Y26+'37'!Y26+'38'!Y26+'39'!Y26</f>
        <v>10</v>
      </c>
      <c r="G27" s="55">
        <v>22</v>
      </c>
      <c r="O27" s="49">
        <v>219</v>
      </c>
      <c r="P27" s="430" t="s">
        <v>579</v>
      </c>
      <c r="Q27" s="429">
        <v>462755</v>
      </c>
      <c r="R27" s="429">
        <v>441083</v>
      </c>
    </row>
    <row r="28" spans="1:18" x14ac:dyDescent="0.2">
      <c r="A28" s="159" t="s">
        <v>15</v>
      </c>
      <c r="B28" s="3" t="s">
        <v>36</v>
      </c>
      <c r="C28" s="174">
        <f>'1'!S27+'2'!S27+'3'!S27+'4'!S27+'5'!S27+'6'!S27+'7'!S27+'8'!S27+'9'!S27+'10'!S27+'11'!S27+'12'!S27+'13'!S27+'14'!S27+'15'!S27+'16'!S27+'17'!S27+'18'!S27+'19'!S27+'20'!S27+'21'!S27+'22'!S27+'23'!S27+'24'!S27+'25'!S27+'26'!S27+'27'!S27+'28'!S27+'29'!S27+'30'!S27+'31'!S27+'32'!S27+'33'!S27+'34'!S27+'35'!S27+'36'!S27+'37'!S27+'38'!S27+'39'!S27</f>
        <v>119.09561477117359</v>
      </c>
      <c r="D28" s="193">
        <f>'1'!U27+'2'!U27+'3'!U27+'4'!U27+'5'!U27+'6'!U27+'7'!U27+'8'!U27+'9'!U27+'10'!U27+'11'!U27+'12'!U27+'13'!U27+'14'!U27+'15'!U27+'16'!U27+'17'!U27+'18'!U27+'19'!U27+'20'!U27+'21'!U27+'22'!U27+'23'!U27+'24'!U27+'25'!U27+'26'!U27+'27'!U27+'28'!U27+'29'!U27+'30'!U27+'31'!U27+'32'!U27+'33'!U27+'34'!U27+'35'!U27+'36'!U27+'37'!U27+'38'!U27+'39'!U27</f>
        <v>52.461986051859789</v>
      </c>
      <c r="E28" s="120">
        <f>'1'!W27+'2'!W27+'3'!W27+'4'!W27+'5'!W27+'6'!W27+'7'!W27+'8'!W27+'9'!W27+'10'!W27+'11'!W27+'12'!W27+'13'!W27+'14'!W27+'15'!W27+'16'!W27+'17'!W27+'18'!W27+'19'!W27+'20'!W27+'21'!W27+'22'!W27+'23'!W27+'24'!W27+'25'!W27+'26'!W27+'27'!W27+'28'!W27+'29'!W27+'30'!W27+'31'!W27+'32'!W27+'33'!W27+'34'!W27+'35'!W27+'36'!W27+'37'!W27+'38'!W27+'39'!W27</f>
        <v>11</v>
      </c>
      <c r="F28" s="172">
        <f>'1'!Y27+'2'!Y27+'3'!Y27+'4'!Y27+'5'!Y27+'6'!Y27+'7'!Y27+'8'!Y27+'9'!Y27+'10'!Y27+'11'!Y27+'12'!Y27+'13'!Y27+'14'!Y27+'15'!Y27+'16'!Y27+'17'!Y27+'18'!Y27+'19'!Y27+'20'!Y27+'21'!Y27+'22'!Y27+'23'!Y27+'24'!Y27+'25'!Y27+'26'!Y27+'27'!Y27+'28'!Y27+'29'!Y27+'30'!Y27+'31'!Y27+'32'!Y27+'33'!Y27+'34'!Y27+'35'!Y27+'36'!Y27+'37'!Y27+'38'!Y27+'39'!Y27</f>
        <v>8</v>
      </c>
      <c r="G28" s="117">
        <v>23</v>
      </c>
      <c r="O28" s="49">
        <v>301</v>
      </c>
      <c r="P28" s="430" t="s">
        <v>580</v>
      </c>
      <c r="Q28" s="429">
        <v>62895</v>
      </c>
      <c r="R28" s="429">
        <v>61899</v>
      </c>
    </row>
    <row r="29" spans="1:18" x14ac:dyDescent="0.2">
      <c r="A29" s="159" t="s">
        <v>16</v>
      </c>
      <c r="B29" s="3" t="s">
        <v>193</v>
      </c>
      <c r="C29" s="174">
        <f>'1'!S28+'2'!S28+'3'!S28+'4'!S28+'5'!S28+'6'!S28+'7'!S28+'8'!S28+'9'!S28+'10'!S28+'11'!S28+'12'!S28+'13'!S28+'14'!S28+'15'!S28+'16'!S28+'17'!S28+'18'!S28+'19'!S28+'20'!S28+'21'!S28+'22'!S28+'23'!S28+'24'!S28+'25'!S28+'26'!S28+'27'!S28+'28'!S28+'29'!S28+'30'!S28+'31'!S28+'32'!S28+'33'!S28+'34'!S28+'35'!S28+'36'!S28+'37'!S28+'38'!S28+'39'!S28</f>
        <v>116.22253720091781</v>
      </c>
      <c r="D29" s="193">
        <f>'1'!U28+'2'!U28+'3'!U28+'4'!U28+'5'!U28+'6'!U28+'7'!U28+'8'!U28+'9'!U28+'10'!U28+'11'!U28+'12'!U28+'13'!U28+'14'!U28+'15'!U28+'16'!U28+'17'!U28+'18'!U28+'19'!U28+'20'!U28+'21'!U28+'22'!U28+'23'!U28+'24'!U28+'25'!U28+'26'!U28+'27'!U28+'28'!U28+'29'!U28+'30'!U28+'31'!U28+'32'!U28+'33'!U28+'34'!U28+'35'!U28+'36'!U28+'37'!U28+'38'!U28+'39'!U28</f>
        <v>40.170289589775052</v>
      </c>
      <c r="E29" s="120">
        <f>'1'!W28+'2'!W28+'3'!W28+'4'!W28+'5'!W28+'6'!W28+'7'!W28+'8'!W28+'9'!W28+'10'!W28+'11'!W28+'12'!W28+'13'!W28+'14'!W28+'15'!W28+'16'!W28+'17'!W28+'18'!W28+'19'!W28+'20'!W28+'21'!W28+'22'!W28+'23'!W28+'24'!W28+'25'!W28+'26'!W28+'27'!W28+'28'!W28+'29'!W28+'30'!W28+'31'!W28+'32'!W28+'33'!W28+'34'!W28+'35'!W28+'36'!W28+'37'!W28+'38'!W28+'39'!W28</f>
        <v>2</v>
      </c>
      <c r="F29" s="172">
        <f>'1'!Y28+'2'!Y28+'3'!Y28+'4'!Y28+'5'!Y28+'6'!Y28+'7'!Y28+'8'!Y28+'9'!Y28+'10'!Y28+'11'!Y28+'12'!Y28+'13'!Y28+'14'!Y28+'15'!Y28+'16'!Y28+'17'!Y28+'18'!Y28+'19'!Y28+'20'!Y28+'21'!Y28+'22'!Y28+'23'!Y28+'24'!Y28+'25'!Y28+'26'!Y28+'27'!Y28+'28'!Y28+'29'!Y28+'30'!Y28+'31'!Y28+'32'!Y28+'33'!Y28+'34'!Y28+'35'!Y28+'36'!Y28+'37'!Y28+'38'!Y28+'39'!Y28</f>
        <v>2</v>
      </c>
      <c r="G29" s="117">
        <v>24</v>
      </c>
      <c r="O29" s="49"/>
      <c r="P29" s="430" t="s">
        <v>565</v>
      </c>
      <c r="Q29" s="429">
        <v>2933055</v>
      </c>
      <c r="R29" s="429">
        <v>2958496</v>
      </c>
    </row>
    <row r="30" spans="1:18" x14ac:dyDescent="0.2">
      <c r="A30" s="159" t="s">
        <v>17</v>
      </c>
      <c r="B30" s="3" t="s">
        <v>273</v>
      </c>
      <c r="C30" s="174">
        <f>'1'!S29+'2'!S29+'3'!S29+'4'!S29+'5'!S29+'6'!S29+'7'!S29+'8'!S29+'9'!S29+'10'!S29+'11'!S29+'12'!S29+'13'!S29+'14'!S29+'15'!S29+'16'!S29+'17'!S29+'18'!S29+'19'!S29+'20'!S29+'21'!S29+'22'!S29+'23'!S29+'24'!S29+'25'!S29+'26'!S29+'27'!S29+'28'!S29+'29'!S29+'30'!S29+'31'!S29+'32'!S29+'33'!S29+'34'!S29+'35'!S29+'36'!S29+'37'!S29+'38'!S29+'39'!S29</f>
        <v>118.73124350187464</v>
      </c>
      <c r="D30" s="193">
        <f>'1'!U29+'2'!U29+'3'!U29+'4'!U29+'5'!U29+'6'!U29+'7'!U29+'8'!U29+'9'!U29+'10'!U29+'11'!U29+'12'!U29+'13'!U29+'14'!U29+'15'!U29+'16'!U29+'17'!U29+'18'!U29+'19'!U29+'20'!U29+'21'!U29+'22'!U29+'23'!U29+'24'!U29+'25'!U29+'26'!U29+'27'!U29+'28'!U29+'29'!U29+'30'!U29+'31'!U29+'32'!U29+'33'!U29+'34'!U29+'35'!U29+'36'!U29+'37'!U29+'38'!U29+'39'!U29</f>
        <v>57.250548011302122</v>
      </c>
      <c r="E30" s="120">
        <f>'1'!W29+'2'!W29+'3'!W29+'4'!W29+'5'!W29+'6'!W29+'7'!W29+'8'!W29+'9'!W29+'10'!W29+'11'!W29+'12'!W29+'13'!W29+'14'!W29+'15'!W29+'16'!W29+'17'!W29+'18'!W29+'19'!W29+'20'!W29+'21'!W29+'22'!W29+'23'!W29+'24'!W29+'25'!W29+'26'!W29+'27'!W29+'28'!W29+'29'!W29+'30'!W29+'31'!W29+'32'!W29+'33'!W29+'34'!W29+'35'!W29+'36'!W29+'37'!W29+'38'!W29+'39'!W29</f>
        <v>2</v>
      </c>
      <c r="F30" s="172">
        <f>'1'!Y29+'2'!Y29+'3'!Y29+'4'!Y29+'5'!Y29+'6'!Y29+'7'!Y29+'8'!Y29+'9'!Y29+'10'!Y29+'11'!Y29+'12'!Y29+'13'!Y29+'14'!Y29+'15'!Y29+'16'!Y29+'17'!Y29+'18'!Y29+'19'!Y29+'20'!Y29+'21'!Y29+'22'!Y29+'23'!Y29+'24'!Y29+'25'!Y29+'26'!Y29+'27'!Y29+'28'!Y29+'29'!Y29+'30'!Y29+'31'!Y29+'32'!Y29+'33'!Y29+'34'!Y29+'35'!Y29+'36'!Y29+'37'!Y29+'38'!Y29+'39'!Y29</f>
        <v>3</v>
      </c>
      <c r="G30" s="117">
        <v>25</v>
      </c>
      <c r="O30" s="49">
        <v>203</v>
      </c>
      <c r="P30" s="430" t="s">
        <v>581</v>
      </c>
      <c r="Q30" s="429">
        <v>1187637</v>
      </c>
      <c r="R30" s="429">
        <v>1167801</v>
      </c>
    </row>
    <row r="31" spans="1:18" x14ac:dyDescent="0.2">
      <c r="A31" s="159" t="s">
        <v>18</v>
      </c>
      <c r="B31" s="3" t="s">
        <v>274</v>
      </c>
      <c r="C31" s="174">
        <f>'1'!S30+'2'!S30+'3'!S30+'4'!S30+'5'!S30+'6'!S30+'7'!S30+'8'!S30+'9'!S30+'10'!S30+'11'!S30+'12'!S30+'13'!S30+'14'!S30+'15'!S30+'16'!S30+'17'!S30+'18'!S30+'19'!S30+'20'!S30+'21'!S30+'22'!S30+'23'!S30+'24'!S30+'25'!S30+'26'!S30+'27'!S30+'28'!S30+'29'!S30+'30'!S30+'31'!S30+'32'!S30+'33'!S30+'34'!S30+'35'!S30+'36'!S30+'37'!S30+'38'!S30+'39'!S30</f>
        <v>110.21523516199152</v>
      </c>
      <c r="D31" s="193">
        <f>'1'!U30+'2'!U30+'3'!U30+'4'!U30+'5'!U30+'6'!U30+'7'!U30+'8'!U30+'9'!U30+'10'!U30+'11'!U30+'12'!U30+'13'!U30+'14'!U30+'15'!U30+'16'!U30+'17'!U30+'18'!U30+'19'!U30+'20'!U30+'21'!U30+'22'!U30+'23'!U30+'24'!U30+'25'!U30+'26'!U30+'27'!U30+'28'!U30+'29'!U30+'30'!U30+'31'!U30+'32'!U30+'33'!U30+'34'!U30+'35'!U30+'36'!U30+'37'!U30+'38'!U30+'39'!U30</f>
        <v>71.164859749573736</v>
      </c>
      <c r="E31" s="120">
        <f>'1'!W30+'2'!W30+'3'!W30+'4'!W30+'5'!W30+'6'!W30+'7'!W30+'8'!W30+'9'!W30+'10'!W30+'11'!W30+'12'!W30+'13'!W30+'14'!W30+'15'!W30+'16'!W30+'17'!W30+'18'!W30+'19'!W30+'20'!W30+'21'!W30+'22'!W30+'23'!W30+'24'!W30+'25'!W30+'26'!W30+'27'!W30+'28'!W30+'29'!W30+'30'!W30+'31'!W30+'32'!W30+'33'!W30+'34'!W30+'35'!W30+'36'!W30+'37'!W30+'38'!W30+'39'!W30</f>
        <v>9</v>
      </c>
      <c r="F31" s="172">
        <f>'1'!Y30+'2'!Y30+'3'!Y30+'4'!Y30+'5'!Y30+'6'!Y30+'7'!Y30+'8'!Y30+'9'!Y30+'10'!Y30+'11'!Y30+'12'!Y30+'13'!Y30+'14'!Y30+'15'!Y30+'16'!Y30+'17'!Y30+'18'!Y30+'19'!Y30+'20'!Y30+'21'!Y30+'22'!Y30+'23'!Y30+'24'!Y30+'25'!Y30+'26'!Y30+'27'!Y30+'28'!Y30+'29'!Y30+'30'!Y30+'31'!Y30+'32'!Y30+'33'!Y30+'34'!Y30+'35'!Y30+'36'!Y30+'37'!Y30+'38'!Y30+'39'!Y30</f>
        <v>8</v>
      </c>
      <c r="G31" s="117">
        <v>26</v>
      </c>
      <c r="O31" s="49">
        <v>210</v>
      </c>
      <c r="P31" s="430" t="s">
        <v>582</v>
      </c>
      <c r="Q31" s="429">
        <v>868757</v>
      </c>
      <c r="R31" s="429">
        <v>843054</v>
      </c>
    </row>
    <row r="32" spans="1:18" x14ac:dyDescent="0.2">
      <c r="A32" s="159" t="s">
        <v>19</v>
      </c>
      <c r="B32" s="3" t="s">
        <v>275</v>
      </c>
      <c r="C32" s="174">
        <f>'1'!S31+'2'!S31+'3'!S31+'4'!S31+'5'!S31+'6'!S31+'7'!S31+'8'!S31+'9'!S31+'10'!S31+'11'!S31+'12'!S31+'13'!S31+'14'!S31+'15'!S31+'16'!S31+'17'!S31+'18'!S31+'19'!S31+'20'!S31+'21'!S31+'22'!S31+'23'!S31+'24'!S31+'25'!S31+'26'!S31+'27'!S31+'28'!S31+'29'!S31+'30'!S31+'31'!S31+'32'!S31+'33'!S31+'34'!S31+'35'!S31+'36'!S31+'37'!S31+'38'!S31+'39'!S31</f>
        <v>209.88668661668274</v>
      </c>
      <c r="D32" s="193">
        <f>'1'!U31+'2'!U31+'3'!U31+'4'!U31+'5'!U31+'6'!U31+'7'!U31+'8'!U31+'9'!U31+'10'!U31+'11'!U31+'12'!U31+'13'!U31+'14'!U31+'15'!U31+'16'!U31+'17'!U31+'18'!U31+'19'!U31+'20'!U31+'21'!U31+'22'!U31+'23'!U31+'24'!U31+'25'!U31+'26'!U31+'27'!U31+'28'!U31+'29'!U31+'30'!U31+'31'!U31+'32'!U31+'33'!U31+'34'!U31+'35'!U31+'36'!U31+'37'!U31+'38'!U31+'39'!U31</f>
        <v>146.85949550346717</v>
      </c>
      <c r="E32" s="120">
        <f>'1'!W31+'2'!W31+'3'!W31+'4'!W31+'5'!W31+'6'!W31+'7'!W31+'8'!W31+'9'!W31+'10'!W31+'11'!W31+'12'!W31+'13'!W31+'14'!W31+'15'!W31+'16'!W31+'17'!W31+'18'!W31+'19'!W31+'20'!W31+'21'!W31+'22'!W31+'23'!W31+'24'!W31+'25'!W31+'26'!W31+'27'!W31+'28'!W31+'29'!W31+'30'!W31+'31'!W31+'32'!W31+'33'!W31+'34'!W31+'35'!W31+'36'!W31+'37'!W31+'38'!W31+'39'!W31</f>
        <v>47</v>
      </c>
      <c r="F32" s="172">
        <f>'1'!Y31+'2'!Y31+'3'!Y31+'4'!Y31+'5'!Y31+'6'!Y31+'7'!Y31+'8'!Y31+'9'!Y31+'10'!Y31+'11'!Y31+'12'!Y31+'13'!Y31+'14'!Y31+'15'!Y31+'16'!Y31+'17'!Y31+'18'!Y31+'19'!Y31+'20'!Y31+'21'!Y31+'22'!Y31+'23'!Y31+'24'!Y31+'25'!Y31+'26'!Y31+'27'!Y31+'28'!Y31+'29'!Y31+'30'!Y31+'31'!Y31+'32'!Y31+'33'!Y31+'34'!Y31+'35'!Y31+'36'!Y31+'37'!Y31+'38'!Y31+'39'!Y31</f>
        <v>26</v>
      </c>
      <c r="G32" s="117">
        <v>27</v>
      </c>
      <c r="O32" s="49">
        <v>216</v>
      </c>
      <c r="P32" s="430" t="s">
        <v>583</v>
      </c>
      <c r="Q32" s="429">
        <v>536118</v>
      </c>
      <c r="R32" s="429">
        <v>620294</v>
      </c>
    </row>
    <row r="33" spans="1:18" x14ac:dyDescent="0.2">
      <c r="A33" s="159" t="s">
        <v>20</v>
      </c>
      <c r="B33" s="3" t="s">
        <v>37</v>
      </c>
      <c r="C33" s="174">
        <f>'1'!S32+'2'!S32+'3'!S32+'4'!S32+'5'!S32+'6'!S32+'7'!S32+'8'!S32+'9'!S32+'10'!S32+'11'!S32+'12'!S32+'13'!S32+'14'!S32+'15'!S32+'16'!S32+'17'!S32+'18'!S32+'19'!S32+'20'!S32+'21'!S32+'22'!S32+'23'!S32+'24'!S32+'25'!S32+'26'!S32+'27'!S32+'28'!S32+'29'!S32+'30'!S32+'31'!S32+'32'!S32+'33'!S32+'34'!S32+'35'!S32+'36'!S32+'37'!S32+'38'!S32+'39'!S32</f>
        <v>155.02266880737398</v>
      </c>
      <c r="D33" s="193">
        <f>'1'!U32+'2'!U32+'3'!U32+'4'!U32+'5'!U32+'6'!U32+'7'!U32+'8'!U32+'9'!U32+'10'!U32+'11'!U32+'12'!U32+'13'!U32+'14'!U32+'15'!U32+'16'!U32+'17'!U32+'18'!U32+'19'!U32+'20'!U32+'21'!U32+'22'!U32+'23'!U32+'24'!U32+'25'!U32+'26'!U32+'27'!U32+'28'!U32+'29'!U32+'30'!U32+'31'!U32+'32'!U32+'33'!U32+'34'!U32+'35'!U32+'36'!U32+'37'!U32+'38'!U32+'39'!U32</f>
        <v>99.817929394901952</v>
      </c>
      <c r="E33" s="120">
        <f>'1'!W32+'2'!W32+'3'!W32+'4'!W32+'5'!W32+'6'!W32+'7'!W32+'8'!W32+'9'!W32+'10'!W32+'11'!W32+'12'!W32+'13'!W32+'14'!W32+'15'!W32+'16'!W32+'17'!W32+'18'!W32+'19'!W32+'20'!W32+'21'!W32+'22'!W32+'23'!W32+'24'!W32+'25'!W32+'26'!W32+'27'!W32+'28'!W32+'29'!W32+'30'!W32+'31'!W32+'32'!W32+'33'!W32+'34'!W32+'35'!W32+'36'!W32+'37'!W32+'38'!W32+'39'!W32</f>
        <v>7</v>
      </c>
      <c r="F33" s="172">
        <f>'1'!Y32+'2'!Y32+'3'!Y32+'4'!Y32+'5'!Y32+'6'!Y32+'7'!Y32+'8'!Y32+'9'!Y32+'10'!Y32+'11'!Y32+'12'!Y32+'13'!Y32+'14'!Y32+'15'!Y32+'16'!Y32+'17'!Y32+'18'!Y32+'19'!Y32+'20'!Y32+'21'!Y32+'22'!Y32+'23'!Y32+'24'!Y32+'25'!Y32+'26'!Y32+'27'!Y32+'28'!Y32+'29'!Y32+'30'!Y32+'31'!Y32+'32'!Y32+'33'!Y32+'34'!Y32+'35'!Y32+'36'!Y32+'37'!Y32+'38'!Y32+'39'!Y32</f>
        <v>6</v>
      </c>
      <c r="G33" s="117">
        <v>28</v>
      </c>
      <c r="O33" s="49">
        <v>381</v>
      </c>
      <c r="P33" s="430" t="s">
        <v>584</v>
      </c>
      <c r="Q33" s="429">
        <v>162441</v>
      </c>
      <c r="R33" s="429">
        <v>132372</v>
      </c>
    </row>
    <row r="34" spans="1:18" x14ac:dyDescent="0.2">
      <c r="A34" s="159" t="s">
        <v>21</v>
      </c>
      <c r="B34" s="3" t="s">
        <v>38</v>
      </c>
      <c r="C34" s="174">
        <f>'1'!S33+'2'!S33+'3'!S33+'4'!S33+'5'!S33+'6'!S33+'7'!S33+'8'!S33+'9'!S33+'10'!S33+'11'!S33+'12'!S33+'13'!S33+'14'!S33+'15'!S33+'16'!S33+'17'!S33+'18'!S33+'19'!S33+'20'!S33+'21'!S33+'22'!S33+'23'!S33+'24'!S33+'25'!S33+'26'!S33+'27'!S33+'28'!S33+'29'!S33+'30'!S33+'31'!S33+'32'!S33+'33'!S33+'34'!S33+'35'!S33+'36'!S33+'37'!S33+'38'!S33+'39'!S33</f>
        <v>249.98092373891009</v>
      </c>
      <c r="D34" s="193">
        <f>'1'!U33+'2'!U33+'3'!U33+'4'!U33+'5'!U33+'6'!U33+'7'!U33+'8'!U33+'9'!U33+'10'!U33+'11'!U33+'12'!U33+'13'!U33+'14'!U33+'15'!U33+'16'!U33+'17'!U33+'18'!U33+'19'!U33+'20'!U33+'21'!U33+'22'!U33+'23'!U33+'24'!U33+'25'!U33+'26'!U33+'27'!U33+'28'!U33+'29'!U33+'30'!U33+'31'!U33+'32'!U33+'33'!U33+'34'!U33+'35'!U33+'36'!U33+'37'!U33+'38'!U33+'39'!U33</f>
        <v>211.56654577673172</v>
      </c>
      <c r="E34" s="120">
        <f>'1'!W33+'2'!W33+'3'!W33+'4'!W33+'5'!W33+'6'!W33+'7'!W33+'8'!W33+'9'!W33+'10'!W33+'11'!W33+'12'!W33+'13'!W33+'14'!W33+'15'!W33+'16'!W33+'17'!W33+'18'!W33+'19'!W33+'20'!W33+'21'!W33+'22'!W33+'23'!W33+'24'!W33+'25'!W33+'26'!W33+'27'!W33+'28'!W33+'29'!W33+'30'!W33+'31'!W33+'32'!W33+'33'!W33+'34'!W33+'35'!W33+'36'!W33+'37'!W33+'38'!W33+'39'!W33</f>
        <v>1</v>
      </c>
      <c r="F34" s="172">
        <f>'1'!Y33+'2'!Y33+'3'!Y33+'4'!Y33+'5'!Y33+'6'!Y33+'7'!Y33+'8'!Y33+'9'!Y33+'10'!Y33+'11'!Y33+'12'!Y33+'13'!Y33+'14'!Y33+'15'!Y33+'16'!Y33+'17'!Y33+'18'!Y33+'19'!Y33+'20'!Y33+'21'!Y33+'22'!Y33+'23'!Y33+'24'!Y33+'25'!Y33+'26'!Y33+'27'!Y33+'28'!Y33+'29'!Y33+'30'!Y33+'31'!Y33+'32'!Y33+'33'!Y33+'34'!Y33+'35'!Y33+'36'!Y33+'37'!Y33+'38'!Y33+'39'!Y33</f>
        <v>1</v>
      </c>
      <c r="G34" s="117">
        <v>29</v>
      </c>
      <c r="O34" s="49">
        <v>382</v>
      </c>
      <c r="P34" s="430" t="s">
        <v>585</v>
      </c>
      <c r="Q34" s="429">
        <v>178102</v>
      </c>
      <c r="R34" s="429">
        <v>194975</v>
      </c>
    </row>
    <row r="35" spans="1:18" x14ac:dyDescent="0.2">
      <c r="A35" s="159" t="s">
        <v>22</v>
      </c>
      <c r="B35" s="3" t="s">
        <v>378</v>
      </c>
      <c r="C35" s="174">
        <f>'1'!S34+'2'!S34+'3'!S34+'4'!S34+'5'!S34+'6'!S34+'7'!S34+'8'!S34+'9'!S34+'10'!S34+'11'!S34+'12'!S34+'13'!S34+'14'!S34+'15'!S34+'16'!S34+'17'!S34+'18'!S34+'19'!S34+'20'!S34+'21'!S34+'22'!S34+'23'!S34+'24'!S34+'25'!S34+'26'!S34+'27'!S34+'28'!S34+'29'!S34+'30'!S34+'31'!S34+'32'!S34+'33'!S34+'34'!S34+'35'!S34+'36'!S34+'37'!S34+'38'!S34+'39'!S34</f>
        <v>202.17713899000131</v>
      </c>
      <c r="D35" s="193">
        <f>'1'!U34+'2'!U34+'3'!U34+'4'!U34+'5'!U34+'6'!U34+'7'!U34+'8'!U34+'9'!U34+'10'!U34+'11'!U34+'12'!U34+'13'!U34+'14'!U34+'15'!U34+'16'!U34+'17'!U34+'18'!U34+'19'!U34+'20'!U34+'21'!U34+'22'!U34+'23'!U34+'24'!U34+'25'!U34+'26'!U34+'27'!U34+'28'!U34+'29'!U34+'30'!U34+'31'!U34+'32'!U34+'33'!U34+'34'!U34+'35'!U34+'36'!U34+'37'!U34+'38'!U34+'39'!U34</f>
        <v>128.82272820768409</v>
      </c>
      <c r="E35" s="120">
        <f>'1'!W34+'2'!W34+'3'!W34+'4'!W34+'5'!W34+'6'!W34+'7'!W34+'8'!W34+'9'!W34+'10'!W34+'11'!W34+'12'!W34+'13'!W34+'14'!W34+'15'!W34+'16'!W34+'17'!W34+'18'!W34+'19'!W34+'20'!W34+'21'!W34+'22'!W34+'23'!W34+'24'!W34+'25'!W34+'26'!W34+'27'!W34+'28'!W34+'29'!W34+'30'!W34+'31'!W34+'32'!W34+'33'!W34+'34'!W34+'35'!W34+'36'!W34+'37'!W34+'38'!W34+'39'!W34</f>
        <v>8</v>
      </c>
      <c r="F35" s="172">
        <f>'1'!Y34+'2'!Y34+'3'!Y34+'4'!Y34+'5'!Y34+'6'!Y34+'7'!Y34+'8'!Y34+'9'!Y34+'10'!Y34+'11'!Y34+'12'!Y34+'13'!Y34+'14'!Y34+'15'!Y34+'16'!Y34+'17'!Y34+'18'!Y34+'19'!Y34+'20'!Y34+'21'!Y34+'22'!Y34+'23'!Y34+'24'!Y34+'25'!Y34+'26'!Y34+'27'!Y34+'28'!Y34+'29'!Y34+'30'!Y34+'31'!Y34+'32'!Y34+'33'!Y34+'34'!Y34+'35'!Y34+'36'!Y34+'37'!Y34+'38'!Y34+'39'!Y34</f>
        <v>8</v>
      </c>
      <c r="G35" s="117">
        <v>30</v>
      </c>
      <c r="O35" s="49"/>
      <c r="P35" s="430" t="s">
        <v>566</v>
      </c>
      <c r="Q35" s="429">
        <v>1278601</v>
      </c>
      <c r="R35" s="429">
        <v>1266442</v>
      </c>
    </row>
    <row r="36" spans="1:18" x14ac:dyDescent="0.2">
      <c r="A36" s="159" t="s">
        <v>23</v>
      </c>
      <c r="B36" s="3" t="s">
        <v>194</v>
      </c>
      <c r="C36" s="174">
        <f>'1'!S35+'2'!S35+'3'!S35+'4'!S35+'5'!S35+'6'!S35+'7'!S35+'8'!S35+'9'!S35+'10'!S35+'11'!S35+'12'!S35+'13'!S35+'14'!S35+'15'!S35+'16'!S35+'17'!S35+'18'!S35+'19'!S35+'20'!S35+'21'!S35+'22'!S35+'23'!S35+'24'!S35+'25'!S35+'26'!S35+'27'!S35+'28'!S35+'29'!S35+'30'!S35+'31'!S35+'32'!S35+'33'!S35+'34'!S35+'35'!S35+'36'!S35+'37'!S35+'38'!S35+'39'!S35</f>
        <v>116.97053643225848</v>
      </c>
      <c r="D36" s="193">
        <f>'1'!U35+'2'!U35+'3'!U35+'4'!U35+'5'!U35+'6'!U35+'7'!U35+'8'!U35+'9'!U35+'10'!U35+'11'!U35+'12'!U35+'13'!U35+'14'!U35+'15'!U35+'16'!U35+'17'!U35+'18'!U35+'19'!U35+'20'!U35+'21'!U35+'22'!U35+'23'!U35+'24'!U35+'25'!U35+'26'!U35+'27'!U35+'28'!U35+'29'!U35+'30'!U35+'31'!U35+'32'!U35+'33'!U35+'34'!U35+'35'!U35+'36'!U35+'37'!U35+'38'!U35+'39'!U35</f>
        <v>49.952804957443028</v>
      </c>
      <c r="E36" s="120">
        <f>'1'!W35+'2'!W35+'3'!W35+'4'!W35+'5'!W35+'6'!W35+'7'!W35+'8'!W35+'9'!W35+'10'!W35+'11'!W35+'12'!W35+'13'!W35+'14'!W35+'15'!W35+'16'!W35+'17'!W35+'18'!W35+'19'!W35+'20'!W35+'21'!W35+'22'!W35+'23'!W35+'24'!W35+'25'!W35+'26'!W35+'27'!W35+'28'!W35+'29'!W35+'30'!W35+'31'!W35+'32'!W35+'33'!W35+'34'!W35+'35'!W35+'36'!W35+'37'!W35+'38'!W35+'39'!W35</f>
        <v>7</v>
      </c>
      <c r="F36" s="172">
        <f>'1'!Y35+'2'!Y35+'3'!Y35+'4'!Y35+'5'!Y35+'6'!Y35+'7'!Y35+'8'!Y35+'9'!Y35+'10'!Y35+'11'!Y35+'12'!Y35+'13'!Y35+'14'!Y35+'15'!Y35+'16'!Y35+'17'!Y35+'18'!Y35+'19'!Y35+'20'!Y35+'21'!Y35+'22'!Y35+'23'!Y35+'24'!Y35+'25'!Y35+'26'!Y35+'27'!Y35+'28'!Y35+'29'!Y35+'30'!Y35+'31'!Y35+'32'!Y35+'33'!Y35+'34'!Y35+'35'!Y35+'36'!Y35+'37'!Y35+'38'!Y35+'39'!Y35</f>
        <v>8</v>
      </c>
      <c r="G36" s="117">
        <v>31</v>
      </c>
      <c r="O36" s="49">
        <v>213</v>
      </c>
      <c r="P36" s="430" t="s">
        <v>586</v>
      </c>
      <c r="Q36" s="429">
        <v>145212</v>
      </c>
      <c r="R36" s="429">
        <v>140246</v>
      </c>
    </row>
    <row r="37" spans="1:18" x14ac:dyDescent="0.2">
      <c r="A37" s="159" t="s">
        <v>24</v>
      </c>
      <c r="B37" s="3" t="s">
        <v>39</v>
      </c>
      <c r="C37" s="174">
        <f>'1'!S36+'2'!S36+'3'!S36+'4'!S36+'5'!S36+'6'!S36+'7'!S36+'8'!S36+'9'!S36+'10'!S36+'11'!S36+'12'!S36+'13'!S36+'14'!S36+'15'!S36+'16'!S36+'17'!S36+'18'!S36+'19'!S36+'20'!S36+'21'!S36+'22'!S36+'23'!S36+'24'!S36+'25'!S36+'26'!S36+'27'!S36+'28'!S36+'29'!S36+'30'!S36+'31'!S36+'32'!S36+'33'!S36+'34'!S36+'35'!S36+'36'!S36+'37'!S36+'38'!S36+'39'!S36</f>
        <v>124.51586999746061</v>
      </c>
      <c r="D37" s="193">
        <f>'1'!U36+'2'!U36+'3'!U36+'4'!U36+'5'!U36+'6'!U36+'7'!U36+'8'!U36+'9'!U36+'10'!U36+'11'!U36+'12'!U36+'13'!U36+'14'!U36+'15'!U36+'16'!U36+'17'!U36+'18'!U36+'19'!U36+'20'!U36+'21'!U36+'22'!U36+'23'!U36+'24'!U36+'25'!U36+'26'!U36+'27'!U36+'28'!U36+'29'!U36+'30'!U36+'31'!U36+'32'!U36+'33'!U36+'34'!U36+'35'!U36+'36'!U36+'37'!U36+'38'!U36+'39'!U36</f>
        <v>87.63024058925582</v>
      </c>
      <c r="E37" s="120">
        <f>'1'!W36+'2'!W36+'3'!W36+'4'!W36+'5'!W36+'6'!W36+'7'!W36+'8'!W36+'9'!W36+'10'!W36+'11'!W36+'12'!W36+'13'!W36+'14'!W36+'15'!W36+'16'!W36+'17'!W36+'18'!W36+'19'!W36+'20'!W36+'21'!W36+'22'!W36+'23'!W36+'24'!W36+'25'!W36+'26'!W36+'27'!W36+'28'!W36+'29'!W36+'30'!W36+'31'!W36+'32'!W36+'33'!W36+'34'!W36+'35'!W36+'36'!W36+'37'!W36+'38'!W36+'39'!W36</f>
        <v>7</v>
      </c>
      <c r="F37" s="172">
        <f>'1'!Y36+'2'!Y36+'3'!Y36+'4'!Y36+'5'!Y36+'6'!Y36+'7'!Y36+'8'!Y36+'9'!Y36+'10'!Y36+'11'!Y36+'12'!Y36+'13'!Y36+'14'!Y36+'15'!Y36+'16'!Y36+'17'!Y36+'18'!Y36+'19'!Y36+'20'!Y36+'21'!Y36+'22'!Y36+'23'!Y36+'24'!Y36+'25'!Y36+'26'!Y36+'27'!Y36+'28'!Y36+'29'!Y36+'30'!Y36+'31'!Y36+'32'!Y36+'33'!Y36+'34'!Y36+'35'!Y36+'36'!Y36+'37'!Y36+'38'!Y36+'39'!Y36</f>
        <v>8</v>
      </c>
      <c r="G37" s="117">
        <v>32</v>
      </c>
      <c r="O37" s="49">
        <v>215</v>
      </c>
      <c r="P37" s="430" t="s">
        <v>587</v>
      </c>
      <c r="Q37" s="429">
        <v>296081</v>
      </c>
      <c r="R37" s="429">
        <v>306229</v>
      </c>
    </row>
    <row r="38" spans="1:18" x14ac:dyDescent="0.2">
      <c r="A38" s="159" t="s">
        <v>25</v>
      </c>
      <c r="B38" s="3" t="s">
        <v>40</v>
      </c>
      <c r="C38" s="174">
        <f>'1'!S37+'2'!S37+'3'!S37+'4'!S37+'5'!S37+'6'!S37+'7'!S37+'8'!S37+'9'!S37+'10'!S37+'11'!S37+'12'!S37+'13'!S37+'14'!S37+'15'!S37+'16'!S37+'17'!S37+'18'!S37+'19'!S37+'20'!S37+'21'!S37+'22'!S37+'23'!S37+'24'!S37+'25'!S37+'26'!S37+'27'!S37+'28'!S37+'29'!S37+'30'!S37+'31'!S37+'32'!S37+'33'!S37+'34'!S37+'35'!S37+'36'!S37+'37'!S37+'38'!S37+'39'!S37</f>
        <v>118.34291156005075</v>
      </c>
      <c r="D38" s="193">
        <f>'1'!U37+'2'!U37+'3'!U37+'4'!U37+'5'!U37+'6'!U37+'7'!U37+'8'!U37+'9'!U37+'10'!U37+'11'!U37+'12'!U37+'13'!U37+'14'!U37+'15'!U37+'16'!U37+'17'!U37+'18'!U37+'19'!U37+'20'!U37+'21'!U37+'22'!U37+'23'!U37+'24'!U37+'25'!U37+'26'!U37+'27'!U37+'28'!U37+'29'!U37+'30'!U37+'31'!U37+'32'!U37+'33'!U37+'34'!U37+'35'!U37+'36'!U37+'37'!U37+'38'!U37+'39'!U37</f>
        <v>82.934128675622148</v>
      </c>
      <c r="E38" s="120">
        <f>'1'!W37+'2'!W37+'3'!W37+'4'!W37+'5'!W37+'6'!W37+'7'!W37+'8'!W37+'9'!W37+'10'!W37+'11'!W37+'12'!W37+'13'!W37+'14'!W37+'15'!W37+'16'!W37+'17'!W37+'18'!W37+'19'!W37+'20'!W37+'21'!W37+'22'!W37+'23'!W37+'24'!W37+'25'!W37+'26'!W37+'27'!W37+'28'!W37+'29'!W37+'30'!W37+'31'!W37+'32'!W37+'33'!W37+'34'!W37+'35'!W37+'36'!W37+'37'!W37+'38'!W37+'39'!W37</f>
        <v>9</v>
      </c>
      <c r="F38" s="172">
        <f>'1'!Y37+'2'!Y37+'3'!Y37+'4'!Y37+'5'!Y37+'6'!Y37+'7'!Y37+'8'!Y37+'9'!Y37+'10'!Y37+'11'!Y37+'12'!Y37+'13'!Y37+'14'!Y37+'15'!Y37+'16'!Y37+'17'!Y37+'18'!Y37+'19'!Y37+'20'!Y37+'21'!Y37+'22'!Y37+'23'!Y37+'24'!Y37+'25'!Y37+'26'!Y37+'27'!Y37+'28'!Y37+'29'!Y37+'30'!Y37+'31'!Y37+'32'!Y37+'33'!Y37+'34'!Y37+'35'!Y37+'36'!Y37+'37'!Y37+'38'!Y37+'39'!Y37</f>
        <v>6</v>
      </c>
      <c r="G38" s="117">
        <v>33</v>
      </c>
      <c r="O38" s="49">
        <v>218</v>
      </c>
      <c r="P38" s="430" t="s">
        <v>588</v>
      </c>
      <c r="Q38" s="429">
        <v>258553</v>
      </c>
      <c r="R38" s="429">
        <v>243824</v>
      </c>
    </row>
    <row r="39" spans="1:18" x14ac:dyDescent="0.2">
      <c r="A39" s="159" t="s">
        <v>26</v>
      </c>
      <c r="B39" s="3" t="s">
        <v>277</v>
      </c>
      <c r="C39" s="174">
        <f>'1'!S38+'2'!S38+'3'!S38+'4'!S38+'5'!S38+'6'!S38+'7'!S38+'8'!S38+'9'!S38+'10'!S38+'11'!S38+'12'!S38+'13'!S38+'14'!S38+'15'!S38+'16'!S38+'17'!S38+'18'!S38+'19'!S38+'20'!S38+'21'!S38+'22'!S38+'23'!S38+'24'!S38+'25'!S38+'26'!S38+'27'!S38+'28'!S38+'29'!S38+'30'!S38+'31'!S38+'32'!S38+'33'!S38+'34'!S38+'35'!S38+'36'!S38+'37'!S38+'38'!S38+'39'!S38</f>
        <v>130.34296363620231</v>
      </c>
      <c r="D39" s="193">
        <f>'1'!U38+'2'!U38+'3'!U38+'4'!U38+'5'!U38+'6'!U38+'7'!U38+'8'!U38+'9'!U38+'10'!U38+'11'!U38+'12'!U38+'13'!U38+'14'!U38+'15'!U38+'16'!U38+'17'!U38+'18'!U38+'19'!U38+'20'!U38+'21'!U38+'22'!U38+'23'!U38+'24'!U38+'25'!U38+'26'!U38+'27'!U38+'28'!U38+'29'!U38+'30'!U38+'31'!U38+'32'!U38+'33'!U38+'34'!U38+'35'!U38+'36'!U38+'37'!U38+'38'!U38+'39'!U38</f>
        <v>71.63849809082042</v>
      </c>
      <c r="E39" s="120">
        <f>'1'!W38+'2'!W38+'3'!W38+'4'!W38+'5'!W38+'6'!W38+'7'!W38+'8'!W38+'9'!W38+'10'!W38+'11'!W38+'12'!W38+'13'!W38+'14'!W38+'15'!W38+'16'!W38+'17'!W38+'18'!W38+'19'!W38+'20'!W38+'21'!W38+'22'!W38+'23'!W38+'24'!W38+'25'!W38+'26'!W38+'27'!W38+'28'!W38+'29'!W38+'30'!W38+'31'!W38+'32'!W38+'33'!W38+'34'!W38+'35'!W38+'36'!W38+'37'!W38+'38'!W38+'39'!W38</f>
        <v>15</v>
      </c>
      <c r="F39" s="172">
        <f>'1'!Y38+'2'!Y38+'3'!Y38+'4'!Y38+'5'!Y38+'6'!Y38+'7'!Y38+'8'!Y38+'9'!Y38+'10'!Y38+'11'!Y38+'12'!Y38+'13'!Y38+'14'!Y38+'15'!Y38+'16'!Y38+'17'!Y38+'18'!Y38+'19'!Y38+'20'!Y38+'21'!Y38+'22'!Y38+'23'!Y38+'24'!Y38+'25'!Y38+'26'!Y38+'27'!Y38+'28'!Y38+'29'!Y38+'30'!Y38+'31'!Y38+'32'!Y38+'33'!Y38+'34'!Y38+'35'!Y38+'36'!Y38+'37'!Y38+'38'!Y38+'39'!Y38</f>
        <v>14</v>
      </c>
      <c r="G39" s="117">
        <v>34</v>
      </c>
      <c r="O39" s="49">
        <v>220</v>
      </c>
      <c r="P39" s="430" t="s">
        <v>589</v>
      </c>
      <c r="Q39" s="429">
        <v>236199</v>
      </c>
      <c r="R39" s="429">
        <v>216961</v>
      </c>
    </row>
    <row r="40" spans="1:18" x14ac:dyDescent="0.2">
      <c r="A40" s="159" t="s">
        <v>51</v>
      </c>
      <c r="B40" s="3" t="s">
        <v>368</v>
      </c>
      <c r="C40" s="174">
        <f>'1'!S39+'2'!S39+'3'!S39+'4'!S39+'5'!S39+'6'!S39+'7'!S39+'8'!S39+'9'!S39+'10'!S39+'11'!S39+'12'!S39+'13'!S39+'14'!S39+'15'!S39+'16'!S39+'17'!S39+'18'!S39+'19'!S39+'20'!S39+'21'!S39+'22'!S39+'23'!S39+'24'!S39+'25'!S39+'26'!S39+'27'!S39+'28'!S39+'29'!S39+'30'!S39+'31'!S39+'32'!S39+'33'!S39+'34'!S39+'35'!S39+'36'!S39+'37'!S39+'38'!S39+'39'!S39</f>
        <v>104.42903908324401</v>
      </c>
      <c r="D40" s="193">
        <f>'1'!U39+'2'!U39+'3'!U39+'4'!U39+'5'!U39+'6'!U39+'7'!U39+'8'!U39+'9'!U39+'10'!U39+'11'!U39+'12'!U39+'13'!U39+'14'!U39+'15'!U39+'16'!U39+'17'!U39+'18'!U39+'19'!U39+'20'!U39+'21'!U39+'22'!U39+'23'!U39+'24'!U39+'25'!U39+'26'!U39+'27'!U39+'28'!U39+'29'!U39+'30'!U39+'31'!U39+'32'!U39+'33'!U39+'34'!U39+'35'!U39+'36'!U39+'37'!U39+'38'!U39+'39'!U39</f>
        <v>58.16585187647356</v>
      </c>
      <c r="E40" s="120">
        <f>'1'!W39+'2'!W39+'3'!W39+'4'!W39+'5'!W39+'6'!W39+'7'!W39+'8'!W39+'9'!W39+'10'!W39+'11'!W39+'12'!W39+'13'!W39+'14'!W39+'15'!W39+'16'!W39+'17'!W39+'18'!W39+'19'!W39+'20'!W39+'21'!W39+'22'!W39+'23'!W39+'24'!W39+'25'!W39+'26'!W39+'27'!W39+'28'!W39+'29'!W39+'30'!W39+'31'!W39+'32'!W39+'33'!W39+'34'!W39+'35'!W39+'36'!W39+'37'!W39+'38'!W39+'39'!W39</f>
        <v>33</v>
      </c>
      <c r="F40" s="172">
        <f>'1'!Y39+'2'!Y39+'3'!Y39+'4'!Y39+'5'!Y39+'6'!Y39+'7'!Y39+'8'!Y39+'9'!Y39+'10'!Y39+'11'!Y39+'12'!Y39+'13'!Y39+'14'!Y39+'15'!Y39+'16'!Y39+'17'!Y39+'18'!Y39+'19'!Y39+'20'!Y39+'21'!Y39+'22'!Y39+'23'!Y39+'24'!Y39+'25'!Y39+'26'!Y39+'27'!Y39+'28'!Y39+'29'!Y39+'30'!Y39+'31'!Y39+'32'!Y39+'33'!Y39+'34'!Y39+'35'!Y39+'36'!Y39+'37'!Y39+'38'!Y39+'39'!Y39</f>
        <v>28</v>
      </c>
      <c r="G40" s="117">
        <v>35</v>
      </c>
      <c r="O40" s="49">
        <v>228</v>
      </c>
      <c r="P40" s="430" t="s">
        <v>519</v>
      </c>
      <c r="Q40" s="429">
        <v>278667</v>
      </c>
      <c r="R40" s="429">
        <v>294992</v>
      </c>
    </row>
    <row r="41" spans="1:18" x14ac:dyDescent="0.2">
      <c r="A41" s="159" t="s">
        <v>195</v>
      </c>
      <c r="B41" s="3" t="s">
        <v>41</v>
      </c>
      <c r="C41" s="174">
        <f>'1'!S40+'2'!S40+'3'!S40+'4'!S40+'5'!S40+'6'!S40+'7'!S40+'8'!S40+'9'!S40+'10'!S40+'11'!S40+'12'!S40+'13'!S40+'14'!S40+'15'!S40+'16'!S40+'17'!S40+'18'!S40+'19'!S40+'20'!S40+'21'!S40+'22'!S40+'23'!S40+'24'!S40+'25'!S40+'26'!S40+'27'!S40+'28'!S40+'29'!S40+'30'!S40+'31'!S40+'32'!S40+'33'!S40+'34'!S40+'35'!S40+'36'!S40+'37'!S40+'38'!S40+'39'!S40</f>
        <v>314.71492841297749</v>
      </c>
      <c r="D41" s="193">
        <f>'1'!U40+'2'!U40+'3'!U40+'4'!U40+'5'!U40+'6'!U40+'7'!U40+'8'!U40+'9'!U40+'10'!U40+'11'!U40+'12'!U40+'13'!U40+'14'!U40+'15'!U40+'16'!U40+'17'!U40+'18'!U40+'19'!U40+'20'!U40+'21'!U40+'22'!U40+'23'!U40+'24'!U40+'25'!U40+'26'!U40+'27'!U40+'28'!U40+'29'!U40+'30'!U40+'31'!U40+'32'!U40+'33'!U40+'34'!U40+'35'!U40+'36'!U40+'37'!U40+'38'!U40+'39'!U40</f>
        <v>203.55893880951078</v>
      </c>
      <c r="E41" s="120">
        <f>'1'!W40+'2'!W40+'3'!W40+'4'!W40+'5'!W40+'6'!W40+'7'!W40+'8'!W40+'9'!W40+'10'!W40+'11'!W40+'12'!W40+'13'!W40+'14'!W40+'15'!W40+'16'!W40+'17'!W40+'18'!W40+'19'!W40+'20'!W40+'21'!W40+'22'!W40+'23'!W40+'24'!W40+'25'!W40+'26'!W40+'27'!W40+'28'!W40+'29'!W40+'30'!W40+'31'!W40+'32'!W40+'33'!W40+'34'!W40+'35'!W40+'36'!W40+'37'!W40+'38'!W40+'39'!W40</f>
        <v>27</v>
      </c>
      <c r="F41" s="172">
        <f>'1'!Y40+'2'!Y40+'3'!Y40+'4'!Y40+'5'!Y40+'6'!Y40+'7'!Y40+'8'!Y40+'9'!Y40+'10'!Y40+'11'!Y40+'12'!Y40+'13'!Y40+'14'!Y40+'15'!Y40+'16'!Y40+'17'!Y40+'18'!Y40+'19'!Y40+'20'!Y40+'21'!Y40+'22'!Y40+'23'!Y40+'24'!Y40+'25'!Y40+'26'!Y40+'27'!Y40+'28'!Y40+'29'!Y40+'30'!Y40+'31'!Y40+'32'!Y40+'33'!Y40+'34'!Y40+'35'!Y40+'36'!Y40+'37'!Y40+'38'!Y40+'39'!Y40</f>
        <v>21</v>
      </c>
      <c r="G41" s="117">
        <v>36</v>
      </c>
      <c r="O41" s="49">
        <v>365</v>
      </c>
      <c r="P41" s="430" t="s">
        <v>522</v>
      </c>
      <c r="Q41" s="429">
        <v>63889</v>
      </c>
      <c r="R41" s="429">
        <v>64190</v>
      </c>
    </row>
    <row r="42" spans="1:18" x14ac:dyDescent="0.2">
      <c r="A42" s="159" t="s">
        <v>372</v>
      </c>
      <c r="B42" s="3" t="s">
        <v>346</v>
      </c>
      <c r="C42" s="174">
        <f>'1'!S41+'2'!S41+'3'!S41+'4'!S41+'5'!S41+'6'!S41+'7'!S41+'8'!S41+'9'!S41+'10'!S41+'11'!S41+'12'!S41+'13'!S41+'14'!S41+'15'!S41+'16'!S41+'17'!S41+'18'!S41+'19'!S41+'20'!S41+'21'!S41+'22'!S41+'23'!S41+'24'!S41+'25'!S41+'26'!S41+'27'!S41+'28'!S41+'29'!S41+'30'!S41+'31'!S41+'32'!S41+'33'!S41+'34'!S41+'35'!S41+'36'!S41+'37'!S41+'38'!S41+'39'!S41</f>
        <v>138.85324744231306</v>
      </c>
      <c r="D42" s="193">
        <f>'1'!U41+'2'!U41+'3'!U41+'4'!U41+'5'!U41+'6'!U41+'7'!U41+'8'!U41+'9'!U41+'10'!U41+'11'!U41+'12'!U41+'13'!U41+'14'!U41+'15'!U41+'16'!U41+'17'!U41+'18'!U41+'19'!U41+'20'!U41+'21'!U41+'22'!U41+'23'!U41+'24'!U41+'25'!U41+'26'!U41+'27'!U41+'28'!U41+'29'!U41+'30'!U41+'31'!U41+'32'!U41+'33'!U41+'34'!U41+'35'!U41+'36'!U41+'37'!U41+'38'!U41+'39'!U41</f>
        <v>71.63838571641196</v>
      </c>
      <c r="E42" s="120">
        <f>'1'!W41+'2'!W41+'3'!W41+'4'!W41+'5'!W41+'6'!W41+'7'!W41+'8'!W41+'9'!W41+'10'!W41+'11'!W41+'12'!W41+'13'!W41+'14'!W41+'15'!W41+'16'!W41+'17'!W41+'18'!W41+'19'!W41+'20'!W41+'21'!W41+'22'!W41+'23'!W41+'24'!W41+'25'!W41+'26'!W41+'27'!W41+'28'!W41+'29'!W41+'30'!W41+'31'!W41+'32'!W41+'33'!W41+'34'!W41+'35'!W41+'36'!W41+'37'!W41+'38'!W41+'39'!W41</f>
        <v>18</v>
      </c>
      <c r="F42" s="172">
        <f>'1'!Y41+'2'!Y41+'3'!Y41+'4'!Y41+'5'!Y41+'6'!Y41+'7'!Y41+'8'!Y41+'9'!Y41+'10'!Y41+'11'!Y41+'12'!Y41+'13'!Y41+'14'!Y41+'15'!Y41+'16'!Y41+'17'!Y41+'18'!Y41+'19'!Y41+'20'!Y41+'21'!Y41+'22'!Y41+'23'!Y41+'24'!Y41+'25'!Y41+'26'!Y41+'27'!Y41+'28'!Y41+'29'!Y41+'30'!Y41+'31'!Y41+'32'!Y41+'33'!Y41+'34'!Y41+'35'!Y41+'36'!Y41+'37'!Y41+'38'!Y41+'39'!Y41</f>
        <v>13</v>
      </c>
      <c r="G42" s="117">
        <v>37</v>
      </c>
      <c r="O42" s="49"/>
      <c r="P42" s="430" t="s">
        <v>590</v>
      </c>
      <c r="Q42" s="429">
        <v>2700326</v>
      </c>
      <c r="R42" s="429">
        <v>2598785</v>
      </c>
    </row>
    <row r="43" spans="1:18" x14ac:dyDescent="0.2">
      <c r="A43" s="159" t="s">
        <v>373</v>
      </c>
      <c r="B43" s="3" t="s">
        <v>279</v>
      </c>
      <c r="C43" s="174">
        <f>'1'!S42+'2'!S42+'3'!S42+'4'!S42+'5'!S42+'6'!S42+'7'!S42+'8'!S42+'9'!S42+'10'!S42+'11'!S42+'12'!S42+'13'!S42+'14'!S42+'15'!S42+'16'!S42+'17'!S42+'18'!S42+'19'!S42+'20'!S42+'21'!S42+'22'!S42+'23'!S42+'24'!S42+'25'!S42+'26'!S42+'27'!S42+'28'!S42+'29'!S42+'30'!S42+'31'!S42+'32'!S42+'33'!S42+'34'!S42+'35'!S42+'36'!S42+'37'!S42+'38'!S42+'39'!S42</f>
        <v>106.5295524951359</v>
      </c>
      <c r="D43" s="193">
        <f>'1'!U42+'2'!U42+'3'!U42+'4'!U42+'5'!U42+'6'!U42+'7'!U42+'8'!U42+'9'!U42+'10'!U42+'11'!U42+'12'!U42+'13'!U42+'14'!U42+'15'!U42+'16'!U42+'17'!U42+'18'!U42+'19'!U42+'20'!U42+'21'!U42+'22'!U42+'23'!U42+'24'!U42+'25'!U42+'26'!U42+'27'!U42+'28'!U42+'29'!U42+'30'!U42+'31'!U42+'32'!U42+'33'!U42+'34'!U42+'35'!U42+'36'!U42+'37'!U42+'38'!U42+'39'!U42</f>
        <v>0</v>
      </c>
      <c r="E43" s="120">
        <f>'1'!W42+'2'!W42+'3'!W42+'4'!W42+'5'!W42+'6'!W42+'7'!W42+'8'!W42+'9'!W42+'10'!W42+'11'!W42+'12'!W42+'13'!W42+'14'!W42+'15'!W42+'16'!W42+'17'!W42+'18'!W42+'19'!W42+'20'!W42+'21'!W42+'22'!W42+'23'!W42+'24'!W42+'25'!W42+'26'!W42+'27'!W42+'28'!W42+'29'!W42+'30'!W42+'31'!W42+'32'!W42+'33'!W42+'34'!W42+'35'!W42+'36'!W42+'37'!W42+'38'!W42+'39'!W42</f>
        <v>0</v>
      </c>
      <c r="F43" s="172">
        <f>'1'!Y42+'2'!Y42+'3'!Y42+'4'!Y42+'5'!Y42+'6'!Y42+'7'!Y42+'8'!Y42+'9'!Y42+'10'!Y42+'11'!Y42+'12'!Y42+'13'!Y42+'14'!Y42+'15'!Y42+'16'!Y42+'17'!Y42+'18'!Y42+'19'!Y42+'20'!Y42+'21'!Y42+'22'!Y42+'23'!Y42+'24'!Y42+'25'!Y42+'26'!Y42+'27'!Y42+'28'!Y42+'29'!Y42+'30'!Y42+'31'!Y42+'32'!Y42+'33'!Y42+'34'!Y42+'35'!Y42+'36'!Y42+'37'!Y42+'38'!Y42+'39'!Y42</f>
        <v>0</v>
      </c>
      <c r="G43" s="117">
        <v>38</v>
      </c>
      <c r="O43" s="49">
        <v>201</v>
      </c>
      <c r="P43" s="430" t="s">
        <v>493</v>
      </c>
      <c r="Q43" s="429">
        <v>2444385</v>
      </c>
      <c r="R43" s="429">
        <v>2355693</v>
      </c>
    </row>
    <row r="44" spans="1:18" x14ac:dyDescent="0.2">
      <c r="A44" s="159" t="s">
        <v>374</v>
      </c>
      <c r="B44" s="3" t="s">
        <v>280</v>
      </c>
      <c r="C44" s="176">
        <f>'1'!S43+'2'!S43+'3'!S43+'4'!S43+'5'!S43+'6'!S43+'7'!S43+'8'!S43+'9'!S43+'10'!S43+'11'!S43+'12'!S43+'13'!S43+'14'!S43+'15'!S43+'16'!S43+'17'!S43+'18'!S43+'19'!S43+'20'!S43+'21'!S43+'22'!S43+'23'!S43+'24'!S43+'25'!S43+'26'!S43+'27'!S43+'28'!S43+'29'!S43+'30'!S43+'31'!S43+'32'!S43+'33'!S43+'34'!S43+'35'!S43+'36'!S43+'37'!S43+'38'!S43+'39'!S43</f>
        <v>115.70211908951252</v>
      </c>
      <c r="D44" s="193">
        <f>'1'!U43+'2'!U43+'3'!U43+'4'!U43+'5'!U43+'6'!U43+'7'!U43+'8'!U43+'9'!U43+'10'!U43+'11'!U43+'12'!U43+'13'!U43+'14'!U43+'15'!U43+'16'!U43+'17'!U43+'18'!U43+'19'!U43+'20'!U43+'21'!U43+'22'!U43+'23'!U43+'24'!U43+'25'!U43+'26'!U43+'27'!U43+'28'!U43+'29'!U43+'30'!U43+'31'!U43+'32'!U43+'33'!U43+'34'!U43+'35'!U43+'36'!U43+'37'!U43+'38'!U43+'39'!U43</f>
        <v>36.285363820795304</v>
      </c>
      <c r="E44" s="120">
        <f>'1'!W43+'2'!W43+'3'!W43+'4'!W43+'5'!W43+'6'!W43+'7'!W43+'8'!W43+'9'!W43+'10'!W43+'11'!W43+'12'!W43+'13'!W43+'14'!W43+'15'!W43+'16'!W43+'17'!W43+'18'!W43+'19'!W43+'20'!W43+'21'!W43+'22'!W43+'23'!W43+'24'!W43+'25'!W43+'26'!W43+'27'!W43+'28'!W43+'29'!W43+'30'!W43+'31'!W43+'32'!W43+'33'!W43+'34'!W43+'35'!W43+'36'!W43+'37'!W43+'38'!W43+'39'!W43</f>
        <v>0</v>
      </c>
      <c r="F44" s="172">
        <f>'1'!Y43+'2'!Y43+'3'!Y43+'4'!Y43+'5'!Y43+'6'!Y43+'7'!Y43+'8'!Y43+'9'!Y43+'10'!Y43+'11'!Y43+'12'!Y43+'13'!Y43+'14'!Y43+'15'!Y43+'16'!Y43+'17'!Y43+'18'!Y43+'19'!Y43+'20'!Y43+'21'!Y43+'22'!Y43+'23'!Y43+'24'!Y43+'25'!Y43+'26'!Y43+'27'!Y43+'28'!Y43+'29'!Y43+'30'!Y43+'31'!Y43+'32'!Y43+'33'!Y43+'34'!Y43+'35'!Y43+'36'!Y43+'37'!Y43+'38'!Y43+'39'!Y43</f>
        <v>1</v>
      </c>
      <c r="G44" s="117">
        <v>39</v>
      </c>
      <c r="O44" s="49">
        <v>442</v>
      </c>
      <c r="P44" s="430" t="s">
        <v>591</v>
      </c>
      <c r="Q44" s="429">
        <v>38269</v>
      </c>
      <c r="R44" s="429">
        <v>35368</v>
      </c>
    </row>
    <row r="45" spans="1:18" x14ac:dyDescent="0.2">
      <c r="A45" s="106"/>
      <c r="B45" s="94" t="s">
        <v>83</v>
      </c>
      <c r="C45" s="206">
        <f>SUM(C6:C44)</f>
        <v>4945.8477305265587</v>
      </c>
      <c r="D45" s="207">
        <f>SUM(D6:D44)</f>
        <v>2376.8888221878969</v>
      </c>
      <c r="E45" s="204">
        <f>SUM(E6:E44)</f>
        <v>361</v>
      </c>
      <c r="F45" s="205">
        <f>SUM(F6:F44)</f>
        <v>287</v>
      </c>
      <c r="G45" s="118"/>
      <c r="O45" s="49">
        <v>443</v>
      </c>
      <c r="P45" s="430" t="s">
        <v>592</v>
      </c>
      <c r="Q45" s="429">
        <v>183066</v>
      </c>
      <c r="R45" s="429">
        <v>173284</v>
      </c>
    </row>
    <row r="46" spans="1:18" x14ac:dyDescent="0.2">
      <c r="A46" s="398" t="str">
        <f>取引基本表!$E$1</f>
        <v>2015年加古川市産業連関表</v>
      </c>
      <c r="B46" s="400"/>
      <c r="C46" s="48"/>
      <c r="D46" s="48"/>
      <c r="E46" s="48"/>
      <c r="F46" s="48"/>
      <c r="G46" s="48"/>
      <c r="O46" s="49">
        <v>446</v>
      </c>
      <c r="P46" s="430" t="s">
        <v>527</v>
      </c>
      <c r="Q46" s="429">
        <v>34606</v>
      </c>
      <c r="R46" s="429">
        <v>34440</v>
      </c>
    </row>
    <row r="47" spans="1:18" x14ac:dyDescent="0.2">
      <c r="C47" s="208"/>
      <c r="D47" s="208"/>
      <c r="E47" s="208"/>
      <c r="F47" s="208"/>
      <c r="G47" s="48"/>
      <c r="O47" s="49"/>
      <c r="P47" s="430" t="s">
        <v>568</v>
      </c>
      <c r="Q47" s="429">
        <v>1115874</v>
      </c>
      <c r="R47" s="429">
        <v>1131429</v>
      </c>
    </row>
    <row r="48" spans="1:18" x14ac:dyDescent="0.2">
      <c r="C48" s="48"/>
      <c r="D48" s="48"/>
      <c r="E48" s="48"/>
      <c r="F48" s="48"/>
      <c r="G48" s="48"/>
      <c r="O48" s="49">
        <v>208</v>
      </c>
      <c r="P48" s="430" t="s">
        <v>593</v>
      </c>
      <c r="Q48" s="429">
        <v>178175</v>
      </c>
      <c r="R48" s="429">
        <v>205903</v>
      </c>
    </row>
    <row r="49" spans="3:18" x14ac:dyDescent="0.2">
      <c r="C49" s="48"/>
      <c r="D49" s="48"/>
      <c r="E49" s="48"/>
      <c r="F49" s="48"/>
      <c r="G49" s="48"/>
      <c r="O49" s="49">
        <v>212</v>
      </c>
      <c r="P49" s="430" t="s">
        <v>594</v>
      </c>
      <c r="Q49" s="429">
        <v>264770</v>
      </c>
      <c r="R49" s="429">
        <v>271944</v>
      </c>
    </row>
    <row r="50" spans="3:18" x14ac:dyDescent="0.2">
      <c r="O50" s="49">
        <v>227</v>
      </c>
      <c r="P50" s="430" t="s">
        <v>518</v>
      </c>
      <c r="Q50" s="429">
        <v>120665</v>
      </c>
      <c r="R50" s="429">
        <v>111832</v>
      </c>
    </row>
    <row r="51" spans="3:18" x14ac:dyDescent="0.2">
      <c r="O51" s="49">
        <v>229</v>
      </c>
      <c r="P51" s="430" t="s">
        <v>520</v>
      </c>
      <c r="Q51" s="429">
        <v>348616</v>
      </c>
      <c r="R51" s="429">
        <v>341914</v>
      </c>
    </row>
    <row r="52" spans="3:18" x14ac:dyDescent="0.2">
      <c r="O52" s="49">
        <v>464</v>
      </c>
      <c r="P52" s="430" t="s">
        <v>595</v>
      </c>
      <c r="Q52" s="429">
        <v>93387</v>
      </c>
      <c r="R52" s="429">
        <v>97242</v>
      </c>
    </row>
    <row r="53" spans="3:18" x14ac:dyDescent="0.2">
      <c r="O53" s="49">
        <v>481</v>
      </c>
      <c r="P53" s="430" t="s">
        <v>596</v>
      </c>
      <c r="Q53" s="429">
        <v>50484</v>
      </c>
      <c r="R53" s="429">
        <v>48645</v>
      </c>
    </row>
    <row r="54" spans="3:18" x14ac:dyDescent="0.2">
      <c r="O54" s="49">
        <v>501</v>
      </c>
      <c r="P54" s="430" t="s">
        <v>597</v>
      </c>
      <c r="Q54" s="429">
        <v>59777</v>
      </c>
      <c r="R54" s="429">
        <v>53949</v>
      </c>
    </row>
    <row r="55" spans="3:18" x14ac:dyDescent="0.2">
      <c r="O55" s="49"/>
      <c r="P55" s="430" t="s">
        <v>569</v>
      </c>
      <c r="Q55" s="429">
        <v>672561</v>
      </c>
      <c r="R55" s="429">
        <v>686870</v>
      </c>
    </row>
    <row r="56" spans="3:18" x14ac:dyDescent="0.2">
      <c r="O56" s="49">
        <v>209</v>
      </c>
      <c r="P56" s="430" t="s">
        <v>598</v>
      </c>
      <c r="Q56" s="429">
        <v>314928</v>
      </c>
      <c r="R56" s="429">
        <v>299944</v>
      </c>
    </row>
    <row r="57" spans="3:18" x14ac:dyDescent="0.2">
      <c r="O57" s="49">
        <v>222</v>
      </c>
      <c r="P57" s="430" t="s">
        <v>599</v>
      </c>
      <c r="Q57" s="429">
        <v>83428</v>
      </c>
      <c r="R57" s="429">
        <v>79818</v>
      </c>
    </row>
    <row r="58" spans="3:18" x14ac:dyDescent="0.2">
      <c r="O58" s="49">
        <v>225</v>
      </c>
      <c r="P58" s="430" t="s">
        <v>600</v>
      </c>
      <c r="Q58" s="429">
        <v>171979</v>
      </c>
      <c r="R58" s="429">
        <v>211181</v>
      </c>
    </row>
    <row r="59" spans="3:18" x14ac:dyDescent="0.2">
      <c r="O59" s="49">
        <v>585</v>
      </c>
      <c r="P59" s="430" t="s">
        <v>531</v>
      </c>
      <c r="Q59" s="429">
        <v>56592</v>
      </c>
      <c r="R59" s="429">
        <v>53759</v>
      </c>
    </row>
    <row r="60" spans="3:18" x14ac:dyDescent="0.2">
      <c r="O60" s="49">
        <v>586</v>
      </c>
      <c r="P60" s="430" t="s">
        <v>601</v>
      </c>
      <c r="Q60" s="429">
        <v>45634</v>
      </c>
      <c r="R60" s="429">
        <v>42168</v>
      </c>
    </row>
    <row r="61" spans="3:18" x14ac:dyDescent="0.2">
      <c r="O61" s="49"/>
      <c r="P61" s="430" t="s">
        <v>570</v>
      </c>
      <c r="Q61" s="429">
        <v>474157</v>
      </c>
      <c r="R61" s="429">
        <v>451615</v>
      </c>
    </row>
    <row r="62" spans="3:18" x14ac:dyDescent="0.2">
      <c r="O62" s="49">
        <v>221</v>
      </c>
      <c r="P62" s="430" t="s">
        <v>602</v>
      </c>
      <c r="Q62" s="429">
        <v>216783</v>
      </c>
      <c r="R62" s="429">
        <v>209488</v>
      </c>
    </row>
    <row r="63" spans="3:18" x14ac:dyDescent="0.2">
      <c r="O63" s="49">
        <v>223</v>
      </c>
      <c r="P63" s="430" t="s">
        <v>603</v>
      </c>
      <c r="Q63" s="429">
        <v>257374</v>
      </c>
      <c r="R63" s="429">
        <v>242127</v>
      </c>
    </row>
    <row r="64" spans="3:18" x14ac:dyDescent="0.2">
      <c r="O64" s="49"/>
      <c r="P64" s="430" t="s">
        <v>571</v>
      </c>
      <c r="Q64" s="429">
        <v>469330</v>
      </c>
      <c r="R64" s="429">
        <v>445310</v>
      </c>
    </row>
    <row r="65" spans="15:18" x14ac:dyDescent="0.2">
      <c r="O65" s="49">
        <v>205</v>
      </c>
      <c r="P65" s="430" t="s">
        <v>604</v>
      </c>
      <c r="Q65" s="429">
        <v>160450</v>
      </c>
      <c r="R65" s="429">
        <v>151566</v>
      </c>
    </row>
    <row r="66" spans="15:18" x14ac:dyDescent="0.2">
      <c r="O66" s="49">
        <v>224</v>
      </c>
      <c r="P66" s="430" t="s">
        <v>515</v>
      </c>
      <c r="Q66" s="429">
        <v>161691</v>
      </c>
      <c r="R66" s="429">
        <v>152961</v>
      </c>
    </row>
    <row r="67" spans="15:18" x14ac:dyDescent="0.2">
      <c r="O67" s="439">
        <v>226</v>
      </c>
      <c r="P67" s="440" t="s">
        <v>605</v>
      </c>
      <c r="Q67" s="432">
        <v>147189</v>
      </c>
      <c r="R67" s="432">
        <v>140783</v>
      </c>
    </row>
    <row r="68" spans="15:18" x14ac:dyDescent="0.2">
      <c r="O68" t="s">
        <v>610</v>
      </c>
    </row>
  </sheetData>
  <mergeCells count="1">
    <mergeCell ref="J9:K9"/>
  </mergeCells>
  <phoneticPr fontId="5"/>
  <pageMargins left="0.75" right="0.75" top="1" bottom="1" header="0.51200000000000001" footer="0.51200000000000001"/>
  <pageSetup paperSize="9" orientation="portrait" r:id="rId1"/>
  <headerFooter alignWithMargins="0"/>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A1:Y46"/>
  <sheetViews>
    <sheetView workbookViewId="0">
      <pane xSplit="2" ySplit="4" topLeftCell="C5" activePane="bottomRight" state="frozen"/>
      <selection pane="topRight" activeCell="C1" sqref="C1"/>
      <selection pane="bottomLeft" activeCell="A5" sqref="A5"/>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customWidth="1"/>
    <col min="6" max="16384" width="8.90625" style="3"/>
  </cols>
  <sheetData>
    <row r="1" spans="1:25" ht="13" x14ac:dyDescent="0.2">
      <c r="B1" s="61" t="s">
        <v>344</v>
      </c>
      <c r="C1" s="62"/>
      <c r="D1" s="62"/>
      <c r="E1" s="62"/>
      <c r="F1" s="63"/>
      <c r="G1" s="398" t="str">
        <f>取引基本表!$E$1</f>
        <v>2015年加古川市産業連関表</v>
      </c>
      <c r="H1" s="401"/>
      <c r="I1" s="401"/>
    </row>
    <row r="2" spans="1:25" x14ac:dyDescent="0.2">
      <c r="B2" s="3" t="s">
        <v>287</v>
      </c>
      <c r="S2" s="3" t="s">
        <v>153</v>
      </c>
      <c r="U2" s="64" t="s">
        <v>210</v>
      </c>
      <c r="W2" s="3" t="s">
        <v>130</v>
      </c>
      <c r="Y2" s="3" t="s">
        <v>154</v>
      </c>
    </row>
    <row r="3" spans="1:25" ht="44" x14ac:dyDescent="0.2">
      <c r="B3" s="65"/>
      <c r="C3" s="66" t="s">
        <v>228</v>
      </c>
      <c r="D3" s="66" t="s">
        <v>229</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107">
        <f>投入係数表!AL5</f>
        <v>0</v>
      </c>
      <c r="E5" s="110">
        <f>$C$40*D5</f>
        <v>0</v>
      </c>
      <c r="F5" s="85">
        <f>分析係数表!C8</f>
        <v>6.8521575100212173E-2</v>
      </c>
      <c r="G5" s="110">
        <f t="shared" ref="G5:G38" si="0">E5*F5</f>
        <v>0</v>
      </c>
      <c r="H5" s="110">
        <f t="array" ref="H5:H43">MMULT(逆行列係数!C5:AO43,'36'!G5:G43)</f>
        <v>3.4126977889928117E-4</v>
      </c>
      <c r="I5" s="110">
        <f t="shared" ref="I5:I38" si="1">C5+H5</f>
        <v>3.4126977889928117E-4</v>
      </c>
      <c r="J5" s="85">
        <f>分析係数表!G8</f>
        <v>0.11996034368803701</v>
      </c>
      <c r="K5" s="111">
        <f t="shared" ref="K5:K38" si="2">I5*J5</f>
        <v>4.0938839967098169E-5</v>
      </c>
      <c r="L5" s="79" t="s">
        <v>178</v>
      </c>
      <c r="M5" s="80" t="s">
        <v>178</v>
      </c>
      <c r="N5" s="81">
        <f>分析係数表!H8</f>
        <v>1.0951051471680932E-2</v>
      </c>
      <c r="O5" s="82">
        <f t="shared" ref="O5:O43" si="3">$M$44*N5</f>
        <v>0.3103140277098913</v>
      </c>
      <c r="P5" s="76">
        <f>分析係数表!C8</f>
        <v>6.8521575100212173E-2</v>
      </c>
      <c r="Q5" s="82">
        <f t="shared" ref="Q5:Q38" si="4">O5*P5</f>
        <v>2.1263205954372637E-2</v>
      </c>
      <c r="R5" s="83">
        <f t="array" ref="R5:R43">MMULT(逆行列係数!C5:AO43,'36'!Q5:Q43)</f>
        <v>2.7351264630979637E-2</v>
      </c>
      <c r="S5" s="84">
        <f t="shared" ref="S5:S38" si="5">I5+R5</f>
        <v>2.7692534409878917E-2</v>
      </c>
      <c r="T5" s="85">
        <f>分析係数表!F8</f>
        <v>0.45208195637805682</v>
      </c>
      <c r="U5" s="86">
        <f t="shared" ref="U5:U38" si="6">S5*T5</f>
        <v>1.2519295133084718E-2</v>
      </c>
      <c r="V5" s="87">
        <f>分析係数表!D8</f>
        <v>0.36021150033046928</v>
      </c>
      <c r="W5" s="167">
        <f t="shared" ref="W5:W38" si="7">ROUND(S5*V5,0)</f>
        <v>0</v>
      </c>
      <c r="X5" s="76">
        <f>分析係数表!E8</f>
        <v>0.22769332452081956</v>
      </c>
      <c r="Y5" s="166">
        <f t="shared" ref="Y5:Y38" si="8">ROUND(S5*X5,0)</f>
        <v>0</v>
      </c>
    </row>
    <row r="6" spans="1:25" x14ac:dyDescent="0.2">
      <c r="A6" s="6" t="s">
        <v>220</v>
      </c>
      <c r="B6" s="5" t="s">
        <v>266</v>
      </c>
      <c r="C6" s="90"/>
      <c r="D6" s="107">
        <f>投入係数表!AL6</f>
        <v>0</v>
      </c>
      <c r="E6" s="110">
        <f t="shared" ref="E6:E43" si="9">$C$40*D6</f>
        <v>0</v>
      </c>
      <c r="F6" s="85">
        <f>分析係数表!C9</f>
        <v>0.10166666666666668</v>
      </c>
      <c r="G6" s="110">
        <f t="shared" si="0"/>
        <v>0</v>
      </c>
      <c r="H6" s="110">
        <v>5.9422449528581014E-5</v>
      </c>
      <c r="I6" s="110">
        <f t="shared" si="1"/>
        <v>5.9422449528581014E-5</v>
      </c>
      <c r="J6" s="85">
        <f>分析係数表!G9</f>
        <v>0.25757575757575757</v>
      </c>
      <c r="K6" s="111">
        <f t="shared" si="2"/>
        <v>1.5305782454331474E-5</v>
      </c>
      <c r="L6" s="79"/>
      <c r="M6" s="80"/>
      <c r="N6" s="81">
        <f>分析係数表!H9</f>
        <v>5.8336047250617351E-4</v>
      </c>
      <c r="O6" s="82">
        <f t="shared" si="3"/>
        <v>1.6530370467005905E-2</v>
      </c>
      <c r="P6" s="76">
        <f>分析係数表!C9</f>
        <v>0.10166666666666668</v>
      </c>
      <c r="Q6" s="82">
        <f t="shared" si="4"/>
        <v>1.6805876641456006E-3</v>
      </c>
      <c r="R6" s="83">
        <v>1.8989011573489144E-3</v>
      </c>
      <c r="S6" s="84">
        <f t="shared" si="5"/>
        <v>1.9583236068774954E-3</v>
      </c>
      <c r="T6" s="85">
        <f>分析係数表!F9</f>
        <v>0.71212121212121215</v>
      </c>
      <c r="U6" s="86">
        <f t="shared" si="6"/>
        <v>1.3945637806551863E-3</v>
      </c>
      <c r="V6" s="87">
        <f>分析係数表!D9</f>
        <v>0</v>
      </c>
      <c r="W6" s="167">
        <f t="shared" si="7"/>
        <v>0</v>
      </c>
      <c r="X6" s="76">
        <f>分析係数表!E9</f>
        <v>0</v>
      </c>
      <c r="Y6" s="166">
        <f t="shared" si="8"/>
        <v>0</v>
      </c>
    </row>
    <row r="7" spans="1:25" x14ac:dyDescent="0.2">
      <c r="A7" s="6" t="s">
        <v>221</v>
      </c>
      <c r="B7" s="5" t="s">
        <v>267</v>
      </c>
      <c r="C7" s="90"/>
      <c r="D7" s="107">
        <f>投入係数表!AL7</f>
        <v>0</v>
      </c>
      <c r="E7" s="110">
        <f t="shared" si="9"/>
        <v>0</v>
      </c>
      <c r="F7" s="85">
        <f>分析係数表!C10</f>
        <v>6.675102815564693E-2</v>
      </c>
      <c r="G7" s="110">
        <f t="shared" si="0"/>
        <v>0</v>
      </c>
      <c r="H7" s="110">
        <v>3.1391419777729631E-5</v>
      </c>
      <c r="I7" s="110">
        <f t="shared" si="1"/>
        <v>3.1391419777729631E-5</v>
      </c>
      <c r="J7" s="85">
        <f>分析係数表!G10</f>
        <v>0.17692307692307693</v>
      </c>
      <c r="K7" s="111">
        <f t="shared" si="2"/>
        <v>5.5538665760598583E-6</v>
      </c>
      <c r="L7" s="79"/>
      <c r="M7" s="80"/>
      <c r="N7" s="81">
        <f>分析係数表!H10</f>
        <v>1.0987412693544459E-3</v>
      </c>
      <c r="O7" s="82">
        <f t="shared" si="3"/>
        <v>3.1134437600458271E-2</v>
      </c>
      <c r="P7" s="76">
        <f>分析係数表!C10</f>
        <v>6.675102815564693E-2</v>
      </c>
      <c r="Q7" s="82">
        <f t="shared" si="4"/>
        <v>2.0782557208784223E-3</v>
      </c>
      <c r="R7" s="83">
        <v>3.1551542977015798E-3</v>
      </c>
      <c r="S7" s="84">
        <f t="shared" si="5"/>
        <v>3.1865457174793093E-3</v>
      </c>
      <c r="T7" s="85">
        <f>分析係数表!F10</f>
        <v>0.52307692307692311</v>
      </c>
      <c r="U7" s="86">
        <f t="shared" si="6"/>
        <v>1.6668085291430233E-3</v>
      </c>
      <c r="V7" s="87">
        <f>分析係数表!D10</f>
        <v>9.2307692307692313E-2</v>
      </c>
      <c r="W7" s="167">
        <f t="shared" si="7"/>
        <v>0</v>
      </c>
      <c r="X7" s="76">
        <f>分析係数表!E10</f>
        <v>0</v>
      </c>
      <c r="Y7" s="166">
        <f t="shared" si="8"/>
        <v>0</v>
      </c>
    </row>
    <row r="8" spans="1:25" x14ac:dyDescent="0.2">
      <c r="A8" s="6" t="s">
        <v>222</v>
      </c>
      <c r="B8" s="5" t="s">
        <v>27</v>
      </c>
      <c r="C8" s="90"/>
      <c r="D8" s="107">
        <f>投入係数表!AL8</f>
        <v>0</v>
      </c>
      <c r="E8" s="110">
        <f t="shared" si="9"/>
        <v>0</v>
      </c>
      <c r="F8" s="85">
        <f>分析係数表!C11</f>
        <v>1.2359489742525653E-2</v>
      </c>
      <c r="G8" s="110">
        <f t="shared" si="0"/>
        <v>0</v>
      </c>
      <c r="H8" s="110">
        <v>1.2962084277546512E-3</v>
      </c>
      <c r="I8" s="110">
        <f t="shared" si="1"/>
        <v>1.2962084277546512E-3</v>
      </c>
      <c r="J8" s="85">
        <f>分析係数表!G11</f>
        <v>0.33667334669338678</v>
      </c>
      <c r="K8" s="111">
        <f t="shared" si="2"/>
        <v>4.3639882938433145E-4</v>
      </c>
      <c r="L8" s="79"/>
      <c r="M8" s="80"/>
      <c r="N8" s="81">
        <f>分析係数表!H11</f>
        <v>-2.0551994966342155E-5</v>
      </c>
      <c r="O8" s="82">
        <f t="shared" si="3"/>
        <v>-5.8237077526037057E-4</v>
      </c>
      <c r="P8" s="76">
        <f>分析係数表!C11</f>
        <v>1.2359489742525653E-2</v>
      </c>
      <c r="Q8" s="82">
        <f t="shared" si="4"/>
        <v>-7.1978056231772625E-6</v>
      </c>
      <c r="R8" s="83">
        <v>2.1419439879810163E-3</v>
      </c>
      <c r="S8" s="84">
        <f t="shared" si="5"/>
        <v>3.4381524157356676E-3</v>
      </c>
      <c r="T8" s="85">
        <f>分析係数表!F11</f>
        <v>0.55811623246492981</v>
      </c>
      <c r="U8" s="86">
        <f t="shared" si="6"/>
        <v>1.9188886729105878E-3</v>
      </c>
      <c r="V8" s="87">
        <f>分析係数表!D11</f>
        <v>9.0180360721442889E-3</v>
      </c>
      <c r="W8" s="167">
        <f t="shared" si="7"/>
        <v>0</v>
      </c>
      <c r="X8" s="76">
        <f>分析係数表!E11</f>
        <v>0</v>
      </c>
      <c r="Y8" s="166">
        <f t="shared" si="8"/>
        <v>0</v>
      </c>
    </row>
    <row r="9" spans="1:25" x14ac:dyDescent="0.2">
      <c r="A9" s="6" t="s">
        <v>223</v>
      </c>
      <c r="B9" s="5" t="s">
        <v>191</v>
      </c>
      <c r="C9" s="90"/>
      <c r="D9" s="107">
        <f>投入係数表!AL9</f>
        <v>1.2193040212646621E-5</v>
      </c>
      <c r="E9" s="110">
        <f t="shared" si="9"/>
        <v>1.2193040212646622E-3</v>
      </c>
      <c r="F9" s="85">
        <f>分析係数表!C12</f>
        <v>9.527433500036242E-2</v>
      </c>
      <c r="G9" s="110">
        <f t="shared" si="0"/>
        <v>1.1616837978925845E-4</v>
      </c>
      <c r="H9" s="110">
        <v>1.1110370443552999E-3</v>
      </c>
      <c r="I9" s="110">
        <f t="shared" si="1"/>
        <v>1.1110370443552999E-3</v>
      </c>
      <c r="J9" s="85">
        <f>分析係数表!G12</f>
        <v>0.14088657924107142</v>
      </c>
      <c r="K9" s="111">
        <f t="shared" si="2"/>
        <v>1.5653020858932875E-4</v>
      </c>
      <c r="L9" s="79"/>
      <c r="M9" s="80"/>
      <c r="N9" s="81">
        <f>分析係数表!H12</f>
        <v>8.9938691818092706E-2</v>
      </c>
      <c r="O9" s="82">
        <f t="shared" si="3"/>
        <v>2.5485441080432678</v>
      </c>
      <c r="P9" s="76">
        <f>分析係数表!C12</f>
        <v>9.527433500036242E-2</v>
      </c>
      <c r="Q9" s="82">
        <f t="shared" si="4"/>
        <v>0.24281084511291415</v>
      </c>
      <c r="R9" s="83">
        <v>0.26953684465154543</v>
      </c>
      <c r="S9" s="84">
        <f t="shared" si="5"/>
        <v>0.2706478816959007</v>
      </c>
      <c r="T9" s="85">
        <f>分析係数表!F12</f>
        <v>0.31070382254464285</v>
      </c>
      <c r="U9" s="86">
        <f t="shared" si="6"/>
        <v>8.4091331406526623E-2</v>
      </c>
      <c r="V9" s="87">
        <f>分析係数表!D12</f>
        <v>6.9248744419642863E-2</v>
      </c>
      <c r="W9" s="167">
        <f t="shared" si="7"/>
        <v>0</v>
      </c>
      <c r="X9" s="76">
        <f>分析係数表!E12</f>
        <v>7.6468331473214288E-2</v>
      </c>
      <c r="Y9" s="166">
        <f t="shared" si="8"/>
        <v>0</v>
      </c>
    </row>
    <row r="10" spans="1:25" x14ac:dyDescent="0.2">
      <c r="A10" s="6" t="s">
        <v>224</v>
      </c>
      <c r="B10" s="5" t="s">
        <v>28</v>
      </c>
      <c r="C10" s="90"/>
      <c r="D10" s="107">
        <f>投入係数表!AL10</f>
        <v>2.1215889970005123E-3</v>
      </c>
      <c r="E10" s="110">
        <f t="shared" si="9"/>
        <v>0.21215889970005122</v>
      </c>
      <c r="F10" s="85">
        <f>分析係数表!C13</f>
        <v>0</v>
      </c>
      <c r="G10" s="110">
        <f t="shared" si="0"/>
        <v>0</v>
      </c>
      <c r="H10" s="110">
        <v>0</v>
      </c>
      <c r="I10" s="110">
        <f t="shared" si="1"/>
        <v>0</v>
      </c>
      <c r="J10" s="85">
        <f>分析係数表!G13</f>
        <v>0.24501568667138954</v>
      </c>
      <c r="K10" s="111">
        <f t="shared" si="2"/>
        <v>0</v>
      </c>
      <c r="L10" s="79"/>
      <c r="M10" s="80"/>
      <c r="N10" s="81">
        <f>分析係数表!H13</f>
        <v>1.4256760815882582E-2</v>
      </c>
      <c r="O10" s="82">
        <f t="shared" si="3"/>
        <v>0.4039861270229248</v>
      </c>
      <c r="P10" s="76">
        <f>分析係数表!C13</f>
        <v>0</v>
      </c>
      <c r="Q10" s="82">
        <f t="shared" si="4"/>
        <v>0</v>
      </c>
      <c r="R10" s="83">
        <v>0</v>
      </c>
      <c r="S10" s="84">
        <f t="shared" si="5"/>
        <v>0</v>
      </c>
      <c r="T10" s="85">
        <f>分析係数表!F13</f>
        <v>0.38356441655702866</v>
      </c>
      <c r="U10" s="86">
        <f t="shared" si="6"/>
        <v>0</v>
      </c>
      <c r="V10" s="87">
        <f>分析係数表!D13</f>
        <v>0.14249569881590932</v>
      </c>
      <c r="W10" s="167">
        <f t="shared" si="7"/>
        <v>0</v>
      </c>
      <c r="X10" s="76">
        <f>分析係数表!E13</f>
        <v>0.13065479202509866</v>
      </c>
      <c r="Y10" s="166">
        <f t="shared" si="8"/>
        <v>0</v>
      </c>
    </row>
    <row r="11" spans="1:25" x14ac:dyDescent="0.2">
      <c r="A11" s="6" t="s">
        <v>225</v>
      </c>
      <c r="B11" s="5" t="s">
        <v>268</v>
      </c>
      <c r="C11" s="90"/>
      <c r="D11" s="107">
        <f>投入係数表!AL11</f>
        <v>4.1090545516619115E-3</v>
      </c>
      <c r="E11" s="110">
        <f t="shared" si="9"/>
        <v>0.41090545516619115</v>
      </c>
      <c r="F11" s="85">
        <f>分析係数表!C14</f>
        <v>0.10677389421589856</v>
      </c>
      <c r="G11" s="110">
        <f t="shared" si="0"/>
        <v>4.3873975602650543E-2</v>
      </c>
      <c r="H11" s="110">
        <v>6.7521875045247287E-2</v>
      </c>
      <c r="I11" s="110">
        <f t="shared" si="1"/>
        <v>6.7521875045247287E-2</v>
      </c>
      <c r="J11" s="85">
        <f>分析係数表!G14</f>
        <v>0.16458723227282179</v>
      </c>
      <c r="K11" s="111">
        <f t="shared" si="2"/>
        <v>1.1113238531568564E-2</v>
      </c>
      <c r="L11" s="79"/>
      <c r="M11" s="80"/>
      <c r="N11" s="81">
        <f>分析係数表!H14</f>
        <v>1.166720945012347E-3</v>
      </c>
      <c r="O11" s="82">
        <f t="shared" si="3"/>
        <v>3.3060740934011811E-2</v>
      </c>
      <c r="P11" s="76">
        <f>分析係数表!C14</f>
        <v>0.10677389421589856</v>
      </c>
      <c r="Q11" s="82">
        <f t="shared" si="4"/>
        <v>3.5300240551874042E-3</v>
      </c>
      <c r="R11" s="83">
        <v>1.5369568756755948E-2</v>
      </c>
      <c r="S11" s="84">
        <f t="shared" si="5"/>
        <v>8.2891443802003237E-2</v>
      </c>
      <c r="T11" s="85">
        <f>分析係数表!F14</f>
        <v>0.30037429819089206</v>
      </c>
      <c r="U11" s="86">
        <f t="shared" si="6"/>
        <v>2.4898459258056491E-2</v>
      </c>
      <c r="V11" s="87">
        <f>分析係数表!D14</f>
        <v>5.9367851944271161E-2</v>
      </c>
      <c r="W11" s="167">
        <f t="shared" si="7"/>
        <v>0</v>
      </c>
      <c r="X11" s="76">
        <f>分析係数表!E14</f>
        <v>5.1881888126429611E-2</v>
      </c>
      <c r="Y11" s="166">
        <f t="shared" si="8"/>
        <v>0</v>
      </c>
    </row>
    <row r="12" spans="1:25" x14ac:dyDescent="0.2">
      <c r="A12" s="6" t="s">
        <v>226</v>
      </c>
      <c r="B12" s="5" t="s">
        <v>29</v>
      </c>
      <c r="C12" s="90"/>
      <c r="D12" s="107">
        <f>投入係数表!AL12</f>
        <v>4.3041431950642571E-3</v>
      </c>
      <c r="E12" s="110">
        <f t="shared" si="9"/>
        <v>0.43041431950642572</v>
      </c>
      <c r="F12" s="85">
        <f>分析係数表!C15</f>
        <v>0</v>
      </c>
      <c r="G12" s="110">
        <f t="shared" si="0"/>
        <v>0</v>
      </c>
      <c r="H12" s="110">
        <v>0</v>
      </c>
      <c r="I12" s="110">
        <f t="shared" si="1"/>
        <v>0</v>
      </c>
      <c r="J12" s="85">
        <f>分析係数表!G15</f>
        <v>9.5597535599167657E-2</v>
      </c>
      <c r="K12" s="111">
        <f t="shared" si="2"/>
        <v>0</v>
      </c>
      <c r="L12" s="79"/>
      <c r="M12" s="80"/>
      <c r="N12" s="81">
        <f>分析係数表!H15</f>
        <v>8.2508355176415162E-3</v>
      </c>
      <c r="O12" s="82">
        <f t="shared" si="3"/>
        <v>0.23379946739106724</v>
      </c>
      <c r="P12" s="76">
        <f>分析係数表!C15</f>
        <v>0</v>
      </c>
      <c r="Q12" s="82">
        <f t="shared" si="4"/>
        <v>0</v>
      </c>
      <c r="R12" s="83">
        <v>0</v>
      </c>
      <c r="S12" s="84">
        <f t="shared" si="5"/>
        <v>0</v>
      </c>
      <c r="T12" s="85">
        <f>分析係数表!F15</f>
        <v>0.3037251621853197</v>
      </c>
      <c r="U12" s="86">
        <f t="shared" si="6"/>
        <v>0</v>
      </c>
      <c r="V12" s="87">
        <f>分析係数表!D15</f>
        <v>2.5215227059447551E-2</v>
      </c>
      <c r="W12" s="167">
        <f t="shared" si="7"/>
        <v>0</v>
      </c>
      <c r="X12" s="76">
        <f>分析係数表!E15</f>
        <v>2.1461503937329145E-2</v>
      </c>
      <c r="Y12" s="166">
        <f t="shared" si="8"/>
        <v>0</v>
      </c>
    </row>
    <row r="13" spans="1:25" x14ac:dyDescent="0.2">
      <c r="A13" s="6" t="s">
        <v>227</v>
      </c>
      <c r="B13" s="5" t="s">
        <v>30</v>
      </c>
      <c r="C13" s="90"/>
      <c r="D13" s="107">
        <f>投入係数表!AL13</f>
        <v>2.1215889970005123E-3</v>
      </c>
      <c r="E13" s="110">
        <f t="shared" si="9"/>
        <v>0.21215889970005122</v>
      </c>
      <c r="F13" s="85">
        <f>分析係数表!C16</f>
        <v>0.41015070437916346</v>
      </c>
      <c r="G13" s="110">
        <f t="shared" si="0"/>
        <v>8.7017122152284299E-2</v>
      </c>
      <c r="H13" s="110">
        <v>0.12072773998521716</v>
      </c>
      <c r="I13" s="110">
        <f t="shared" si="1"/>
        <v>0.12072773998521716</v>
      </c>
      <c r="J13" s="85">
        <f>分析係数表!G16</f>
        <v>3.3423831070889892E-2</v>
      </c>
      <c r="K13" s="111">
        <f t="shared" si="2"/>
        <v>4.0351835868362171E-3</v>
      </c>
      <c r="L13" s="79"/>
      <c r="M13" s="80"/>
      <c r="N13" s="81">
        <f>分析係数表!H16</f>
        <v>1.6727742979912797E-2</v>
      </c>
      <c r="O13" s="82">
        <f t="shared" si="3"/>
        <v>0.47400501330999861</v>
      </c>
      <c r="P13" s="76">
        <f>分析係数表!C16</f>
        <v>0.41015070437916346</v>
      </c>
      <c r="Q13" s="82">
        <f t="shared" si="4"/>
        <v>0.19441349008835068</v>
      </c>
      <c r="R13" s="83">
        <v>0.23505798112927612</v>
      </c>
      <c r="S13" s="84">
        <f t="shared" si="5"/>
        <v>0.35578572111449325</v>
      </c>
      <c r="T13" s="85">
        <f>分析係数表!F16</f>
        <v>0.28886877828054297</v>
      </c>
      <c r="U13" s="86">
        <f t="shared" si="6"/>
        <v>0.10277538658800564</v>
      </c>
      <c r="V13" s="87">
        <f>分析係数表!D16</f>
        <v>1.1915535444947209E-2</v>
      </c>
      <c r="W13" s="167">
        <f t="shared" si="7"/>
        <v>0</v>
      </c>
      <c r="X13" s="76">
        <f>分析係数表!E16</f>
        <v>1.200603318250377E-2</v>
      </c>
      <c r="Y13" s="166">
        <f t="shared" si="8"/>
        <v>0</v>
      </c>
    </row>
    <row r="14" spans="1:25" x14ac:dyDescent="0.2">
      <c r="A14" s="6" t="s">
        <v>2</v>
      </c>
      <c r="B14" s="5" t="s">
        <v>365</v>
      </c>
      <c r="C14" s="90"/>
      <c r="D14" s="107">
        <f>投入係数表!AL14</f>
        <v>9.6690808886287713E-3</v>
      </c>
      <c r="E14" s="110">
        <f t="shared" si="9"/>
        <v>0.96690808886287716</v>
      </c>
      <c r="F14" s="85">
        <f>分析係数表!C17</f>
        <v>9.7010006591167874E-2</v>
      </c>
      <c r="G14" s="110">
        <f t="shared" si="0"/>
        <v>9.3799760073641242E-2</v>
      </c>
      <c r="H14" s="110">
        <v>0.11368930561128683</v>
      </c>
      <c r="I14" s="110">
        <f t="shared" si="1"/>
        <v>0.11368930561128683</v>
      </c>
      <c r="J14" s="85">
        <f>分析係数表!G17</f>
        <v>0.23047865738492257</v>
      </c>
      <c r="K14" s="111">
        <f t="shared" si="2"/>
        <v>2.6202958516313532E-2</v>
      </c>
      <c r="L14" s="79"/>
      <c r="M14" s="80"/>
      <c r="N14" s="81">
        <f>分析係数表!H17</f>
        <v>3.0021721877756735E-3</v>
      </c>
      <c r="O14" s="82">
        <f t="shared" si="3"/>
        <v>8.5070930939957212E-2</v>
      </c>
      <c r="P14" s="76">
        <f>分析係数表!C17</f>
        <v>9.7010006591167874E-2</v>
      </c>
      <c r="Q14" s="82">
        <f t="shared" si="4"/>
        <v>8.2527315712020363E-3</v>
      </c>
      <c r="R14" s="83">
        <v>1.5722692556188769E-2</v>
      </c>
      <c r="S14" s="84">
        <f t="shared" si="5"/>
        <v>0.12941199816747559</v>
      </c>
      <c r="T14" s="85">
        <f>分析係数表!F17</f>
        <v>0.38098321731153201</v>
      </c>
      <c r="U14" s="86">
        <f t="shared" si="6"/>
        <v>4.9303799420558937E-2</v>
      </c>
      <c r="V14" s="87">
        <f>分析係数表!D17</f>
        <v>7.2149371323727812E-2</v>
      </c>
      <c r="W14" s="167">
        <f t="shared" si="7"/>
        <v>0</v>
      </c>
      <c r="X14" s="76">
        <f>分析係数表!E17</f>
        <v>7.3984134693216769E-2</v>
      </c>
      <c r="Y14" s="166">
        <f t="shared" si="8"/>
        <v>0</v>
      </c>
    </row>
    <row r="15" spans="1:25" x14ac:dyDescent="0.2">
      <c r="A15" s="6" t="s">
        <v>3</v>
      </c>
      <c r="B15" s="5" t="s">
        <v>31</v>
      </c>
      <c r="C15" s="90"/>
      <c r="D15" s="107">
        <f>投入係数表!AL15</f>
        <v>7.0719633233350403E-4</v>
      </c>
      <c r="E15" s="110">
        <f t="shared" si="9"/>
        <v>7.0719633233350399E-2</v>
      </c>
      <c r="F15" s="85">
        <f>分析係数表!C18</f>
        <v>9.5269756838905817E-2</v>
      </c>
      <c r="G15" s="110">
        <f t="shared" si="0"/>
        <v>6.737442261877895E-3</v>
      </c>
      <c r="H15" s="110">
        <v>9.6853387365168769E-3</v>
      </c>
      <c r="I15" s="110">
        <f t="shared" si="1"/>
        <v>9.6853387365168769E-3</v>
      </c>
      <c r="J15" s="85">
        <f>分析係数表!G18</f>
        <v>0.2156830511260891</v>
      </c>
      <c r="K15" s="111">
        <f t="shared" si="2"/>
        <v>2.0889634098816608E-3</v>
      </c>
      <c r="L15" s="79"/>
      <c r="M15" s="80"/>
      <c r="N15" s="81">
        <f>分析係数表!H18</f>
        <v>4.4107743043149704E-4</v>
      </c>
      <c r="O15" s="82">
        <f t="shared" si="3"/>
        <v>1.2498572792126416E-2</v>
      </c>
      <c r="P15" s="76">
        <f>分析係数表!C18</f>
        <v>9.5269756838905817E-2</v>
      </c>
      <c r="Q15" s="82">
        <f t="shared" si="4"/>
        <v>1.1907359907392479E-3</v>
      </c>
      <c r="R15" s="83">
        <v>2.748589528367294E-3</v>
      </c>
      <c r="S15" s="84">
        <f t="shared" si="5"/>
        <v>1.243392826488417E-2</v>
      </c>
      <c r="T15" s="85">
        <f>分析係数表!F18</f>
        <v>0.45931283905967452</v>
      </c>
      <c r="U15" s="86">
        <f t="shared" si="6"/>
        <v>5.7110628920082809E-3</v>
      </c>
      <c r="V15" s="87">
        <f>分析係数表!D18</f>
        <v>2.4001315140555646E-2</v>
      </c>
      <c r="W15" s="167">
        <f t="shared" si="7"/>
        <v>0</v>
      </c>
      <c r="X15" s="76">
        <f>分析係数表!E18</f>
        <v>2.0549071181982573E-2</v>
      </c>
      <c r="Y15" s="166">
        <f t="shared" si="8"/>
        <v>0</v>
      </c>
    </row>
    <row r="16" spans="1:25" x14ac:dyDescent="0.2">
      <c r="A16" s="6" t="s">
        <v>4</v>
      </c>
      <c r="B16" s="5" t="s">
        <v>32</v>
      </c>
      <c r="C16" s="90"/>
      <c r="D16" s="107">
        <f>投入係数表!AL16</f>
        <v>1.0973736191381959E-4</v>
      </c>
      <c r="E16" s="110">
        <f t="shared" si="9"/>
        <v>1.0973736191381958E-2</v>
      </c>
      <c r="F16" s="85">
        <f>分析係数表!C19</f>
        <v>0.40536890089481681</v>
      </c>
      <c r="G16" s="110">
        <f t="shared" si="0"/>
        <v>4.4484113786101773E-3</v>
      </c>
      <c r="H16" s="110">
        <v>3.4249257013685794E-2</v>
      </c>
      <c r="I16" s="110">
        <f t="shared" si="1"/>
        <v>3.4249257013685794E-2</v>
      </c>
      <c r="J16" s="85">
        <f>分析係数表!G19</f>
        <v>5.7664292584581833E-2</v>
      </c>
      <c r="K16" s="111">
        <f t="shared" si="2"/>
        <v>1.9749591772417192E-3</v>
      </c>
      <c r="L16" s="79"/>
      <c r="M16" s="80"/>
      <c r="N16" s="81">
        <f>分析係数表!H19</f>
        <v>-1.1224551097002254E-4</v>
      </c>
      <c r="O16" s="82">
        <f t="shared" si="3"/>
        <v>-3.1806403879604856E-3</v>
      </c>
      <c r="P16" s="76">
        <f>分析係数表!C19</f>
        <v>0.40536890089481681</v>
      </c>
      <c r="Q16" s="82">
        <f t="shared" si="4"/>
        <v>-1.2893326982092058E-3</v>
      </c>
      <c r="R16" s="83">
        <v>6.9784193003063193E-3</v>
      </c>
      <c r="S16" s="84">
        <f t="shared" si="5"/>
        <v>4.1227676313992115E-2</v>
      </c>
      <c r="T16" s="85">
        <f>分析係数表!F19</f>
        <v>0.24008915593875232</v>
      </c>
      <c r="U16" s="86">
        <f t="shared" si="6"/>
        <v>9.8983180075424577E-3</v>
      </c>
      <c r="V16" s="87">
        <f>分析係数表!D19</f>
        <v>8.3893032671263044E-3</v>
      </c>
      <c r="W16" s="167">
        <f t="shared" si="7"/>
        <v>0</v>
      </c>
      <c r="X16" s="76">
        <f>分析係数表!E19</f>
        <v>9.7042048804792374E-3</v>
      </c>
      <c r="Y16" s="166">
        <f t="shared" si="8"/>
        <v>0</v>
      </c>
    </row>
    <row r="17" spans="1:25" x14ac:dyDescent="0.2">
      <c r="A17" s="6" t="s">
        <v>5</v>
      </c>
      <c r="B17" s="5" t="s">
        <v>33</v>
      </c>
      <c r="C17" s="90"/>
      <c r="D17" s="107">
        <f>投入係数表!AL17</f>
        <v>3.9017728680469188E-4</v>
      </c>
      <c r="E17" s="110">
        <f t="shared" si="9"/>
        <v>3.9017728680469189E-2</v>
      </c>
      <c r="F17" s="85">
        <f>分析係数表!C20</f>
        <v>8.6705813891974848E-2</v>
      </c>
      <c r="G17" s="110">
        <f t="shared" si="0"/>
        <v>3.3830639214563309E-3</v>
      </c>
      <c r="H17" s="110">
        <v>8.2956967530428867E-3</v>
      </c>
      <c r="I17" s="110">
        <f t="shared" si="1"/>
        <v>8.2956967530428867E-3</v>
      </c>
      <c r="J17" s="85">
        <f>分析係数表!G20</f>
        <v>0.10015098137896326</v>
      </c>
      <c r="K17" s="111">
        <f t="shared" si="2"/>
        <v>8.3082217103952417E-4</v>
      </c>
      <c r="L17" s="79"/>
      <c r="M17" s="80"/>
      <c r="N17" s="81">
        <f>分析係数表!H20</f>
        <v>5.4858017333236366E-4</v>
      </c>
      <c r="O17" s="82">
        <f t="shared" si="3"/>
        <v>1.5544819924257583E-2</v>
      </c>
      <c r="P17" s="76">
        <f>分析係数表!C20</f>
        <v>8.6705813891974848E-2</v>
      </c>
      <c r="Q17" s="82">
        <f t="shared" si="4"/>
        <v>1.3478262633369405E-3</v>
      </c>
      <c r="R17" s="83">
        <v>3.2803247641813521E-3</v>
      </c>
      <c r="S17" s="84">
        <f t="shared" si="5"/>
        <v>1.1576021517224238E-2</v>
      </c>
      <c r="T17" s="85">
        <f>分析係数表!F20</f>
        <v>0.22320080523402114</v>
      </c>
      <c r="U17" s="86">
        <f t="shared" si="6"/>
        <v>2.5837773240508051E-3</v>
      </c>
      <c r="V17" s="87">
        <f>分析係数表!D20</f>
        <v>3.6738802214393559E-2</v>
      </c>
      <c r="W17" s="167">
        <f t="shared" si="7"/>
        <v>0</v>
      </c>
      <c r="X17" s="76">
        <f>分析係数表!E20</f>
        <v>3.8877705083039761E-2</v>
      </c>
      <c r="Y17" s="166">
        <f t="shared" si="8"/>
        <v>0</v>
      </c>
    </row>
    <row r="18" spans="1:25" x14ac:dyDescent="0.2">
      <c r="A18" s="6" t="s">
        <v>6</v>
      </c>
      <c r="B18" s="5" t="s">
        <v>34</v>
      </c>
      <c r="C18" s="90"/>
      <c r="D18" s="107">
        <f>投入係数表!AL18</f>
        <v>1.0729875387129027E-3</v>
      </c>
      <c r="E18" s="110">
        <f t="shared" si="9"/>
        <v>0.10729875387129027</v>
      </c>
      <c r="F18" s="85">
        <f>分析係数表!C21</f>
        <v>0.12574712643678165</v>
      </c>
      <c r="G18" s="110">
        <f t="shared" si="0"/>
        <v>1.3492509969562253E-2</v>
      </c>
      <c r="H18" s="110">
        <v>2.1449252531641035E-2</v>
      </c>
      <c r="I18" s="110">
        <f t="shared" si="1"/>
        <v>2.1449252531641035E-2</v>
      </c>
      <c r="J18" s="85">
        <f>分析係数表!G21</f>
        <v>0.2851216642932326</v>
      </c>
      <c r="K18" s="111">
        <f t="shared" si="2"/>
        <v>6.1156465796673252E-3</v>
      </c>
      <c r="L18" s="79"/>
      <c r="M18" s="80"/>
      <c r="N18" s="81">
        <f>分析係数表!H21</f>
        <v>9.2325885079567842E-4</v>
      </c>
      <c r="O18" s="82">
        <f t="shared" si="3"/>
        <v>2.6161887134773572E-2</v>
      </c>
      <c r="P18" s="76">
        <f>分析係数表!C21</f>
        <v>0.12574712643678165</v>
      </c>
      <c r="Q18" s="82">
        <f t="shared" si="4"/>
        <v>3.2897821293611839E-3</v>
      </c>
      <c r="R18" s="83">
        <v>7.6437282060083751E-3</v>
      </c>
      <c r="S18" s="84">
        <f t="shared" si="5"/>
        <v>2.9092980737649411E-2</v>
      </c>
      <c r="T18" s="85">
        <f>分析係数表!F21</f>
        <v>0.42585598414958825</v>
      </c>
      <c r="U18" s="86">
        <f t="shared" si="6"/>
        <v>1.2389419943876705E-2</v>
      </c>
      <c r="V18" s="87">
        <f>分析係数表!D21</f>
        <v>8.1109528821744784E-2</v>
      </c>
      <c r="W18" s="167">
        <f t="shared" si="7"/>
        <v>0</v>
      </c>
      <c r="X18" s="76">
        <f>分析係数表!E21</f>
        <v>6.7549996904216453E-2</v>
      </c>
      <c r="Y18" s="166">
        <f t="shared" si="8"/>
        <v>0</v>
      </c>
    </row>
    <row r="19" spans="1:25" x14ac:dyDescent="0.2">
      <c r="A19" s="6" t="s">
        <v>7</v>
      </c>
      <c r="B19" s="5" t="s">
        <v>269</v>
      </c>
      <c r="C19" s="90"/>
      <c r="D19" s="107">
        <f>投入係数表!AL19</f>
        <v>7.376789328651206E-3</v>
      </c>
      <c r="E19" s="110">
        <f t="shared" si="9"/>
        <v>0.73767893286512065</v>
      </c>
      <c r="F19" s="85">
        <f>分析係数表!C22</f>
        <v>0.11411587407903545</v>
      </c>
      <c r="G19" s="110">
        <f t="shared" si="0"/>
        <v>8.4180876213593353E-2</v>
      </c>
      <c r="H19" s="110">
        <v>9.765852670620058E-2</v>
      </c>
      <c r="I19" s="110">
        <f t="shared" si="1"/>
        <v>9.765852670620058E-2</v>
      </c>
      <c r="J19" s="85">
        <f>分析係数表!G22</f>
        <v>0.19462933210924949</v>
      </c>
      <c r="K19" s="111">
        <f t="shared" si="2"/>
        <v>1.9007213827601122E-2</v>
      </c>
      <c r="L19" s="79"/>
      <c r="M19" s="80"/>
      <c r="N19" s="81">
        <f>分析係数表!H22</f>
        <v>4.2684912622402942E-5</v>
      </c>
      <c r="O19" s="82">
        <f t="shared" si="3"/>
        <v>1.2095393024638466E-3</v>
      </c>
      <c r="P19" s="76">
        <f>分析係数表!C22</f>
        <v>0.11411587407903545</v>
      </c>
      <c r="Q19" s="82">
        <f t="shared" si="4"/>
        <v>1.380276347336087E-4</v>
      </c>
      <c r="R19" s="83">
        <v>1.9972419380119848E-3</v>
      </c>
      <c r="S19" s="84">
        <f t="shared" si="5"/>
        <v>9.9655768644212564E-2</v>
      </c>
      <c r="T19" s="85">
        <f>分析係数表!F22</f>
        <v>0.41301354142758778</v>
      </c>
      <c r="U19" s="86">
        <f t="shared" si="6"/>
        <v>4.1159181931434592E-2</v>
      </c>
      <c r="V19" s="87">
        <f>分析係数表!D22</f>
        <v>3.7726646775304108E-2</v>
      </c>
      <c r="W19" s="167">
        <f t="shared" si="7"/>
        <v>0</v>
      </c>
      <c r="X19" s="76">
        <f>分析係数表!E22</f>
        <v>3.6923341748909801E-2</v>
      </c>
      <c r="Y19" s="166">
        <f t="shared" si="8"/>
        <v>0</v>
      </c>
    </row>
    <row r="20" spans="1:25" x14ac:dyDescent="0.2">
      <c r="A20" s="6" t="s">
        <v>8</v>
      </c>
      <c r="B20" s="5" t="s">
        <v>270</v>
      </c>
      <c r="C20" s="90"/>
      <c r="D20" s="107">
        <f>投入係数表!AL20</f>
        <v>1.0766454507766967E-2</v>
      </c>
      <c r="E20" s="110">
        <f t="shared" si="9"/>
        <v>1.0766454507766967</v>
      </c>
      <c r="F20" s="85">
        <f>分析係数表!C23</f>
        <v>0</v>
      </c>
      <c r="G20" s="110">
        <f t="shared" si="0"/>
        <v>0</v>
      </c>
      <c r="H20" s="110">
        <v>0</v>
      </c>
      <c r="I20" s="110">
        <f t="shared" si="1"/>
        <v>0</v>
      </c>
      <c r="J20" s="85">
        <f>分析係数表!G23</f>
        <v>0.21587101160701277</v>
      </c>
      <c r="K20" s="111">
        <f t="shared" si="2"/>
        <v>0</v>
      </c>
      <c r="L20" s="79"/>
      <c r="M20" s="80"/>
      <c r="N20" s="81">
        <f>分析係数表!H23</f>
        <v>2.5294763035498039E-5</v>
      </c>
      <c r="O20" s="82">
        <f t="shared" si="3"/>
        <v>7.1676403108968687E-4</v>
      </c>
      <c r="P20" s="76">
        <f>分析係数表!C23</f>
        <v>0</v>
      </c>
      <c r="Q20" s="82">
        <f t="shared" si="4"/>
        <v>0</v>
      </c>
      <c r="R20" s="83">
        <v>0</v>
      </c>
      <c r="S20" s="84">
        <f t="shared" si="5"/>
        <v>0</v>
      </c>
      <c r="T20" s="85">
        <f>分析係数表!F23</f>
        <v>0.44111505026467873</v>
      </c>
      <c r="U20" s="86">
        <f t="shared" si="6"/>
        <v>0</v>
      </c>
      <c r="V20" s="87">
        <f>分析係数表!D23</f>
        <v>7.4984216405225582E-2</v>
      </c>
      <c r="W20" s="167">
        <f t="shared" si="7"/>
        <v>0</v>
      </c>
      <c r="X20" s="76">
        <f>分析係数表!E23</f>
        <v>7.4984216405225582E-2</v>
      </c>
      <c r="Y20" s="166">
        <f t="shared" si="8"/>
        <v>0</v>
      </c>
    </row>
    <row r="21" spans="1:25" x14ac:dyDescent="0.2">
      <c r="A21" s="6" t="s">
        <v>9</v>
      </c>
      <c r="B21" s="5" t="s">
        <v>271</v>
      </c>
      <c r="C21" s="90"/>
      <c r="D21" s="107">
        <f>投入係数表!AL21</f>
        <v>3.8530007071963324E-3</v>
      </c>
      <c r="E21" s="110">
        <f t="shared" si="9"/>
        <v>0.38530007071963324</v>
      </c>
      <c r="F21" s="85">
        <f>分析係数表!C24</f>
        <v>0.22802579992411787</v>
      </c>
      <c r="G21" s="110">
        <f t="shared" si="0"/>
        <v>8.7858356836663556E-2</v>
      </c>
      <c r="H21" s="110">
        <v>0.10193708947749489</v>
      </c>
      <c r="I21" s="110">
        <f t="shared" si="1"/>
        <v>0.10193708947749489</v>
      </c>
      <c r="J21" s="85">
        <f>分析係数表!G24</f>
        <v>0.20837520938023452</v>
      </c>
      <c r="K21" s="111">
        <f t="shared" si="2"/>
        <v>2.1241162363484698E-2</v>
      </c>
      <c r="L21" s="79"/>
      <c r="M21" s="80"/>
      <c r="N21" s="81">
        <f>分析係数表!H24</f>
        <v>3.2883191946147448E-4</v>
      </c>
      <c r="O21" s="82">
        <f t="shared" si="3"/>
        <v>9.3179324041659291E-3</v>
      </c>
      <c r="P21" s="76">
        <f>分析係数表!C24</f>
        <v>0.22802579992411787</v>
      </c>
      <c r="Q21" s="82">
        <f t="shared" si="4"/>
        <v>2.1247289900987948E-3</v>
      </c>
      <c r="R21" s="83">
        <v>8.62689244201203E-3</v>
      </c>
      <c r="S21" s="84">
        <f t="shared" si="5"/>
        <v>0.11056398191950692</v>
      </c>
      <c r="T21" s="85">
        <f>分析係数表!F24</f>
        <v>0.39262981574539363</v>
      </c>
      <c r="U21" s="86">
        <f t="shared" si="6"/>
        <v>4.3410715849133037E-2</v>
      </c>
      <c r="V21" s="87">
        <f>分析係数表!D24</f>
        <v>9.313232830820771E-2</v>
      </c>
      <c r="W21" s="167">
        <f t="shared" si="7"/>
        <v>0</v>
      </c>
      <c r="X21" s="76">
        <f>分析係数表!E24</f>
        <v>9.0452261306532666E-2</v>
      </c>
      <c r="Y21" s="166">
        <f t="shared" si="8"/>
        <v>0</v>
      </c>
    </row>
    <row r="22" spans="1:25" x14ac:dyDescent="0.2">
      <c r="A22" s="6" t="s">
        <v>10</v>
      </c>
      <c r="B22" s="5" t="s">
        <v>272</v>
      </c>
      <c r="C22" s="90"/>
      <c r="D22" s="107">
        <f>投入係数表!AL22</f>
        <v>1.0912770990318727E-2</v>
      </c>
      <c r="E22" s="110">
        <f t="shared" si="9"/>
        <v>1.0912770990318728</v>
      </c>
      <c r="F22" s="85">
        <f>分析係数表!C25</f>
        <v>9.9149235591377005E-3</v>
      </c>
      <c r="G22" s="110">
        <f t="shared" si="0"/>
        <v>1.081992901873856E-2</v>
      </c>
      <c r="H22" s="110">
        <v>1.3115831557665819E-2</v>
      </c>
      <c r="I22" s="110">
        <f t="shared" si="1"/>
        <v>1.3115831557665819E-2</v>
      </c>
      <c r="J22" s="85">
        <f>分析係数表!G25</f>
        <v>0.19677906391545041</v>
      </c>
      <c r="K22" s="111">
        <f t="shared" si="2"/>
        <v>2.580921056390204E-3</v>
      </c>
      <c r="L22" s="79"/>
      <c r="M22" s="80"/>
      <c r="N22" s="81">
        <f>分析係数表!H25</f>
        <v>5.0905710608939805E-4</v>
      </c>
      <c r="O22" s="82">
        <f t="shared" si="3"/>
        <v>1.442487612567995E-2</v>
      </c>
      <c r="P22" s="76">
        <f>分析係数表!C25</f>
        <v>9.9149235591377005E-3</v>
      </c>
      <c r="Q22" s="82">
        <f t="shared" si="4"/>
        <v>1.430215441361471E-4</v>
      </c>
      <c r="R22" s="83">
        <v>6.7362458784391325E-4</v>
      </c>
      <c r="S22" s="84">
        <f t="shared" si="5"/>
        <v>1.3789456145509733E-2</v>
      </c>
      <c r="T22" s="85">
        <f>分析係数表!F25</f>
        <v>0.35078007045797682</v>
      </c>
      <c r="U22" s="86">
        <f t="shared" si="6"/>
        <v>4.8370663982990857E-3</v>
      </c>
      <c r="V22" s="87">
        <f>分析係数表!D25</f>
        <v>8.1529944640161042E-2</v>
      </c>
      <c r="W22" s="167">
        <f t="shared" si="7"/>
        <v>0</v>
      </c>
      <c r="X22" s="76">
        <f>分析係数表!E25</f>
        <v>6.8948163059889281E-2</v>
      </c>
      <c r="Y22" s="166">
        <f t="shared" si="8"/>
        <v>0</v>
      </c>
    </row>
    <row r="23" spans="1:25" x14ac:dyDescent="0.2">
      <c r="A23" s="6" t="s">
        <v>11</v>
      </c>
      <c r="B23" s="5" t="s">
        <v>35</v>
      </c>
      <c r="C23" s="90"/>
      <c r="D23" s="107">
        <f>投入係数表!AL23</f>
        <v>6.2916087497256563E-3</v>
      </c>
      <c r="E23" s="110">
        <f t="shared" si="9"/>
        <v>0.62916087497256568</v>
      </c>
      <c r="F23" s="85">
        <f>分析係数表!C26</f>
        <v>0.61283557046979864</v>
      </c>
      <c r="G23" s="110">
        <f t="shared" si="0"/>
        <v>0.38557216373108993</v>
      </c>
      <c r="H23" s="110">
        <v>0.4744369853039741</v>
      </c>
      <c r="I23" s="110">
        <f t="shared" si="1"/>
        <v>0.4744369853039741</v>
      </c>
      <c r="J23" s="85">
        <f>分析係数表!G26</f>
        <v>0.19644335167242807</v>
      </c>
      <c r="K23" s="111">
        <f t="shared" si="2"/>
        <v>9.3199991550475175E-2</v>
      </c>
      <c r="L23" s="79"/>
      <c r="M23" s="80"/>
      <c r="N23" s="81">
        <f>分析係数表!H26</f>
        <v>1.0374014689933634E-2</v>
      </c>
      <c r="O23" s="82">
        <f t="shared" si="3"/>
        <v>0.29396284825065788</v>
      </c>
      <c r="P23" s="76">
        <f>分析係数表!C26</f>
        <v>0.61283557046979864</v>
      </c>
      <c r="Q23" s="82">
        <f t="shared" si="4"/>
        <v>0.18015088980461877</v>
      </c>
      <c r="R23" s="83">
        <v>0.20265536171374407</v>
      </c>
      <c r="S23" s="84">
        <f t="shared" si="5"/>
        <v>0.67709234701771814</v>
      </c>
      <c r="T23" s="85">
        <f>分析係数表!F26</f>
        <v>0.33496031939237547</v>
      </c>
      <c r="U23" s="86">
        <f t="shared" si="6"/>
        <v>0.22679906881518799</v>
      </c>
      <c r="V23" s="87">
        <f>分析係数表!D26</f>
        <v>1.4022104289400653E-2</v>
      </c>
      <c r="W23" s="167">
        <f t="shared" si="7"/>
        <v>0</v>
      </c>
      <c r="X23" s="76">
        <f>分析係数表!E26</f>
        <v>1.5044549393836117E-2</v>
      </c>
      <c r="Y23" s="166">
        <f t="shared" si="8"/>
        <v>0</v>
      </c>
    </row>
    <row r="24" spans="1:25" x14ac:dyDescent="0.2">
      <c r="A24" s="6" t="s">
        <v>12</v>
      </c>
      <c r="B24" s="5" t="s">
        <v>366</v>
      </c>
      <c r="C24" s="90"/>
      <c r="D24" s="107">
        <f>投入係数表!AL24</f>
        <v>1.1949179408393689E-3</v>
      </c>
      <c r="E24" s="110">
        <f t="shared" si="9"/>
        <v>0.11949179408393688</v>
      </c>
      <c r="F24" s="85">
        <f>分析係数表!C27</f>
        <v>1.5080990504561576E-2</v>
      </c>
      <c r="G24" s="110">
        <f t="shared" si="0"/>
        <v>1.8020546119528792E-3</v>
      </c>
      <c r="H24" s="110">
        <v>2.0529207024409025E-3</v>
      </c>
      <c r="I24" s="110">
        <f t="shared" si="1"/>
        <v>2.0529207024409025E-3</v>
      </c>
      <c r="J24" s="85">
        <f>分析係数表!G27</f>
        <v>0.17011128775834658</v>
      </c>
      <c r="K24" s="111">
        <f t="shared" si="2"/>
        <v>3.4922498435799136E-4</v>
      </c>
      <c r="L24" s="79"/>
      <c r="M24" s="80"/>
      <c r="N24" s="81">
        <f>分析係数表!H27</f>
        <v>1.1055392369202362E-2</v>
      </c>
      <c r="O24" s="82">
        <f t="shared" si="3"/>
        <v>0.31327067933813629</v>
      </c>
      <c r="P24" s="76">
        <f>分析係数表!C27</f>
        <v>1.5080990504561576E-2</v>
      </c>
      <c r="Q24" s="82">
        <f t="shared" si="4"/>
        <v>4.7244321404559877E-3</v>
      </c>
      <c r="R24" s="83">
        <v>4.7823023099920715E-3</v>
      </c>
      <c r="S24" s="84">
        <f t="shared" si="5"/>
        <v>6.8352230124329744E-3</v>
      </c>
      <c r="T24" s="85">
        <f>分析係数表!F27</f>
        <v>0.32114467408585057</v>
      </c>
      <c r="U24" s="86">
        <f t="shared" si="6"/>
        <v>2.1950954666318935E-3</v>
      </c>
      <c r="V24" s="87">
        <f>分析係数表!D27</f>
        <v>6.518282988871224E-2</v>
      </c>
      <c r="W24" s="167">
        <f t="shared" si="7"/>
        <v>0</v>
      </c>
      <c r="X24" s="76">
        <f>分析係数表!E27</f>
        <v>7.7901430842607311E-2</v>
      </c>
      <c r="Y24" s="166">
        <f t="shared" si="8"/>
        <v>0</v>
      </c>
    </row>
    <row r="25" spans="1:25" x14ac:dyDescent="0.2">
      <c r="A25" s="6" t="s">
        <v>13</v>
      </c>
      <c r="B25" s="5" t="s">
        <v>192</v>
      </c>
      <c r="C25" s="90"/>
      <c r="D25" s="107">
        <f>投入係数表!AL25</f>
        <v>2.6507669422293753E-2</v>
      </c>
      <c r="E25" s="110">
        <f t="shared" si="9"/>
        <v>2.6507669422293754</v>
      </c>
      <c r="F25" s="85">
        <f>分析係数表!C28</f>
        <v>4.0038232795242101E-2</v>
      </c>
      <c r="G25" s="110">
        <f t="shared" si="0"/>
        <v>0.1061320239189118</v>
      </c>
      <c r="H25" s="110">
        <v>0.1216488068658886</v>
      </c>
      <c r="I25" s="110">
        <f t="shared" si="1"/>
        <v>0.1216488068658886</v>
      </c>
      <c r="J25" s="85">
        <f>分析係数表!G28</f>
        <v>0.12474279835390946</v>
      </c>
      <c r="K25" s="111">
        <f t="shared" si="2"/>
        <v>1.5174812584865218E-2</v>
      </c>
      <c r="L25" s="79"/>
      <c r="M25" s="80"/>
      <c r="N25" s="81">
        <f>分析係数表!H28</f>
        <v>2.0869760426975598E-2</v>
      </c>
      <c r="O25" s="82">
        <f t="shared" si="3"/>
        <v>0.59137512340093479</v>
      </c>
      <c r="P25" s="76">
        <f>分析係数表!C28</f>
        <v>4.0038232795242101E-2</v>
      </c>
      <c r="Q25" s="82">
        <f t="shared" si="4"/>
        <v>2.3677614860041652E-2</v>
      </c>
      <c r="R25" s="83">
        <v>2.5920494731069093E-2</v>
      </c>
      <c r="S25" s="84">
        <f t="shared" si="5"/>
        <v>0.14756930159695769</v>
      </c>
      <c r="T25" s="85">
        <f>分析係数表!F28</f>
        <v>0.21334876543209877</v>
      </c>
      <c r="U25" s="86">
        <f t="shared" si="6"/>
        <v>3.1483728311387967E-2</v>
      </c>
      <c r="V25" s="87">
        <f>分析係数表!D28</f>
        <v>5.5555555555555552E-2</v>
      </c>
      <c r="W25" s="167">
        <f t="shared" si="7"/>
        <v>0</v>
      </c>
      <c r="X25" s="76">
        <f>分析係数表!E28</f>
        <v>5.3497942386831275E-2</v>
      </c>
      <c r="Y25" s="166">
        <f t="shared" si="8"/>
        <v>0</v>
      </c>
    </row>
    <row r="26" spans="1:25" x14ac:dyDescent="0.2">
      <c r="A26" s="6" t="s">
        <v>14</v>
      </c>
      <c r="B26" s="5" t="s">
        <v>50</v>
      </c>
      <c r="C26" s="90"/>
      <c r="D26" s="107">
        <f>投入係数表!AL26</f>
        <v>6.6208208354671151E-3</v>
      </c>
      <c r="E26" s="110">
        <f t="shared" si="9"/>
        <v>0.6620820835467115</v>
      </c>
      <c r="F26" s="85">
        <f>分析係数表!C29</f>
        <v>5.2257811734743864E-2</v>
      </c>
      <c r="G26" s="110">
        <f t="shared" si="0"/>
        <v>3.4598960874931008E-2</v>
      </c>
      <c r="H26" s="110">
        <v>4.1294228466731246E-2</v>
      </c>
      <c r="I26" s="110">
        <f t="shared" si="1"/>
        <v>4.1294228466731246E-2</v>
      </c>
      <c r="J26" s="85">
        <f>分析係数表!G29</f>
        <v>0.26071608673726676</v>
      </c>
      <c r="K26" s="111">
        <f t="shared" si="2"/>
        <v>1.0766069650680814E-2</v>
      </c>
      <c r="L26" s="79"/>
      <c r="M26" s="80"/>
      <c r="N26" s="81">
        <f>分析係数表!H29</f>
        <v>1.0140038131855275E-2</v>
      </c>
      <c r="O26" s="82">
        <f t="shared" si="3"/>
        <v>0.28733278096307824</v>
      </c>
      <c r="P26" s="76">
        <f>分析係数表!C29</f>
        <v>5.2257811734743864E-2</v>
      </c>
      <c r="Q26" s="82">
        <f t="shared" si="4"/>
        <v>1.5015382372788938E-2</v>
      </c>
      <c r="R26" s="83">
        <v>2.0097067253027158E-2</v>
      </c>
      <c r="S26" s="84">
        <f t="shared" si="5"/>
        <v>6.1391295719758404E-2</v>
      </c>
      <c r="T26" s="85">
        <f>分析係数表!F29</f>
        <v>0.44730206757438223</v>
      </c>
      <c r="U26" s="86">
        <f t="shared" si="6"/>
        <v>2.7460453506518257E-2</v>
      </c>
      <c r="V26" s="87">
        <f>分析係数表!D29</f>
        <v>0.13842662632375188</v>
      </c>
      <c r="W26" s="167">
        <f t="shared" si="7"/>
        <v>0</v>
      </c>
      <c r="X26" s="76">
        <f>分析係数表!E29</f>
        <v>9.5057992939989913E-2</v>
      </c>
      <c r="Y26" s="166">
        <f t="shared" si="8"/>
        <v>0</v>
      </c>
    </row>
    <row r="27" spans="1:25" x14ac:dyDescent="0.2">
      <c r="A27" s="6" t="s">
        <v>15</v>
      </c>
      <c r="B27" s="5" t="s">
        <v>36</v>
      </c>
      <c r="C27" s="90"/>
      <c r="D27" s="107">
        <f>投入係数表!AL27</f>
        <v>1.316848342965835E-3</v>
      </c>
      <c r="E27" s="110">
        <f t="shared" si="9"/>
        <v>0.13168483429658351</v>
      </c>
      <c r="F27" s="85">
        <f>分析係数表!C30</f>
        <v>1</v>
      </c>
      <c r="G27" s="110">
        <f t="shared" si="0"/>
        <v>0.13168483429658351</v>
      </c>
      <c r="H27" s="110">
        <v>0.1709172031951908</v>
      </c>
      <c r="I27" s="110">
        <f t="shared" si="1"/>
        <v>0.1709172031951908</v>
      </c>
      <c r="J27" s="85">
        <f>分析係数表!G30</f>
        <v>0.34449214239092235</v>
      </c>
      <c r="K27" s="111">
        <f t="shared" si="2"/>
        <v>5.8879633500175874E-2</v>
      </c>
      <c r="L27" s="79"/>
      <c r="M27" s="80"/>
      <c r="N27" s="81">
        <f>分析係数表!H30</f>
        <v>0</v>
      </c>
      <c r="O27" s="82">
        <f t="shared" si="3"/>
        <v>0</v>
      </c>
      <c r="P27" s="76">
        <f>分析係数表!C30</f>
        <v>1</v>
      </c>
      <c r="Q27" s="82">
        <f t="shared" si="4"/>
        <v>0</v>
      </c>
      <c r="R27" s="83">
        <v>8.0630535043490562E-2</v>
      </c>
      <c r="S27" s="84">
        <f t="shared" si="5"/>
        <v>0.25154773823868137</v>
      </c>
      <c r="T27" s="85">
        <f>分析係数表!F30</f>
        <v>0.44050308781442987</v>
      </c>
      <c r="U27" s="86">
        <f t="shared" si="6"/>
        <v>0.11080755542687508</v>
      </c>
      <c r="V27" s="87">
        <f>分析係数表!D30</f>
        <v>0.11032032936687253</v>
      </c>
      <c r="W27" s="167">
        <f t="shared" si="7"/>
        <v>0</v>
      </c>
      <c r="X27" s="76">
        <f>分析係数表!E30</f>
        <v>8.4249635989355823E-2</v>
      </c>
      <c r="Y27" s="166">
        <f t="shared" si="8"/>
        <v>0</v>
      </c>
    </row>
    <row r="28" spans="1:25" x14ac:dyDescent="0.2">
      <c r="A28" s="6" t="s">
        <v>16</v>
      </c>
      <c r="B28" s="5" t="s">
        <v>193</v>
      </c>
      <c r="C28" s="90"/>
      <c r="D28" s="107">
        <f>投入係数表!AL28</f>
        <v>5.5722193771795062E-3</v>
      </c>
      <c r="E28" s="110">
        <f t="shared" si="9"/>
        <v>0.55722193771795059</v>
      </c>
      <c r="F28" s="85">
        <f>分析係数表!C31</f>
        <v>0.13612385518153858</v>
      </c>
      <c r="G28" s="110">
        <f t="shared" si="0"/>
        <v>7.5851198353894617E-2</v>
      </c>
      <c r="H28" s="110">
        <v>9.5341742734610185E-2</v>
      </c>
      <c r="I28" s="110">
        <f t="shared" si="1"/>
        <v>9.5341742734610185E-2</v>
      </c>
      <c r="J28" s="85">
        <f>分析係数表!G31</f>
        <v>7.0908634538152604E-2</v>
      </c>
      <c r="K28" s="111">
        <f t="shared" si="2"/>
        <v>6.7605527917990399E-3</v>
      </c>
      <c r="L28" s="79"/>
      <c r="M28" s="80"/>
      <c r="N28" s="81">
        <f>分析係数表!H31</f>
        <v>2.211552750647388E-2</v>
      </c>
      <c r="O28" s="82">
        <f t="shared" si="3"/>
        <v>0.6266757519321019</v>
      </c>
      <c r="P28" s="76">
        <f>分析係数表!C31</f>
        <v>0.13612385518153858</v>
      </c>
      <c r="Q28" s="82">
        <f t="shared" si="4"/>
        <v>8.530551930178723E-2</v>
      </c>
      <c r="R28" s="83">
        <v>0.11278981158092084</v>
      </c>
      <c r="S28" s="84">
        <f t="shared" si="5"/>
        <v>0.20813155431553104</v>
      </c>
      <c r="T28" s="85">
        <f>分析係数表!F31</f>
        <v>0.34563253012048195</v>
      </c>
      <c r="U28" s="86">
        <f t="shared" si="6"/>
        <v>7.1937035715985503E-2</v>
      </c>
      <c r="V28" s="87">
        <f>分析係数表!D31</f>
        <v>2.3594377510040159E-2</v>
      </c>
      <c r="W28" s="167">
        <f t="shared" si="7"/>
        <v>0</v>
      </c>
      <c r="X28" s="76">
        <f>分析係数表!E31</f>
        <v>2.0582329317269075E-2</v>
      </c>
      <c r="Y28" s="166">
        <f t="shared" si="8"/>
        <v>0</v>
      </c>
    </row>
    <row r="29" spans="1:25" x14ac:dyDescent="0.2">
      <c r="A29" s="6" t="s">
        <v>17</v>
      </c>
      <c r="B29" s="5" t="s">
        <v>273</v>
      </c>
      <c r="C29" s="90"/>
      <c r="D29" s="107">
        <f>投入係数表!AL29</f>
        <v>8.1693369424732363E-4</v>
      </c>
      <c r="E29" s="110">
        <f t="shared" si="9"/>
        <v>8.1693369424732362E-2</v>
      </c>
      <c r="F29" s="85">
        <f>分析係数表!C32</f>
        <v>0.77653138391731791</v>
      </c>
      <c r="G29" s="110">
        <f t="shared" si="0"/>
        <v>6.3437465216256123E-2</v>
      </c>
      <c r="H29" s="110">
        <v>8.2561463484200126E-2</v>
      </c>
      <c r="I29" s="110">
        <f t="shared" si="1"/>
        <v>8.2561463484200126E-2</v>
      </c>
      <c r="J29" s="85">
        <f>分析係数表!G32</f>
        <v>0.14009350314364016</v>
      </c>
      <c r="K29" s="111">
        <f t="shared" si="2"/>
        <v>1.1566324644167323E-2</v>
      </c>
      <c r="L29" s="79"/>
      <c r="M29" s="80"/>
      <c r="N29" s="81">
        <f>分析係数表!H32</f>
        <v>6.3300144496333836E-3</v>
      </c>
      <c r="O29" s="82">
        <f t="shared" si="3"/>
        <v>0.17937019878019414</v>
      </c>
      <c r="P29" s="76">
        <f>分析係数表!C32</f>
        <v>0.77653138391731791</v>
      </c>
      <c r="Q29" s="82">
        <f t="shared" si="4"/>
        <v>0.13928658869230856</v>
      </c>
      <c r="R29" s="83">
        <v>0.18164698699254755</v>
      </c>
      <c r="S29" s="84">
        <f t="shared" si="5"/>
        <v>0.26420845047674768</v>
      </c>
      <c r="T29" s="85">
        <f>分析係数表!F32</f>
        <v>0.48218603901338064</v>
      </c>
      <c r="U29" s="86">
        <f t="shared" si="6"/>
        <v>0.12739762620924591</v>
      </c>
      <c r="V29" s="87">
        <f>分析係数表!D32</f>
        <v>2.111881347734967E-2</v>
      </c>
      <c r="W29" s="167">
        <f t="shared" si="7"/>
        <v>0</v>
      </c>
      <c r="X29" s="76">
        <f>分析係数表!E32</f>
        <v>3.1758826374334997E-2</v>
      </c>
      <c r="Y29" s="166">
        <f t="shared" si="8"/>
        <v>0</v>
      </c>
    </row>
    <row r="30" spans="1:25" x14ac:dyDescent="0.2">
      <c r="A30" s="6" t="s">
        <v>18</v>
      </c>
      <c r="B30" s="5" t="s">
        <v>274</v>
      </c>
      <c r="C30" s="90"/>
      <c r="D30" s="107">
        <f>投入係数表!AL30</f>
        <v>2.6824688467822568E-4</v>
      </c>
      <c r="E30" s="110">
        <f t="shared" si="9"/>
        <v>2.6824688467822568E-2</v>
      </c>
      <c r="F30" s="85">
        <f>分析係数表!C33</f>
        <v>0.72092624356775303</v>
      </c>
      <c r="G30" s="110">
        <f t="shared" si="0"/>
        <v>1.9338621891982547E-2</v>
      </c>
      <c r="H30" s="110">
        <v>3.1948466893438832E-2</v>
      </c>
      <c r="I30" s="110">
        <f t="shared" si="1"/>
        <v>3.1948466893438832E-2</v>
      </c>
      <c r="J30" s="85">
        <f>分析係数表!G33</f>
        <v>0.50771788173830446</v>
      </c>
      <c r="K30" s="111">
        <f t="shared" si="2"/>
        <v>1.622080793592311E-2</v>
      </c>
      <c r="L30" s="79"/>
      <c r="M30" s="80"/>
      <c r="N30" s="81">
        <f>分析係数表!H33</f>
        <v>9.5171545921061366E-4</v>
      </c>
      <c r="O30" s="82">
        <f t="shared" si="3"/>
        <v>2.6968246669749469E-2</v>
      </c>
      <c r="P30" s="76">
        <f>分析係数表!C33</f>
        <v>0.72092624356775303</v>
      </c>
      <c r="Q30" s="82">
        <f t="shared" si="4"/>
        <v>1.9442116767231052E-2</v>
      </c>
      <c r="R30" s="83">
        <v>5.6414391497714426E-2</v>
      </c>
      <c r="S30" s="84">
        <f t="shared" si="5"/>
        <v>8.8362858391153265E-2</v>
      </c>
      <c r="T30" s="85">
        <f>分析係数表!F33</f>
        <v>0.64568985989076233</v>
      </c>
      <c r="U30" s="86">
        <f t="shared" si="6"/>
        <v>5.7055001654131021E-2</v>
      </c>
      <c r="V30" s="87">
        <f>分析係数表!D33</f>
        <v>8.5965328900498697E-2</v>
      </c>
      <c r="W30" s="167">
        <f t="shared" si="7"/>
        <v>0</v>
      </c>
      <c r="X30" s="76">
        <f>分析係数表!E33</f>
        <v>8.1928283068154834E-2</v>
      </c>
      <c r="Y30" s="166">
        <f t="shared" si="8"/>
        <v>0</v>
      </c>
    </row>
    <row r="31" spans="1:25" x14ac:dyDescent="0.2">
      <c r="A31" s="6" t="s">
        <v>19</v>
      </c>
      <c r="B31" s="5" t="s">
        <v>275</v>
      </c>
      <c r="C31" s="90"/>
      <c r="D31" s="107">
        <f>投入係数表!AL31</f>
        <v>1.9947813787889873E-2</v>
      </c>
      <c r="E31" s="110">
        <f t="shared" si="9"/>
        <v>1.9947813787889874</v>
      </c>
      <c r="F31" s="85">
        <f>分析係数表!C34</f>
        <v>0.35819769846483229</v>
      </c>
      <c r="G31" s="110">
        <f t="shared" si="0"/>
        <v>0.71452609882272011</v>
      </c>
      <c r="H31" s="110">
        <v>0.86081966914256303</v>
      </c>
      <c r="I31" s="110">
        <f t="shared" si="1"/>
        <v>0.86081966914256303</v>
      </c>
      <c r="J31" s="85">
        <f>分析係数表!G34</f>
        <v>0.42481599404565001</v>
      </c>
      <c r="K31" s="111">
        <f t="shared" si="2"/>
        <v>0.36568996344084548</v>
      </c>
      <c r="L31" s="79"/>
      <c r="M31" s="80"/>
      <c r="N31" s="81">
        <f>分析係数表!H34</f>
        <v>0.15806065051806836</v>
      </c>
      <c r="O31" s="82">
        <f t="shared" si="3"/>
        <v>4.4788792392716807</v>
      </c>
      <c r="P31" s="76">
        <f>分析係数表!C34</f>
        <v>0.35819769846483229</v>
      </c>
      <c r="Q31" s="82">
        <f t="shared" si="4"/>
        <v>1.604324235209035</v>
      </c>
      <c r="R31" s="83">
        <v>1.7345472281096155</v>
      </c>
      <c r="S31" s="84">
        <f t="shared" si="5"/>
        <v>2.5953668972521786</v>
      </c>
      <c r="T31" s="85">
        <f>分析係数表!F34</f>
        <v>0.69970848494872639</v>
      </c>
      <c r="U31" s="86">
        <f t="shared" si="6"/>
        <v>1.8160002395623986</v>
      </c>
      <c r="V31" s="87">
        <f>分析係数表!D34</f>
        <v>0.20760626860734369</v>
      </c>
      <c r="W31" s="167">
        <f t="shared" si="7"/>
        <v>1</v>
      </c>
      <c r="X31" s="76">
        <f>分析係数表!E34</f>
        <v>0.15619831293417136</v>
      </c>
      <c r="Y31" s="166">
        <f t="shared" si="8"/>
        <v>0</v>
      </c>
    </row>
    <row r="32" spans="1:25" x14ac:dyDescent="0.2">
      <c r="A32" s="6" t="s">
        <v>20</v>
      </c>
      <c r="B32" s="5" t="s">
        <v>37</v>
      </c>
      <c r="C32" s="90"/>
      <c r="D32" s="107">
        <f>投入係数表!AL32</f>
        <v>6.3403809105762434E-3</v>
      </c>
      <c r="E32" s="110">
        <f t="shared" si="9"/>
        <v>0.63403809105762432</v>
      </c>
      <c r="F32" s="85">
        <f>分析係数表!C35</f>
        <v>0.47446234387370934</v>
      </c>
      <c r="G32" s="110">
        <f t="shared" si="0"/>
        <v>0.3008271987884128</v>
      </c>
      <c r="H32" s="110">
        <v>0.39292504252837385</v>
      </c>
      <c r="I32" s="110">
        <f t="shared" si="1"/>
        <v>0.39292504252837385</v>
      </c>
      <c r="J32" s="85">
        <f>分析係数表!G35</f>
        <v>0.31377306685396844</v>
      </c>
      <c r="K32" s="111">
        <f t="shared" si="2"/>
        <v>0.12328929563785385</v>
      </c>
      <c r="L32" s="79"/>
      <c r="M32" s="80"/>
      <c r="N32" s="81">
        <f>分析係数表!H35</f>
        <v>5.9483797123353076E-2</v>
      </c>
      <c r="O32" s="82">
        <f t="shared" si="3"/>
        <v>1.6855602146112849</v>
      </c>
      <c r="P32" s="76">
        <f>分析係数表!C35</f>
        <v>0.47446234387370934</v>
      </c>
      <c r="Q32" s="82">
        <f t="shared" si="4"/>
        <v>0.79973485016474277</v>
      </c>
      <c r="R32" s="83">
        <v>1.0616392455482169</v>
      </c>
      <c r="S32" s="84">
        <f t="shared" si="5"/>
        <v>1.4545642880765908</v>
      </c>
      <c r="T32" s="85">
        <f>分析係数表!F35</f>
        <v>0.64389247174509934</v>
      </c>
      <c r="U32" s="86">
        <f t="shared" si="6"/>
        <v>0.93658299476178675</v>
      </c>
      <c r="V32" s="87">
        <f>分析係数表!D35</f>
        <v>6.6375071834493329E-2</v>
      </c>
      <c r="W32" s="167">
        <f t="shared" si="7"/>
        <v>0</v>
      </c>
      <c r="X32" s="76">
        <f>分析係数表!E35</f>
        <v>5.9702445565417275E-2</v>
      </c>
      <c r="Y32" s="166">
        <f t="shared" si="8"/>
        <v>0</v>
      </c>
    </row>
    <row r="33" spans="1:25" x14ac:dyDescent="0.2">
      <c r="A33" s="6" t="s">
        <v>21</v>
      </c>
      <c r="B33" s="5" t="s">
        <v>38</v>
      </c>
      <c r="C33" s="90"/>
      <c r="D33" s="107">
        <f>投入係数表!AL33</f>
        <v>5.730728899943912E-3</v>
      </c>
      <c r="E33" s="110">
        <f t="shared" si="9"/>
        <v>0.57307288999439121</v>
      </c>
      <c r="F33" s="85">
        <f>分析係数表!C36</f>
        <v>0.91090674483303868</v>
      </c>
      <c r="G33" s="110">
        <f t="shared" si="0"/>
        <v>0.52201596077685297</v>
      </c>
      <c r="H33" s="110">
        <v>0.65349840008101445</v>
      </c>
      <c r="I33" s="110">
        <f t="shared" si="1"/>
        <v>0.65349840008101445</v>
      </c>
      <c r="J33" s="85">
        <f>分析係数表!G36</f>
        <v>5.1762655005969514E-2</v>
      </c>
      <c r="K33" s="111">
        <f t="shared" si="2"/>
        <v>3.3826812230346594E-2</v>
      </c>
      <c r="L33" s="79"/>
      <c r="M33" s="80"/>
      <c r="N33" s="81">
        <f>分析係数表!H36</f>
        <v>0.19022926540846299</v>
      </c>
      <c r="O33" s="82">
        <f t="shared" si="3"/>
        <v>5.3904238958099899</v>
      </c>
      <c r="P33" s="76">
        <f>分析係数表!C36</f>
        <v>0.91090674483303868</v>
      </c>
      <c r="Q33" s="82">
        <f t="shared" si="4"/>
        <v>4.9101734842025051</v>
      </c>
      <c r="R33" s="83">
        <v>5.1550725326875542</v>
      </c>
      <c r="S33" s="84">
        <f t="shared" si="5"/>
        <v>5.8085709327685686</v>
      </c>
      <c r="T33" s="85">
        <f>分析係数表!F36</f>
        <v>0.84633076241329552</v>
      </c>
      <c r="U33" s="86">
        <f t="shared" si="6"/>
        <v>4.91597226606173</v>
      </c>
      <c r="V33" s="87">
        <f>分析係数表!D36</f>
        <v>1.3696924417880712E-2</v>
      </c>
      <c r="W33" s="167">
        <f t="shared" si="7"/>
        <v>0</v>
      </c>
      <c r="X33" s="76">
        <f>分析係数表!E36</f>
        <v>6.1086817992045527E-3</v>
      </c>
      <c r="Y33" s="166">
        <f t="shared" si="8"/>
        <v>0</v>
      </c>
    </row>
    <row r="34" spans="1:25" x14ac:dyDescent="0.2">
      <c r="A34" s="6" t="s">
        <v>22</v>
      </c>
      <c r="B34" s="5" t="s">
        <v>378</v>
      </c>
      <c r="C34" s="90"/>
      <c r="D34" s="107">
        <f>投入係数表!AL34</f>
        <v>8.4741629477894011E-3</v>
      </c>
      <c r="E34" s="110">
        <f t="shared" si="9"/>
        <v>0.84741629477894009</v>
      </c>
      <c r="F34" s="85">
        <f>分析係数表!C37</f>
        <v>0.57543127748336897</v>
      </c>
      <c r="G34" s="110">
        <f t="shared" si="0"/>
        <v>0.48762984106486867</v>
      </c>
      <c r="H34" s="110">
        <v>0.66214342203017884</v>
      </c>
      <c r="I34" s="110">
        <f t="shared" si="1"/>
        <v>0.66214342203017884</v>
      </c>
      <c r="J34" s="85">
        <f>分析係数表!G37</f>
        <v>0.39253606653449546</v>
      </c>
      <c r="K34" s="111">
        <f t="shared" si="2"/>
        <v>0.25991517436541678</v>
      </c>
      <c r="L34" s="79"/>
      <c r="M34" s="80"/>
      <c r="N34" s="81">
        <f>分析係数表!H37</f>
        <v>4.7922509493440749E-2</v>
      </c>
      <c r="O34" s="82">
        <f t="shared" si="3"/>
        <v>1.3579542546513548</v>
      </c>
      <c r="P34" s="76">
        <f>分析係数表!C37</f>
        <v>0.57543127748336897</v>
      </c>
      <c r="Q34" s="82">
        <f t="shared" si="4"/>
        <v>0.78140935151800517</v>
      </c>
      <c r="R34" s="83">
        <v>0.96198537582406862</v>
      </c>
      <c r="S34" s="84">
        <f t="shared" si="5"/>
        <v>1.6241287978542474</v>
      </c>
      <c r="T34" s="85">
        <f>分析係数表!F37</f>
        <v>0.63717752091671964</v>
      </c>
      <c r="U34" s="86">
        <f t="shared" si="6"/>
        <v>1.0348583610662214</v>
      </c>
      <c r="V34" s="87">
        <f>分析係数表!D37</f>
        <v>6.7955959550617839E-2</v>
      </c>
      <c r="W34" s="167">
        <f t="shared" si="7"/>
        <v>0</v>
      </c>
      <c r="X34" s="76">
        <f>分析係数表!E37</f>
        <v>6.4489582164366135E-2</v>
      </c>
      <c r="Y34" s="166">
        <f t="shared" si="8"/>
        <v>0</v>
      </c>
    </row>
    <row r="35" spans="1:25" x14ac:dyDescent="0.2">
      <c r="A35" s="6" t="s">
        <v>23</v>
      </c>
      <c r="B35" s="5" t="s">
        <v>194</v>
      </c>
      <c r="C35" s="90"/>
      <c r="D35" s="107">
        <f>投入係数表!AL35</f>
        <v>3.3774721389031141E-2</v>
      </c>
      <c r="E35" s="110">
        <f t="shared" si="9"/>
        <v>3.3774721389031139</v>
      </c>
      <c r="F35" s="85">
        <f>分析係数表!C38</f>
        <v>0.12310923685624497</v>
      </c>
      <c r="G35" s="110">
        <f t="shared" si="0"/>
        <v>0.4157980175235918</v>
      </c>
      <c r="H35" s="110">
        <v>0.49488052025449392</v>
      </c>
      <c r="I35" s="110">
        <f t="shared" si="1"/>
        <v>0.49488052025449392</v>
      </c>
      <c r="J35" s="85">
        <f>分析係数表!G38</f>
        <v>0.19170637906529556</v>
      </c>
      <c r="K35" s="111">
        <f t="shared" si="2"/>
        <v>9.4871752607938689E-2</v>
      </c>
      <c r="L35" s="79"/>
      <c r="M35" s="80"/>
      <c r="N35" s="81">
        <f>分析係数表!H38</f>
        <v>4.3167094042767119E-2</v>
      </c>
      <c r="O35" s="82">
        <f t="shared" si="3"/>
        <v>1.2232026168064938</v>
      </c>
      <c r="P35" s="76">
        <f>分析係数表!C38</f>
        <v>0.12310923685624497</v>
      </c>
      <c r="Q35" s="82">
        <f t="shared" si="4"/>
        <v>0.15058754067560931</v>
      </c>
      <c r="R35" s="83">
        <v>0.19469281252362142</v>
      </c>
      <c r="S35" s="84">
        <f t="shared" si="5"/>
        <v>0.68957333277811528</v>
      </c>
      <c r="T35" s="85">
        <f>分析係数表!F38</f>
        <v>0.42705459409748348</v>
      </c>
      <c r="U35" s="86">
        <f t="shared" si="6"/>
        <v>0.29448545973000689</v>
      </c>
      <c r="V35" s="87">
        <f>分析係数表!D38</f>
        <v>7.0562661984783878E-2</v>
      </c>
      <c r="W35" s="167">
        <f t="shared" si="7"/>
        <v>0</v>
      </c>
      <c r="X35" s="76">
        <f>分析係数表!E38</f>
        <v>7.7418276063874261E-2</v>
      </c>
      <c r="Y35" s="166">
        <f t="shared" si="8"/>
        <v>0</v>
      </c>
    </row>
    <row r="36" spans="1:25" x14ac:dyDescent="0.2">
      <c r="A36" s="6" t="s">
        <v>24</v>
      </c>
      <c r="B36" s="5" t="s">
        <v>39</v>
      </c>
      <c r="C36" s="90"/>
      <c r="D36" s="107">
        <f>投入係数表!AL36</f>
        <v>0</v>
      </c>
      <c r="E36" s="110">
        <f t="shared" si="9"/>
        <v>0</v>
      </c>
      <c r="F36" s="85">
        <f>分析係数表!C39</f>
        <v>1</v>
      </c>
      <c r="G36" s="110">
        <f t="shared" si="0"/>
        <v>0</v>
      </c>
      <c r="H36" s="110">
        <v>3.7147260977671993E-2</v>
      </c>
      <c r="I36" s="110">
        <f t="shared" si="1"/>
        <v>3.7147260977671993E-2</v>
      </c>
      <c r="J36" s="85">
        <f>分析係数表!G39</f>
        <v>0.35304153549304357</v>
      </c>
      <c r="K36" s="111">
        <f t="shared" si="2"/>
        <v>1.3114526054918139E-2</v>
      </c>
      <c r="L36" s="79"/>
      <c r="M36" s="80"/>
      <c r="N36" s="81">
        <f>分析係数表!H39</f>
        <v>3.7957953780144243E-3</v>
      </c>
      <c r="O36" s="82">
        <f t="shared" si="3"/>
        <v>0.10755940241539613</v>
      </c>
      <c r="P36" s="76">
        <f>分析係数表!C39</f>
        <v>1</v>
      </c>
      <c r="Q36" s="82">
        <f t="shared" si="4"/>
        <v>0.10755940241539613</v>
      </c>
      <c r="R36" s="83">
        <v>0.15368321917189515</v>
      </c>
      <c r="S36" s="84">
        <f t="shared" si="5"/>
        <v>0.19083048014956713</v>
      </c>
      <c r="T36" s="85">
        <f>分析係数表!F39</f>
        <v>0.70376764496801059</v>
      </c>
      <c r="U36" s="86">
        <f t="shared" si="6"/>
        <v>0.13430031760297556</v>
      </c>
      <c r="V36" s="87">
        <f>分析係数表!D39</f>
        <v>5.7580989133746319E-2</v>
      </c>
      <c r="W36" s="167">
        <f t="shared" si="7"/>
        <v>0</v>
      </c>
      <c r="X36" s="76">
        <f>分析係数表!E39</f>
        <v>7.2915608814867472E-2</v>
      </c>
      <c r="Y36" s="166">
        <f t="shared" si="8"/>
        <v>0</v>
      </c>
    </row>
    <row r="37" spans="1:25" x14ac:dyDescent="0.2">
      <c r="A37" s="6" t="s">
        <v>25</v>
      </c>
      <c r="B37" s="5" t="s">
        <v>40</v>
      </c>
      <c r="C37" s="90"/>
      <c r="D37" s="107">
        <f>投入係数表!AL37</f>
        <v>2.1947472382763918E-4</v>
      </c>
      <c r="E37" s="110">
        <f t="shared" si="9"/>
        <v>2.1947472382763917E-2</v>
      </c>
      <c r="F37" s="85">
        <f>分析係数表!C40</f>
        <v>0.78099387587215507</v>
      </c>
      <c r="G37" s="110">
        <f t="shared" si="0"/>
        <v>1.7140841521811875E-2</v>
      </c>
      <c r="H37" s="110">
        <v>2.0779075622911692E-2</v>
      </c>
      <c r="I37" s="110">
        <f t="shared" si="1"/>
        <v>2.0779075622911692E-2</v>
      </c>
      <c r="J37" s="85">
        <f>分析係数表!G40</f>
        <v>0.50417365280256732</v>
      </c>
      <c r="K37" s="111">
        <f t="shared" si="2"/>
        <v>1.0476262458664169E-2</v>
      </c>
      <c r="L37" s="79"/>
      <c r="M37" s="80"/>
      <c r="N37" s="81">
        <f>分析係数表!H40</f>
        <v>3.2832602420076455E-2</v>
      </c>
      <c r="O37" s="82">
        <f t="shared" si="3"/>
        <v>0.93035971235441361</v>
      </c>
      <c r="P37" s="76">
        <f>分析係数表!C40</f>
        <v>0.78099387587215507</v>
      </c>
      <c r="Q37" s="82">
        <f t="shared" si="4"/>
        <v>0.72660523770697683</v>
      </c>
      <c r="R37" s="83">
        <v>0.72834306517339842</v>
      </c>
      <c r="S37" s="84">
        <f t="shared" si="5"/>
        <v>0.74912214079631012</v>
      </c>
      <c r="T37" s="85">
        <f>分析係数表!F40</f>
        <v>0.70079506733733576</v>
      </c>
      <c r="U37" s="86">
        <f t="shared" si="6"/>
        <v>0.52498110110323926</v>
      </c>
      <c r="V37" s="87">
        <f>分析係数表!D40</f>
        <v>8.9079993509654384E-2</v>
      </c>
      <c r="W37" s="167">
        <f t="shared" si="7"/>
        <v>0</v>
      </c>
      <c r="X37" s="76">
        <f>分析係数表!E40</f>
        <v>5.5816972253772516E-2</v>
      </c>
      <c r="Y37" s="166">
        <f t="shared" si="8"/>
        <v>0</v>
      </c>
    </row>
    <row r="38" spans="1:25" x14ac:dyDescent="0.2">
      <c r="A38" s="6" t="s">
        <v>26</v>
      </c>
      <c r="B38" s="5" t="s">
        <v>277</v>
      </c>
      <c r="C38" s="90"/>
      <c r="D38" s="107">
        <f>投入係数表!AL38</f>
        <v>4.8772160850586485E-5</v>
      </c>
      <c r="E38" s="110">
        <f t="shared" si="9"/>
        <v>4.8772160850586487E-3</v>
      </c>
      <c r="F38" s="85">
        <f>分析係数表!C41</f>
        <v>0.76071116627591595</v>
      </c>
      <c r="G38" s="110">
        <f t="shared" si="0"/>
        <v>3.7101527362446217E-3</v>
      </c>
      <c r="H38" s="110">
        <v>4.9797001088359369E-3</v>
      </c>
      <c r="I38" s="110">
        <f t="shared" si="1"/>
        <v>4.9797001088359369E-3</v>
      </c>
      <c r="J38" s="85">
        <f>分析係数表!G41</f>
        <v>0.44503393665158369</v>
      </c>
      <c r="K38" s="111">
        <f t="shared" si="2"/>
        <v>2.2161355427795766E-3</v>
      </c>
      <c r="L38" s="79"/>
      <c r="M38" s="80"/>
      <c r="N38" s="81">
        <f>分析係数表!H41</f>
        <v>5.40375184572724E-2</v>
      </c>
      <c r="O38" s="82">
        <f t="shared" si="3"/>
        <v>1.5312319591672867</v>
      </c>
      <c r="P38" s="76">
        <f>分析係数表!C41</f>
        <v>0.76071116627591595</v>
      </c>
      <c r="Q38" s="82">
        <f t="shared" si="4"/>
        <v>1.1648252494971023</v>
      </c>
      <c r="R38" s="83">
        <v>1.1849636280228706</v>
      </c>
      <c r="S38" s="84">
        <f t="shared" si="5"/>
        <v>1.1899433281317064</v>
      </c>
      <c r="T38" s="85">
        <f>分析係数表!F41</f>
        <v>0.54961538461538462</v>
      </c>
      <c r="U38" s="86">
        <f t="shared" si="6"/>
        <v>0.65401115996161863</v>
      </c>
      <c r="V38" s="87">
        <f>分析係数表!D41</f>
        <v>0.14765837104072399</v>
      </c>
      <c r="W38" s="167">
        <f t="shared" si="7"/>
        <v>0</v>
      </c>
      <c r="X38" s="76">
        <f>分析係数表!E41</f>
        <v>0.13881221719457013</v>
      </c>
      <c r="Y38" s="166">
        <f t="shared" si="8"/>
        <v>0</v>
      </c>
    </row>
    <row r="39" spans="1:25" x14ac:dyDescent="0.2">
      <c r="A39" s="6" t="s">
        <v>51</v>
      </c>
      <c r="B39" s="5" t="s">
        <v>368</v>
      </c>
      <c r="C39" s="90"/>
      <c r="D39" s="107">
        <f>投入係数表!AL39</f>
        <v>1.8411490721096399E-3</v>
      </c>
      <c r="E39" s="110">
        <f t="shared" si="9"/>
        <v>0.18411490721096399</v>
      </c>
      <c r="F39" s="85">
        <f>分析係数表!C42</f>
        <v>0.30107643796890293</v>
      </c>
      <c r="G39" s="110">
        <f>E39*F39</f>
        <v>5.5432660440052121E-2</v>
      </c>
      <c r="H39" s="110">
        <v>6.3966689494158041E-2</v>
      </c>
      <c r="I39" s="110">
        <f>C39+H39</f>
        <v>6.3966689494158041E-2</v>
      </c>
      <c r="J39" s="85">
        <f>分析係数表!G42</f>
        <v>0.48530465949820789</v>
      </c>
      <c r="K39" s="111">
        <f>I39*J39</f>
        <v>3.1043332464189961E-2</v>
      </c>
      <c r="L39" s="79"/>
      <c r="M39" s="80"/>
      <c r="N39" s="81">
        <f>分析係数表!H42</f>
        <v>1.1991298601515789E-2</v>
      </c>
      <c r="O39" s="82">
        <f t="shared" si="3"/>
        <v>0.3397909484884547</v>
      </c>
      <c r="P39" s="76">
        <f>分析係数表!C42</f>
        <v>0.30107643796890293</v>
      </c>
      <c r="Q39" s="82">
        <f>O39*P39</f>
        <v>0.10230304842497892</v>
      </c>
      <c r="R39" s="83">
        <v>0.10809008106665727</v>
      </c>
      <c r="S39" s="84">
        <f>I39+R39</f>
        <v>0.17205677056081531</v>
      </c>
      <c r="T39" s="85">
        <f>分析係数表!F42</f>
        <v>0.55698924731182797</v>
      </c>
      <c r="U39" s="86">
        <f>S39*T39</f>
        <v>9.5833771129572407E-2</v>
      </c>
      <c r="V39" s="87">
        <f>分析係数表!D42</f>
        <v>0.33118279569892473</v>
      </c>
      <c r="W39" s="167">
        <f>ROUND(S39*V39,0)</f>
        <v>0</v>
      </c>
      <c r="X39" s="76">
        <f>分析係数表!E42</f>
        <v>0.28387096774193549</v>
      </c>
      <c r="Y39" s="166">
        <f>ROUND(S39*X39,0)</f>
        <v>0</v>
      </c>
    </row>
    <row r="40" spans="1:25" x14ac:dyDescent="0.2">
      <c r="A40" s="6" t="s">
        <v>195</v>
      </c>
      <c r="B40" s="5" t="s">
        <v>41</v>
      </c>
      <c r="C40" s="75">
        <f>最終需要_まとめ!C41</f>
        <v>100</v>
      </c>
      <c r="D40" s="107">
        <f>投入係数表!AL40</f>
        <v>0.14718218840685737</v>
      </c>
      <c r="E40" s="110">
        <f t="shared" si="9"/>
        <v>14.718218840685736</v>
      </c>
      <c r="F40" s="85">
        <f>分析係数表!C43</f>
        <v>0.72981232219865499</v>
      </c>
      <c r="G40" s="110">
        <f>E40*F40</f>
        <v>10.741537470748852</v>
      </c>
      <c r="H40" s="110">
        <v>12.309357629467474</v>
      </c>
      <c r="I40" s="110">
        <f>C40+H40</f>
        <v>112.30935762946747</v>
      </c>
      <c r="J40" s="85">
        <f>分析係数表!G43</f>
        <v>0.39095764137830125</v>
      </c>
      <c r="K40" s="111">
        <f>I40*J40</f>
        <v>43.908201563528728</v>
      </c>
      <c r="L40" s="79"/>
      <c r="M40" s="80"/>
      <c r="N40" s="81">
        <f>分析係数表!H43</f>
        <v>3.3430191196790096E-2</v>
      </c>
      <c r="O40" s="82">
        <f t="shared" si="3"/>
        <v>0.94729326258890745</v>
      </c>
      <c r="P40" s="76">
        <f>分析係数表!C43</f>
        <v>0.72981232219865499</v>
      </c>
      <c r="Q40" s="82">
        <f>O40*P40</f>
        <v>0.69134629577315077</v>
      </c>
      <c r="R40" s="83">
        <v>1.3827651750299588</v>
      </c>
      <c r="S40" s="84">
        <f>I40+R40</f>
        <v>113.69212280449743</v>
      </c>
      <c r="T40" s="85">
        <f>分析係数表!F43</f>
        <v>0.64680420416026529</v>
      </c>
      <c r="U40" s="86">
        <f>S40*T40</f>
        <v>73.536543009854114</v>
      </c>
      <c r="V40" s="87">
        <f>分析係数表!D43</f>
        <v>0.10445777550174361</v>
      </c>
      <c r="W40" s="167">
        <f>ROUND(S40*V40,0)</f>
        <v>12</v>
      </c>
      <c r="X40" s="76">
        <f>分析係数表!E43</f>
        <v>8.2644426561318804E-2</v>
      </c>
      <c r="Y40" s="166">
        <f>ROUND(S40*X40,0)</f>
        <v>9</v>
      </c>
    </row>
    <row r="41" spans="1:25" x14ac:dyDescent="0.2">
      <c r="A41" s="6" t="s">
        <v>341</v>
      </c>
      <c r="B41" s="5" t="s">
        <v>42</v>
      </c>
      <c r="C41" s="90"/>
      <c r="D41" s="107">
        <f>投入係数表!AL41</f>
        <v>1.0364084180749628E-3</v>
      </c>
      <c r="E41" s="110">
        <f t="shared" si="9"/>
        <v>0.10364084180749629</v>
      </c>
      <c r="F41" s="85">
        <f>分析係数表!C44</f>
        <v>0.45252453325619169</v>
      </c>
      <c r="G41" s="110">
        <f>E41*F41</f>
        <v>4.6900023565216054E-2</v>
      </c>
      <c r="H41" s="110">
        <v>6.1468923002575095E-2</v>
      </c>
      <c r="I41" s="110">
        <f>C41+H41</f>
        <v>6.1468923002575095E-2</v>
      </c>
      <c r="J41" s="85">
        <f>分析係数表!G44</f>
        <v>0.2679406279539126</v>
      </c>
      <c r="K41" s="111">
        <f>I41*J41</f>
        <v>1.6470021828960672E-2</v>
      </c>
      <c r="L41" s="79"/>
      <c r="M41" s="80"/>
      <c r="N41" s="81">
        <f>分析係数表!H44</f>
        <v>0.11253165797686161</v>
      </c>
      <c r="O41" s="82">
        <f t="shared" si="3"/>
        <v>3.1887487810621877</v>
      </c>
      <c r="P41" s="76">
        <f>分析係数表!C44</f>
        <v>0.45252453325619169</v>
      </c>
      <c r="Q41" s="82">
        <f>O41*P41</f>
        <v>1.4429870538214167</v>
      </c>
      <c r="R41" s="83">
        <v>1.4673197625791963</v>
      </c>
      <c r="S41" s="84">
        <f>I41+R41</f>
        <v>1.5287886855817714</v>
      </c>
      <c r="T41" s="85">
        <f>分析係数表!F44</f>
        <v>0.51592877398257675</v>
      </c>
      <c r="U41" s="86">
        <f>S41*T41</f>
        <v>0.78874607223063831</v>
      </c>
      <c r="V41" s="87">
        <f>分析係数表!D44</f>
        <v>0.17695373374549728</v>
      </c>
      <c r="W41" s="167">
        <f>ROUND(S41*V41,0)</f>
        <v>0</v>
      </c>
      <c r="X41" s="76">
        <f>分析係数表!E44</f>
        <v>0.1325013412359809</v>
      </c>
      <c r="Y41" s="166">
        <f>ROUND(S41*X41,0)</f>
        <v>0</v>
      </c>
    </row>
    <row r="42" spans="1:25" x14ac:dyDescent="0.2">
      <c r="A42" s="6" t="s">
        <v>342</v>
      </c>
      <c r="B42" s="5" t="s">
        <v>279</v>
      </c>
      <c r="C42" s="90"/>
      <c r="D42" s="107">
        <f>投入係数表!AL42</f>
        <v>1.7436047504084669E-3</v>
      </c>
      <c r="E42" s="110">
        <f t="shared" si="9"/>
        <v>0.17436047504084667</v>
      </c>
      <c r="F42" s="85">
        <f>分析係数表!C45</f>
        <v>1</v>
      </c>
      <c r="G42" s="110">
        <f>E42*F42</f>
        <v>0.17436047504084667</v>
      </c>
      <c r="H42" s="110">
        <v>0.20421832430050013</v>
      </c>
      <c r="I42" s="110">
        <f>C42+H42</f>
        <v>0.20421832430050013</v>
      </c>
      <c r="J42" s="85">
        <f>分析係数表!G45</f>
        <v>0</v>
      </c>
      <c r="K42" s="111">
        <f>I42*J42</f>
        <v>0</v>
      </c>
      <c r="L42" s="79"/>
      <c r="M42" s="80"/>
      <c r="N42" s="81">
        <f>分析係数表!H45</f>
        <v>0</v>
      </c>
      <c r="O42" s="82">
        <f t="shared" si="3"/>
        <v>0</v>
      </c>
      <c r="P42" s="76">
        <f>分析係数表!C45</f>
        <v>1</v>
      </c>
      <c r="Q42" s="82">
        <f>O42*P42</f>
        <v>0</v>
      </c>
      <c r="R42" s="83">
        <v>2.4334318770401396E-2</v>
      </c>
      <c r="S42" s="84">
        <f>I42+R42</f>
        <v>0.22855264307090153</v>
      </c>
      <c r="T42" s="85">
        <f>分析係数表!F45</f>
        <v>0</v>
      </c>
      <c r="U42" s="86">
        <f>S42*T42</f>
        <v>0</v>
      </c>
      <c r="V42" s="87">
        <f>分析係数表!D45</f>
        <v>0</v>
      </c>
      <c r="W42" s="167">
        <f>ROUND(S42*V42,0)</f>
        <v>0</v>
      </c>
      <c r="X42" s="76">
        <f>分析係数表!E45</f>
        <v>0</v>
      </c>
      <c r="Y42" s="166">
        <f>ROUND(S42*X42,0)</f>
        <v>0</v>
      </c>
    </row>
    <row r="43" spans="1:25" x14ac:dyDescent="0.2">
      <c r="A43" s="6" t="s">
        <v>343</v>
      </c>
      <c r="B43" s="5" t="s">
        <v>280</v>
      </c>
      <c r="C43" s="90"/>
      <c r="D43" s="107">
        <f>投入係数表!AL43</f>
        <v>4.7918648035701217E-3</v>
      </c>
      <c r="E43" s="110">
        <f t="shared" si="9"/>
        <v>0.47918648035701217</v>
      </c>
      <c r="F43" s="85">
        <f>分析係数表!C46</f>
        <v>0.34080923888028791</v>
      </c>
      <c r="G43" s="110">
        <f>E43*F43</f>
        <v>0.16331117965219735</v>
      </c>
      <c r="H43" s="110">
        <v>0.19588700992295641</v>
      </c>
      <c r="I43" s="110">
        <f>C43+H43</f>
        <v>0.19588700992295641</v>
      </c>
      <c r="J43" s="85">
        <f>分析係数表!G46</f>
        <v>9.3103025848340071E-3</v>
      </c>
      <c r="K43" s="111">
        <f>I43*J43</f>
        <v>1.8237673348211057E-3</v>
      </c>
      <c r="L43" s="79"/>
      <c r="M43" s="80"/>
      <c r="N43" s="81">
        <f>分析係数表!H46</f>
        <v>2.2019091222401043E-2</v>
      </c>
      <c r="O43" s="82">
        <f t="shared" si="3"/>
        <v>0.62394308906357243</v>
      </c>
      <c r="P43" s="76">
        <f>分析係数表!C46</f>
        <v>0.34080923888028791</v>
      </c>
      <c r="Q43" s="82">
        <f>O43*P43</f>
        <v>0.21264556928837181</v>
      </c>
      <c r="R43" s="83">
        <v>0.24322268487293386</v>
      </c>
      <c r="S43" s="84">
        <f>I43+R43</f>
        <v>0.43910969479589024</v>
      </c>
      <c r="T43" s="85">
        <f>分析係数表!F46</f>
        <v>0.31361019233125076</v>
      </c>
      <c r="U43" s="86">
        <f>S43*T43</f>
        <v>0.13770927583945597</v>
      </c>
      <c r="V43" s="87">
        <f>分析係数表!D46</f>
        <v>2.8175915717260809E-3</v>
      </c>
      <c r="W43" s="167">
        <f>ROUND(S43*V43,0)</f>
        <v>0</v>
      </c>
      <c r="X43" s="76">
        <f>分析係数表!E46</f>
        <v>8.2077667524194532E-3</v>
      </c>
      <c r="Y43" s="166">
        <f>ROUND(S43*X43,0)</f>
        <v>0</v>
      </c>
    </row>
    <row r="44" spans="1:25" x14ac:dyDescent="0.2">
      <c r="A44" s="192">
        <v>40</v>
      </c>
      <c r="B44" s="14" t="s">
        <v>151</v>
      </c>
      <c r="C44" s="197">
        <f>SUM(C5:C43)</f>
        <v>100</v>
      </c>
      <c r="D44" s="108">
        <f>投入係数表!AL44</f>
        <v>0.33724729924159291</v>
      </c>
      <c r="E44" s="96">
        <f>SUM(E5:E43)</f>
        <v>33.724729924159291</v>
      </c>
      <c r="F44" s="98">
        <f>分析係数表!C47</f>
        <v>0.44730110240898746</v>
      </c>
      <c r="G44" s="96">
        <f>SUM(G5:G43)</f>
        <v>14.897334859386136</v>
      </c>
      <c r="H44" s="96">
        <f>SUM(H5:H43)</f>
        <v>17.573442727118497</v>
      </c>
      <c r="I44" s="96">
        <f>SUM(I5:I43)</f>
        <v>117.57344272711849</v>
      </c>
      <c r="J44" s="98">
        <f>分析係数表!G47</f>
        <v>0.20041488570582558</v>
      </c>
      <c r="K44" s="112">
        <f>SUM(K5:K43)</f>
        <v>45.1697018218849</v>
      </c>
      <c r="L44" s="94">
        <f>最終需要_まとめ!$L$33</f>
        <v>0.62733333333333341</v>
      </c>
      <c r="M44" s="91">
        <f>K44*L44</f>
        <v>28.336459609595796</v>
      </c>
      <c r="N44" s="95">
        <f>分析係数表!H47</f>
        <v>1</v>
      </c>
      <c r="O44" s="96">
        <f>SUM(O5:O43)</f>
        <v>28.336459609595792</v>
      </c>
      <c r="P44" s="92">
        <f>分析係数表!C47</f>
        <v>0.44730110240898746</v>
      </c>
      <c r="Q44" s="96">
        <f>SUM(Q5:Q43)</f>
        <v>13.643070594852148</v>
      </c>
      <c r="R44" s="91">
        <f>SUM(R5:R43)</f>
        <v>15.687779252437405</v>
      </c>
      <c r="S44" s="97">
        <f>SUM(S5:S43)</f>
        <v>133.2612219795559</v>
      </c>
      <c r="T44" s="98">
        <f>分析係数表!F47</f>
        <v>0.4447131739491107</v>
      </c>
      <c r="U44" s="99">
        <f>SUM(U5:U43)</f>
        <v>85.923717669145006</v>
      </c>
      <c r="V44" s="100">
        <f>分析係数表!D47</f>
        <v>5.9741394314336671E-2</v>
      </c>
      <c r="W44" s="164">
        <f>SUM(W5:W43)</f>
        <v>13</v>
      </c>
      <c r="X44" s="92">
        <f>分析係数表!E47</f>
        <v>5.0958836918611881E-2</v>
      </c>
      <c r="Y44" s="165">
        <f>SUM(Y5:Y43)</f>
        <v>9</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 right="0.7" top="0.75" bottom="0.75" header="0.3" footer="0.3"/>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A1:Y46"/>
  <sheetViews>
    <sheetView workbookViewId="0">
      <pane xSplit="2" ySplit="4" topLeftCell="C5" activePane="bottomRight" state="frozen"/>
      <selection pane="topRight" activeCell="C1" sqref="C1"/>
      <selection pane="bottomLeft" activeCell="A5" sqref="A5"/>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customWidth="1"/>
    <col min="6" max="16384" width="8.90625" style="3"/>
  </cols>
  <sheetData>
    <row r="1" spans="1:25" ht="13" x14ac:dyDescent="0.2">
      <c r="B1" s="61" t="s">
        <v>344</v>
      </c>
      <c r="C1" s="62"/>
      <c r="D1" s="62"/>
      <c r="E1" s="62"/>
      <c r="F1" s="63"/>
      <c r="G1" s="398" t="str">
        <f>取引基本表!$E$1</f>
        <v>2015年加古川市産業連関表</v>
      </c>
      <c r="H1" s="401"/>
      <c r="I1" s="401"/>
    </row>
    <row r="2" spans="1:25" x14ac:dyDescent="0.2">
      <c r="B2" s="3" t="s">
        <v>345</v>
      </c>
      <c r="S2" s="3" t="s">
        <v>153</v>
      </c>
      <c r="U2" s="64" t="s">
        <v>210</v>
      </c>
      <c r="W2" s="3" t="s">
        <v>130</v>
      </c>
      <c r="Y2" s="3" t="s">
        <v>154</v>
      </c>
    </row>
    <row r="3" spans="1:25" ht="44" x14ac:dyDescent="0.2">
      <c r="B3" s="65"/>
      <c r="C3" s="66" t="s">
        <v>228</v>
      </c>
      <c r="D3" s="66" t="s">
        <v>347</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107">
        <f>投入係数表!AM5</f>
        <v>1.8598472268349386E-2</v>
      </c>
      <c r="E5" s="110">
        <f>$C$41*D5</f>
        <v>1.8598472268349386</v>
      </c>
      <c r="F5" s="85">
        <f>分析係数表!C8</f>
        <v>6.8521575100212173E-2</v>
      </c>
      <c r="G5" s="110">
        <f t="shared" ref="G5:G38" si="0">E5*F5</f>
        <v>0.12743966142849159</v>
      </c>
      <c r="H5" s="110">
        <f t="array" ref="H5:H43">MMULT(逆行列係数!C5:AO43,'37'!G5:G43)</f>
        <v>0.14877446594101884</v>
      </c>
      <c r="I5" s="110">
        <f t="shared" ref="I5:I38" si="1">C5+H5</f>
        <v>0.14877446594101884</v>
      </c>
      <c r="J5" s="85">
        <f>分析係数表!G8</f>
        <v>0.11996034368803701</v>
      </c>
      <c r="K5" s="111">
        <f t="shared" ref="K5:K38" si="2">I5*J5</f>
        <v>1.7847036066288777E-2</v>
      </c>
      <c r="L5" s="79" t="s">
        <v>178</v>
      </c>
      <c r="M5" s="80" t="s">
        <v>178</v>
      </c>
      <c r="N5" s="81">
        <f>分析係数表!H8</f>
        <v>1.0951051471680932E-2</v>
      </c>
      <c r="O5" s="82">
        <f t="shared" ref="O5:O43" si="3">$M$44*N5</f>
        <v>0.21778469040964957</v>
      </c>
      <c r="P5" s="76">
        <f>分析係数表!C8</f>
        <v>6.8521575100212173E-2</v>
      </c>
      <c r="Q5" s="82">
        <f t="shared" ref="Q5:Q38" si="4">O5*P5</f>
        <v>1.4922950019581261E-2</v>
      </c>
      <c r="R5" s="83">
        <f t="array" ref="R5:R43">MMULT(逆行列係数!C5:AO43,'37'!Q5:Q43)</f>
        <v>1.9195673311743197E-2</v>
      </c>
      <c r="S5" s="84">
        <f t="shared" ref="S5:S38" si="5">I5+R5</f>
        <v>0.16797013925276205</v>
      </c>
      <c r="T5" s="85">
        <f>分析係数表!F8</f>
        <v>0.45208195637805682</v>
      </c>
      <c r="U5" s="86">
        <f t="shared" ref="U5:U38" si="6">S5*T5</f>
        <v>7.59362691664833E-2</v>
      </c>
      <c r="V5" s="87">
        <f>分析係数表!D8</f>
        <v>0.36021150033046928</v>
      </c>
      <c r="W5" s="88">
        <f t="shared" ref="W5:W38" si="7">ROUND(S5*V5,0)</f>
        <v>0</v>
      </c>
      <c r="X5" s="76">
        <f>分析係数表!E8</f>
        <v>0.22769332452081956</v>
      </c>
      <c r="Y5" s="89">
        <f t="shared" ref="Y5:Y38" si="8">ROUND(S5*X5,0)</f>
        <v>0</v>
      </c>
    </row>
    <row r="6" spans="1:25" x14ac:dyDescent="0.2">
      <c r="A6" s="6" t="s">
        <v>220</v>
      </c>
      <c r="B6" s="5" t="s">
        <v>266</v>
      </c>
      <c r="C6" s="90"/>
      <c r="D6" s="107">
        <f>投入係数表!AM6</f>
        <v>1.0857624607209463E-3</v>
      </c>
      <c r="E6" s="110">
        <f t="shared" ref="E6:E43" si="9">$C$41*D6</f>
        <v>0.10857624607209462</v>
      </c>
      <c r="F6" s="85">
        <f>分析係数表!C9</f>
        <v>0.10166666666666668</v>
      </c>
      <c r="G6" s="110">
        <f t="shared" si="0"/>
        <v>1.1038585017329622E-2</v>
      </c>
      <c r="H6" s="110">
        <v>1.1411900881280976E-2</v>
      </c>
      <c r="I6" s="110">
        <f t="shared" si="1"/>
        <v>1.1411900881280976E-2</v>
      </c>
      <c r="J6" s="85">
        <f>分析係数表!G9</f>
        <v>0.25757575757575757</v>
      </c>
      <c r="K6" s="111">
        <f t="shared" si="2"/>
        <v>2.9394290148754029E-3</v>
      </c>
      <c r="L6" s="79"/>
      <c r="M6" s="80"/>
      <c r="N6" s="81">
        <f>分析係数表!H9</f>
        <v>5.8336047250617351E-4</v>
      </c>
      <c r="O6" s="82">
        <f t="shared" si="3"/>
        <v>1.1601349900557339E-2</v>
      </c>
      <c r="P6" s="76">
        <f>分析係数表!C9</f>
        <v>0.10166666666666668</v>
      </c>
      <c r="Q6" s="82">
        <f t="shared" si="4"/>
        <v>1.1794705732233297E-3</v>
      </c>
      <c r="R6" s="83">
        <v>1.332687419011501E-3</v>
      </c>
      <c r="S6" s="84">
        <f t="shared" si="5"/>
        <v>1.2744588300292478E-2</v>
      </c>
      <c r="T6" s="85">
        <f>分析係数表!F9</f>
        <v>0.71212121212121215</v>
      </c>
      <c r="U6" s="86">
        <f t="shared" si="6"/>
        <v>9.0756916683900988E-3</v>
      </c>
      <c r="V6" s="87">
        <f>分析係数表!D9</f>
        <v>0</v>
      </c>
      <c r="W6" s="88">
        <f t="shared" si="7"/>
        <v>0</v>
      </c>
      <c r="X6" s="76">
        <f>分析係数表!E9</f>
        <v>0</v>
      </c>
      <c r="Y6" s="89">
        <f t="shared" si="8"/>
        <v>0</v>
      </c>
    </row>
    <row r="7" spans="1:25" x14ac:dyDescent="0.2">
      <c r="A7" s="6" t="s">
        <v>221</v>
      </c>
      <c r="B7" s="5" t="s">
        <v>267</v>
      </c>
      <c r="C7" s="90"/>
      <c r="D7" s="107">
        <f>投入係数表!AM7</f>
        <v>3.8831975065784429E-3</v>
      </c>
      <c r="E7" s="110">
        <f t="shared" si="9"/>
        <v>0.3883197506578443</v>
      </c>
      <c r="F7" s="85">
        <f>分析係数表!C10</f>
        <v>6.675102815564693E-2</v>
      </c>
      <c r="G7" s="110">
        <f t="shared" si="0"/>
        <v>2.5920742609555559E-2</v>
      </c>
      <c r="H7" s="110">
        <v>2.9565635129242811E-2</v>
      </c>
      <c r="I7" s="110">
        <f t="shared" si="1"/>
        <v>2.9565635129242811E-2</v>
      </c>
      <c r="J7" s="85">
        <f>分析係数表!G10</f>
        <v>0.17692307692307693</v>
      </c>
      <c r="K7" s="111">
        <f t="shared" si="2"/>
        <v>5.2308431382506512E-3</v>
      </c>
      <c r="L7" s="79"/>
      <c r="M7" s="80"/>
      <c r="N7" s="81">
        <f>分析係数表!H10</f>
        <v>1.0987412693544459E-3</v>
      </c>
      <c r="O7" s="82">
        <f t="shared" si="3"/>
        <v>2.1850780978014499E-2</v>
      </c>
      <c r="P7" s="76">
        <f>分析係数表!C10</f>
        <v>6.675102815564693E-2</v>
      </c>
      <c r="Q7" s="82">
        <f t="shared" si="4"/>
        <v>1.4585620962863201E-3</v>
      </c>
      <c r="R7" s="83">
        <v>2.2143514007108207E-3</v>
      </c>
      <c r="S7" s="84">
        <f t="shared" si="5"/>
        <v>3.1779986529953633E-2</v>
      </c>
      <c r="T7" s="85">
        <f>分析係数表!F10</f>
        <v>0.52307692307692311</v>
      </c>
      <c r="U7" s="86">
        <f t="shared" si="6"/>
        <v>1.6623377569514208E-2</v>
      </c>
      <c r="V7" s="87">
        <f>分析係数表!D10</f>
        <v>9.2307692307692313E-2</v>
      </c>
      <c r="W7" s="88">
        <f t="shared" si="7"/>
        <v>0</v>
      </c>
      <c r="X7" s="76">
        <f>分析係数表!E10</f>
        <v>0</v>
      </c>
      <c r="Y7" s="89">
        <f t="shared" si="8"/>
        <v>0</v>
      </c>
    </row>
    <row r="8" spans="1:25" x14ac:dyDescent="0.2">
      <c r="A8" s="6" t="s">
        <v>222</v>
      </c>
      <c r="B8" s="5" t="s">
        <v>27</v>
      </c>
      <c r="C8" s="90"/>
      <c r="D8" s="107">
        <f>投入係数表!AM8</f>
        <v>2.5547352016963442E-5</v>
      </c>
      <c r="E8" s="110">
        <f t="shared" si="9"/>
        <v>2.5547352016963443E-3</v>
      </c>
      <c r="F8" s="85">
        <f>分析係数表!C11</f>
        <v>1.2359489742525653E-2</v>
      </c>
      <c r="G8" s="110">
        <f t="shared" si="0"/>
        <v>3.1575223520235173E-5</v>
      </c>
      <c r="H8" s="110">
        <v>4.2331227201127513E-3</v>
      </c>
      <c r="I8" s="110">
        <f t="shared" si="1"/>
        <v>4.2331227201127513E-3</v>
      </c>
      <c r="J8" s="85">
        <f>分析係数表!G11</f>
        <v>0.33667334669338678</v>
      </c>
      <c r="K8" s="111">
        <f t="shared" si="2"/>
        <v>1.4251795931441728E-3</v>
      </c>
      <c r="L8" s="79"/>
      <c r="M8" s="80"/>
      <c r="N8" s="81">
        <f>分析係数表!H11</f>
        <v>-2.0551994966342155E-5</v>
      </c>
      <c r="O8" s="82">
        <f t="shared" si="3"/>
        <v>-4.0871964419307702E-4</v>
      </c>
      <c r="P8" s="76">
        <f>分析係数表!C11</f>
        <v>1.2359489742525653E-2</v>
      </c>
      <c r="Q8" s="82">
        <f t="shared" si="4"/>
        <v>-5.0515662499730705E-6</v>
      </c>
      <c r="R8" s="83">
        <v>1.5032598163218205E-3</v>
      </c>
      <c r="S8" s="84">
        <f t="shared" si="5"/>
        <v>5.736382536434572E-3</v>
      </c>
      <c r="T8" s="85">
        <f>分析係数表!F11</f>
        <v>0.55811623246492981</v>
      </c>
      <c r="U8" s="86">
        <f t="shared" si="6"/>
        <v>3.2015682092124812E-3</v>
      </c>
      <c r="V8" s="87">
        <f>分析係数表!D11</f>
        <v>9.0180360721442889E-3</v>
      </c>
      <c r="W8" s="88">
        <f t="shared" si="7"/>
        <v>0</v>
      </c>
      <c r="X8" s="76">
        <f>分析係数表!E11</f>
        <v>0</v>
      </c>
      <c r="Y8" s="89">
        <f t="shared" si="8"/>
        <v>0</v>
      </c>
    </row>
    <row r="9" spans="1:25" x14ac:dyDescent="0.2">
      <c r="A9" s="6" t="s">
        <v>223</v>
      </c>
      <c r="B9" s="5" t="s">
        <v>191</v>
      </c>
      <c r="C9" s="90"/>
      <c r="D9" s="107">
        <f>投入係数表!AM9</f>
        <v>0.1420049561862913</v>
      </c>
      <c r="E9" s="110">
        <f t="shared" si="9"/>
        <v>14.20049561862913</v>
      </c>
      <c r="F9" s="85">
        <f>分析係数表!C12</f>
        <v>9.527433500036242E-2</v>
      </c>
      <c r="G9" s="110">
        <f t="shared" si="0"/>
        <v>1.3529427767404505</v>
      </c>
      <c r="H9" s="110">
        <v>1.3922850408476251</v>
      </c>
      <c r="I9" s="110">
        <f t="shared" si="1"/>
        <v>1.3922850408476251</v>
      </c>
      <c r="J9" s="85">
        <f>分析係数表!G12</f>
        <v>0.14088657924107142</v>
      </c>
      <c r="K9" s="111">
        <f t="shared" si="2"/>
        <v>0.1961542767335373</v>
      </c>
      <c r="L9" s="79"/>
      <c r="M9" s="80"/>
      <c r="N9" s="81">
        <f>分析係数表!H12</f>
        <v>8.9938691818092706E-2</v>
      </c>
      <c r="O9" s="82">
        <f t="shared" si="3"/>
        <v>1.7886200429341654</v>
      </c>
      <c r="P9" s="76">
        <f>分析係数表!C12</f>
        <v>9.527433500036242E-2</v>
      </c>
      <c r="Q9" s="82">
        <f t="shared" si="4"/>
        <v>0.17040958515887228</v>
      </c>
      <c r="R9" s="83">
        <v>0.18916643472305236</v>
      </c>
      <c r="S9" s="84">
        <f t="shared" si="5"/>
        <v>1.5814514755706774</v>
      </c>
      <c r="T9" s="85">
        <f>分析係数表!F12</f>
        <v>0.31070382254464285</v>
      </c>
      <c r="U9" s="86">
        <f t="shared" si="6"/>
        <v>0.49136301862867537</v>
      </c>
      <c r="V9" s="87">
        <f>分析係数表!D12</f>
        <v>6.9248744419642863E-2</v>
      </c>
      <c r="W9" s="88">
        <f t="shared" si="7"/>
        <v>0</v>
      </c>
      <c r="X9" s="76">
        <f>分析係数表!E12</f>
        <v>7.6468331473214288E-2</v>
      </c>
      <c r="Y9" s="89">
        <f t="shared" si="8"/>
        <v>0</v>
      </c>
    </row>
    <row r="10" spans="1:25" x14ac:dyDescent="0.2">
      <c r="A10" s="6" t="s">
        <v>224</v>
      </c>
      <c r="B10" s="5" t="s">
        <v>28</v>
      </c>
      <c r="C10" s="90"/>
      <c r="D10" s="107">
        <f>投入係数表!AM10</f>
        <v>3.2189663541373936E-3</v>
      </c>
      <c r="E10" s="110">
        <f t="shared" si="9"/>
        <v>0.32189663541373936</v>
      </c>
      <c r="F10" s="85">
        <f>分析係数表!C13</f>
        <v>0</v>
      </c>
      <c r="G10" s="110">
        <f t="shared" si="0"/>
        <v>0</v>
      </c>
      <c r="H10" s="110">
        <v>0</v>
      </c>
      <c r="I10" s="110">
        <f t="shared" si="1"/>
        <v>0</v>
      </c>
      <c r="J10" s="85">
        <f>分析係数表!G13</f>
        <v>0.24501568667138954</v>
      </c>
      <c r="K10" s="111">
        <f t="shared" si="2"/>
        <v>0</v>
      </c>
      <c r="L10" s="79"/>
      <c r="M10" s="80"/>
      <c r="N10" s="81">
        <f>分析係数表!H13</f>
        <v>1.4256760815882582E-2</v>
      </c>
      <c r="O10" s="82">
        <f t="shared" si="3"/>
        <v>0.28352567317947452</v>
      </c>
      <c r="P10" s="76">
        <f>分析係数表!C13</f>
        <v>0</v>
      </c>
      <c r="Q10" s="82">
        <f t="shared" si="4"/>
        <v>0</v>
      </c>
      <c r="R10" s="83">
        <v>0</v>
      </c>
      <c r="S10" s="84">
        <f t="shared" si="5"/>
        <v>0</v>
      </c>
      <c r="T10" s="85">
        <f>分析係数表!F13</f>
        <v>0.38356441655702866</v>
      </c>
      <c r="U10" s="86">
        <f t="shared" si="6"/>
        <v>0</v>
      </c>
      <c r="V10" s="87">
        <f>分析係数表!D13</f>
        <v>0.14249569881590932</v>
      </c>
      <c r="W10" s="88">
        <f t="shared" si="7"/>
        <v>0</v>
      </c>
      <c r="X10" s="76">
        <f>分析係数表!E13</f>
        <v>0.13065479202509866</v>
      </c>
      <c r="Y10" s="89">
        <f t="shared" si="8"/>
        <v>0</v>
      </c>
    </row>
    <row r="11" spans="1:25" x14ac:dyDescent="0.2">
      <c r="A11" s="6" t="s">
        <v>225</v>
      </c>
      <c r="B11" s="5" t="s">
        <v>268</v>
      </c>
      <c r="C11" s="90"/>
      <c r="D11" s="107">
        <f>投入係数表!AM11</f>
        <v>6.1824591881051525E-3</v>
      </c>
      <c r="E11" s="110">
        <f t="shared" si="9"/>
        <v>0.61824591881051527</v>
      </c>
      <c r="F11" s="85">
        <f>分析係数表!C14</f>
        <v>0.10677389421589856</v>
      </c>
      <c r="G11" s="110">
        <f t="shared" si="0"/>
        <v>6.601252433448497E-2</v>
      </c>
      <c r="H11" s="110">
        <v>9.3746081244110324E-2</v>
      </c>
      <c r="I11" s="110">
        <f t="shared" si="1"/>
        <v>9.3746081244110324E-2</v>
      </c>
      <c r="J11" s="85">
        <f>分析係数表!G14</f>
        <v>0.16458723227282179</v>
      </c>
      <c r="K11" s="111">
        <f t="shared" si="2"/>
        <v>1.5429408048391208E-2</v>
      </c>
      <c r="L11" s="79"/>
      <c r="M11" s="80"/>
      <c r="N11" s="81">
        <f>分析係数表!H14</f>
        <v>1.166720945012347E-3</v>
      </c>
      <c r="O11" s="82">
        <f t="shared" si="3"/>
        <v>2.3202699801114678E-2</v>
      </c>
      <c r="P11" s="76">
        <f>分析係数表!C14</f>
        <v>0.10677389421589856</v>
      </c>
      <c r="Q11" s="82">
        <f t="shared" si="4"/>
        <v>2.4774426140874691E-3</v>
      </c>
      <c r="R11" s="83">
        <v>1.0786675672133088E-2</v>
      </c>
      <c r="S11" s="84">
        <f t="shared" si="5"/>
        <v>0.10453275691624342</v>
      </c>
      <c r="T11" s="85">
        <f>分析係数表!F14</f>
        <v>0.30037429819089206</v>
      </c>
      <c r="U11" s="86">
        <f t="shared" si="6"/>
        <v>3.1398953496675736E-2</v>
      </c>
      <c r="V11" s="87">
        <f>分析係数表!D14</f>
        <v>5.9367851944271161E-2</v>
      </c>
      <c r="W11" s="88">
        <f t="shared" si="7"/>
        <v>0</v>
      </c>
      <c r="X11" s="76">
        <f>分析係数表!E14</f>
        <v>5.1881888126429611E-2</v>
      </c>
      <c r="Y11" s="89">
        <f t="shared" si="8"/>
        <v>0</v>
      </c>
    </row>
    <row r="12" spans="1:25" x14ac:dyDescent="0.2">
      <c r="A12" s="6" t="s">
        <v>226</v>
      </c>
      <c r="B12" s="5" t="s">
        <v>29</v>
      </c>
      <c r="C12" s="90"/>
      <c r="D12" s="107">
        <f>投入係数表!AM12</f>
        <v>5.9908540479779275E-3</v>
      </c>
      <c r="E12" s="110">
        <f t="shared" si="9"/>
        <v>0.59908540479779271</v>
      </c>
      <c r="F12" s="85">
        <f>分析係数表!C15</f>
        <v>0</v>
      </c>
      <c r="G12" s="110">
        <f t="shared" si="0"/>
        <v>0</v>
      </c>
      <c r="H12" s="110">
        <v>0</v>
      </c>
      <c r="I12" s="110">
        <f t="shared" si="1"/>
        <v>0</v>
      </c>
      <c r="J12" s="85">
        <f>分析係数表!G15</f>
        <v>9.5597535599167657E-2</v>
      </c>
      <c r="K12" s="111">
        <f t="shared" si="2"/>
        <v>0</v>
      </c>
      <c r="L12" s="79"/>
      <c r="M12" s="80"/>
      <c r="N12" s="81">
        <f>分析係数表!H15</f>
        <v>8.2508355176415162E-3</v>
      </c>
      <c r="O12" s="82">
        <f t="shared" si="3"/>
        <v>0.16408521715720531</v>
      </c>
      <c r="P12" s="76">
        <f>分析係数表!C15</f>
        <v>0</v>
      </c>
      <c r="Q12" s="82">
        <f t="shared" si="4"/>
        <v>0</v>
      </c>
      <c r="R12" s="83">
        <v>0</v>
      </c>
      <c r="S12" s="84">
        <f t="shared" si="5"/>
        <v>0</v>
      </c>
      <c r="T12" s="85">
        <f>分析係数表!F15</f>
        <v>0.3037251621853197</v>
      </c>
      <c r="U12" s="86">
        <f t="shared" si="6"/>
        <v>0</v>
      </c>
      <c r="V12" s="87">
        <f>分析係数表!D15</f>
        <v>2.5215227059447551E-2</v>
      </c>
      <c r="W12" s="88">
        <f t="shared" si="7"/>
        <v>0</v>
      </c>
      <c r="X12" s="76">
        <f>分析係数表!E15</f>
        <v>2.1461503937329145E-2</v>
      </c>
      <c r="Y12" s="89">
        <f t="shared" si="8"/>
        <v>0</v>
      </c>
    </row>
    <row r="13" spans="1:25" x14ac:dyDescent="0.2">
      <c r="A13" s="6" t="s">
        <v>227</v>
      </c>
      <c r="B13" s="5" t="s">
        <v>30</v>
      </c>
      <c r="C13" s="90"/>
      <c r="D13" s="107">
        <f>投入係数表!AM13</f>
        <v>5.5182280356641036E-3</v>
      </c>
      <c r="E13" s="110">
        <f t="shared" si="9"/>
        <v>0.55182280356641034</v>
      </c>
      <c r="F13" s="85">
        <f>分析係数表!C16</f>
        <v>0.41015070437916346</v>
      </c>
      <c r="G13" s="110">
        <f t="shared" si="0"/>
        <v>0.22633051157524794</v>
      </c>
      <c r="H13" s="110">
        <v>0.29808722863392506</v>
      </c>
      <c r="I13" s="110">
        <f t="shared" si="1"/>
        <v>0.29808722863392506</v>
      </c>
      <c r="J13" s="85">
        <f>分析係数表!G16</f>
        <v>3.3423831070889892E-2</v>
      </c>
      <c r="K13" s="111">
        <f t="shared" si="2"/>
        <v>9.9632171742500431E-3</v>
      </c>
      <c r="L13" s="79"/>
      <c r="M13" s="80"/>
      <c r="N13" s="81">
        <f>分析係数表!H16</f>
        <v>1.6727742979912797E-2</v>
      </c>
      <c r="O13" s="82">
        <f t="shared" si="3"/>
        <v>0.33266635040053444</v>
      </c>
      <c r="P13" s="76">
        <f>分析係数表!C16</f>
        <v>0.41015070437916346</v>
      </c>
      <c r="Q13" s="82">
        <f t="shared" si="4"/>
        <v>0.13644333794002481</v>
      </c>
      <c r="R13" s="83">
        <v>0.1649684676724168</v>
      </c>
      <c r="S13" s="84">
        <f t="shared" si="5"/>
        <v>0.46305569630634186</v>
      </c>
      <c r="T13" s="85">
        <f>分析係数表!F16</f>
        <v>0.28886877828054297</v>
      </c>
      <c r="U13" s="86">
        <f t="shared" si="6"/>
        <v>0.13376233326785911</v>
      </c>
      <c r="V13" s="87">
        <f>分析係数表!D16</f>
        <v>1.1915535444947209E-2</v>
      </c>
      <c r="W13" s="88">
        <f t="shared" si="7"/>
        <v>0</v>
      </c>
      <c r="X13" s="76">
        <f>分析係数表!E16</f>
        <v>1.200603318250377E-2</v>
      </c>
      <c r="Y13" s="89">
        <f t="shared" si="8"/>
        <v>0</v>
      </c>
    </row>
    <row r="14" spans="1:25" x14ac:dyDescent="0.2">
      <c r="A14" s="6" t="s">
        <v>2</v>
      </c>
      <c r="B14" s="5" t="s">
        <v>365</v>
      </c>
      <c r="C14" s="90"/>
      <c r="D14" s="107">
        <f>投入係数表!AM14</f>
        <v>3.1934190021204304E-3</v>
      </c>
      <c r="E14" s="110">
        <f t="shared" si="9"/>
        <v>0.31934190021204306</v>
      </c>
      <c r="F14" s="85">
        <f>分析係数表!C17</f>
        <v>9.7010006591167874E-2</v>
      </c>
      <c r="G14" s="110">
        <f t="shared" si="0"/>
        <v>3.0979359844406373E-2</v>
      </c>
      <c r="H14" s="110">
        <v>4.7345256514888634E-2</v>
      </c>
      <c r="I14" s="110">
        <f t="shared" si="1"/>
        <v>4.7345256514888634E-2</v>
      </c>
      <c r="J14" s="85">
        <f>分析係数表!G17</f>
        <v>0.23047865738492257</v>
      </c>
      <c r="K14" s="111">
        <f t="shared" si="2"/>
        <v>1.0912071155096291E-2</v>
      </c>
      <c r="L14" s="79"/>
      <c r="M14" s="80"/>
      <c r="N14" s="81">
        <f>分析係数表!H17</f>
        <v>3.0021721877756735E-3</v>
      </c>
      <c r="O14" s="82">
        <f t="shared" si="3"/>
        <v>5.9704508024819483E-2</v>
      </c>
      <c r="P14" s="76">
        <f>分析係数表!C17</f>
        <v>9.7010006591167874E-2</v>
      </c>
      <c r="Q14" s="82">
        <f t="shared" si="4"/>
        <v>5.7919347170101729E-3</v>
      </c>
      <c r="R14" s="83">
        <v>1.1034505130257527E-2</v>
      </c>
      <c r="S14" s="84">
        <f t="shared" si="5"/>
        <v>5.8379761645146161E-2</v>
      </c>
      <c r="T14" s="85">
        <f>分析係数表!F17</f>
        <v>0.38098321731153201</v>
      </c>
      <c r="U14" s="86">
        <f t="shared" si="6"/>
        <v>2.2241709417448161E-2</v>
      </c>
      <c r="V14" s="87">
        <f>分析係数表!D17</f>
        <v>7.2149371323727812E-2</v>
      </c>
      <c r="W14" s="88">
        <f t="shared" si="7"/>
        <v>0</v>
      </c>
      <c r="X14" s="76">
        <f>分析係数表!E17</f>
        <v>7.3984134693216769E-2</v>
      </c>
      <c r="Y14" s="89">
        <f t="shared" si="8"/>
        <v>0</v>
      </c>
    </row>
    <row r="15" spans="1:25" x14ac:dyDescent="0.2">
      <c r="A15" s="6" t="s">
        <v>3</v>
      </c>
      <c r="B15" s="5" t="s">
        <v>31</v>
      </c>
      <c r="C15" s="90"/>
      <c r="D15" s="107">
        <f>投入係数表!AM15</f>
        <v>1.3923306849245075E-3</v>
      </c>
      <c r="E15" s="110">
        <f t="shared" si="9"/>
        <v>0.13923306849245076</v>
      </c>
      <c r="F15" s="85">
        <f>分析係数表!C18</f>
        <v>9.5269756838905817E-2</v>
      </c>
      <c r="G15" s="110">
        <f t="shared" si="0"/>
        <v>1.3264700579210503E-2</v>
      </c>
      <c r="H15" s="110">
        <v>1.6472278693125102E-2</v>
      </c>
      <c r="I15" s="110">
        <f t="shared" si="1"/>
        <v>1.6472278693125102E-2</v>
      </c>
      <c r="J15" s="85">
        <f>分析係数表!G18</f>
        <v>0.2156830511260891</v>
      </c>
      <c r="K15" s="111">
        <f t="shared" si="2"/>
        <v>3.5527913275324894E-3</v>
      </c>
      <c r="L15" s="79"/>
      <c r="M15" s="80"/>
      <c r="N15" s="81">
        <f>分析係数表!H18</f>
        <v>4.4107743043149704E-4</v>
      </c>
      <c r="O15" s="82">
        <f t="shared" si="3"/>
        <v>8.7717523638360367E-3</v>
      </c>
      <c r="P15" s="76">
        <f>分析係数表!C18</f>
        <v>9.5269756838905817E-2</v>
      </c>
      <c r="Q15" s="82">
        <f t="shared" si="4"/>
        <v>8.3568271475375653E-4</v>
      </c>
      <c r="R15" s="83">
        <v>1.9290159839577084E-3</v>
      </c>
      <c r="S15" s="84">
        <f t="shared" si="5"/>
        <v>1.8401294677082812E-2</v>
      </c>
      <c r="T15" s="85">
        <f>分析係数表!F18</f>
        <v>0.45931283905967452</v>
      </c>
      <c r="U15" s="86">
        <f t="shared" si="6"/>
        <v>8.4519509005045838E-3</v>
      </c>
      <c r="V15" s="87">
        <f>分析係数表!D18</f>
        <v>2.4001315140555646E-2</v>
      </c>
      <c r="W15" s="88">
        <f t="shared" si="7"/>
        <v>0</v>
      </c>
      <c r="X15" s="76">
        <f>分析係数表!E18</f>
        <v>2.0549071181982573E-2</v>
      </c>
      <c r="Y15" s="89">
        <f t="shared" si="8"/>
        <v>0</v>
      </c>
    </row>
    <row r="16" spans="1:25" x14ac:dyDescent="0.2">
      <c r="A16" s="6" t="s">
        <v>4</v>
      </c>
      <c r="B16" s="5" t="s">
        <v>32</v>
      </c>
      <c r="C16" s="90"/>
      <c r="D16" s="107">
        <f>投入係数表!AM16</f>
        <v>2.5547352016963442E-5</v>
      </c>
      <c r="E16" s="110">
        <f t="shared" si="9"/>
        <v>2.5547352016963443E-3</v>
      </c>
      <c r="F16" s="85">
        <f>分析係数表!C19</f>
        <v>0.40536890089481681</v>
      </c>
      <c r="G16" s="110">
        <f t="shared" si="0"/>
        <v>1.0356102007889453E-3</v>
      </c>
      <c r="H16" s="110">
        <v>1.2784852513102147E-2</v>
      </c>
      <c r="I16" s="110">
        <f t="shared" si="1"/>
        <v>1.2784852513102147E-2</v>
      </c>
      <c r="J16" s="85">
        <f>分析係数表!G19</f>
        <v>5.7664292584581833E-2</v>
      </c>
      <c r="K16" s="111">
        <f t="shared" si="2"/>
        <v>7.3722947596624856E-4</v>
      </c>
      <c r="L16" s="79"/>
      <c r="M16" s="80"/>
      <c r="N16" s="81">
        <f>分析係数表!H19</f>
        <v>-1.1224551097002254E-4</v>
      </c>
      <c r="O16" s="82">
        <f t="shared" si="3"/>
        <v>-2.2322380567468053E-3</v>
      </c>
      <c r="P16" s="76">
        <f>分析係数表!C19</f>
        <v>0.40536890089481681</v>
      </c>
      <c r="Q16" s="82">
        <f t="shared" si="4"/>
        <v>-9.0487988759903413E-4</v>
      </c>
      <c r="R16" s="83">
        <v>4.8975964705236293E-3</v>
      </c>
      <c r="S16" s="84">
        <f t="shared" si="5"/>
        <v>1.7682448983625774E-2</v>
      </c>
      <c r="T16" s="85">
        <f>分析係数表!F19</f>
        <v>0.24008915593875232</v>
      </c>
      <c r="U16" s="86">
        <f t="shared" si="6"/>
        <v>4.2453642514087607E-3</v>
      </c>
      <c r="V16" s="87">
        <f>分析係数表!D19</f>
        <v>8.3893032671263044E-3</v>
      </c>
      <c r="W16" s="88">
        <f t="shared" si="7"/>
        <v>0</v>
      </c>
      <c r="X16" s="76">
        <f>分析係数表!E19</f>
        <v>9.7042048804792374E-3</v>
      </c>
      <c r="Y16" s="89">
        <f t="shared" si="8"/>
        <v>0</v>
      </c>
    </row>
    <row r="17" spans="1:25" x14ac:dyDescent="0.2">
      <c r="A17" s="6" t="s">
        <v>5</v>
      </c>
      <c r="B17" s="5" t="s">
        <v>33</v>
      </c>
      <c r="C17" s="90"/>
      <c r="D17" s="107">
        <f>投入係数表!AM17</f>
        <v>2.8102087218659784E-4</v>
      </c>
      <c r="E17" s="110">
        <f t="shared" si="9"/>
        <v>2.8102087218659783E-2</v>
      </c>
      <c r="F17" s="85">
        <f>分析係数表!C20</f>
        <v>8.6705813891974848E-2</v>
      </c>
      <c r="G17" s="110">
        <f t="shared" si="0"/>
        <v>2.4366143443571601E-3</v>
      </c>
      <c r="H17" s="110">
        <v>3.8900512722438332E-3</v>
      </c>
      <c r="I17" s="110">
        <f t="shared" si="1"/>
        <v>3.8900512722438332E-3</v>
      </c>
      <c r="J17" s="85">
        <f>分析係数表!G20</f>
        <v>0.10015098137896326</v>
      </c>
      <c r="K17" s="111">
        <f t="shared" si="2"/>
        <v>3.8959245252970448E-4</v>
      </c>
      <c r="L17" s="79"/>
      <c r="M17" s="80"/>
      <c r="N17" s="81">
        <f>分析係数表!H20</f>
        <v>5.4858017333236366E-4</v>
      </c>
      <c r="O17" s="82">
        <f t="shared" si="3"/>
        <v>1.0909670502692132E-2</v>
      </c>
      <c r="P17" s="76">
        <f>分析係数表!C20</f>
        <v>8.6705813891974848E-2</v>
      </c>
      <c r="Q17" s="82">
        <f t="shared" si="4"/>
        <v>9.4593186022919171E-4</v>
      </c>
      <c r="R17" s="83">
        <v>2.3021985776235355E-3</v>
      </c>
      <c r="S17" s="84">
        <f t="shared" si="5"/>
        <v>6.1922498498673687E-3</v>
      </c>
      <c r="T17" s="85">
        <f>分析係数表!F20</f>
        <v>0.22320080523402114</v>
      </c>
      <c r="U17" s="86">
        <f t="shared" si="6"/>
        <v>1.3821151527006431E-3</v>
      </c>
      <c r="V17" s="87">
        <f>分析係数表!D20</f>
        <v>3.6738802214393559E-2</v>
      </c>
      <c r="W17" s="88">
        <f t="shared" si="7"/>
        <v>0</v>
      </c>
      <c r="X17" s="76">
        <f>分析係数表!E20</f>
        <v>3.8877705083039761E-2</v>
      </c>
      <c r="Y17" s="89">
        <f t="shared" si="8"/>
        <v>0</v>
      </c>
    </row>
    <row r="18" spans="1:25" x14ac:dyDescent="0.2">
      <c r="A18" s="6" t="s">
        <v>6</v>
      </c>
      <c r="B18" s="5" t="s">
        <v>34</v>
      </c>
      <c r="C18" s="90"/>
      <c r="D18" s="107">
        <f>投入係数表!AM18</f>
        <v>2.3759037375776001E-3</v>
      </c>
      <c r="E18" s="110">
        <f t="shared" si="9"/>
        <v>0.23759037375776001</v>
      </c>
      <c r="F18" s="85">
        <f>分析係数表!C21</f>
        <v>0.12574712643678165</v>
      </c>
      <c r="G18" s="110">
        <f t="shared" si="0"/>
        <v>2.9876306769079257E-2</v>
      </c>
      <c r="H18" s="110">
        <v>3.8691732401164525E-2</v>
      </c>
      <c r="I18" s="110">
        <f t="shared" si="1"/>
        <v>3.8691732401164525E-2</v>
      </c>
      <c r="J18" s="85">
        <f>分析係数表!G21</f>
        <v>0.2851216642932326</v>
      </c>
      <c r="K18" s="111">
        <f t="shared" si="2"/>
        <v>1.1031851136608423E-2</v>
      </c>
      <c r="L18" s="79"/>
      <c r="M18" s="80"/>
      <c r="N18" s="81">
        <f>分析係数表!H21</f>
        <v>9.2325885079567842E-4</v>
      </c>
      <c r="O18" s="82">
        <f t="shared" si="3"/>
        <v>1.8360944016058228E-2</v>
      </c>
      <c r="P18" s="76">
        <f>分析係数表!C21</f>
        <v>0.12574712643678165</v>
      </c>
      <c r="Q18" s="82">
        <f t="shared" si="4"/>
        <v>2.3088359486859436E-3</v>
      </c>
      <c r="R18" s="83">
        <v>5.3645237800120831E-3</v>
      </c>
      <c r="S18" s="84">
        <f t="shared" si="5"/>
        <v>4.405625618117661E-2</v>
      </c>
      <c r="T18" s="85">
        <f>分析係数表!F21</f>
        <v>0.42585598414958825</v>
      </c>
      <c r="U18" s="86">
        <f t="shared" si="6"/>
        <v>1.8761620333981346E-2</v>
      </c>
      <c r="V18" s="87">
        <f>分析係数表!D21</f>
        <v>8.1109528821744784E-2</v>
      </c>
      <c r="W18" s="88">
        <f t="shared" si="7"/>
        <v>0</v>
      </c>
      <c r="X18" s="76">
        <f>分析係数表!E21</f>
        <v>6.7549996904216453E-2</v>
      </c>
      <c r="Y18" s="89">
        <f t="shared" si="8"/>
        <v>0</v>
      </c>
    </row>
    <row r="19" spans="1:25" x14ac:dyDescent="0.2">
      <c r="A19" s="6" t="s">
        <v>7</v>
      </c>
      <c r="B19" s="5" t="s">
        <v>269</v>
      </c>
      <c r="C19" s="90"/>
      <c r="D19" s="107">
        <f>投入係数表!AM19</f>
        <v>0</v>
      </c>
      <c r="E19" s="110">
        <f t="shared" si="9"/>
        <v>0</v>
      </c>
      <c r="F19" s="85">
        <f>分析係数表!C22</f>
        <v>0.11411587407903545</v>
      </c>
      <c r="G19" s="110">
        <f t="shared" si="0"/>
        <v>0</v>
      </c>
      <c r="H19" s="110">
        <v>4.2744157342525999E-3</v>
      </c>
      <c r="I19" s="110">
        <f t="shared" si="1"/>
        <v>4.2744157342525999E-3</v>
      </c>
      <c r="J19" s="85">
        <f>分析係数表!G22</f>
        <v>0.19462933210924949</v>
      </c>
      <c r="K19" s="111">
        <f t="shared" si="2"/>
        <v>8.3192667951485072E-4</v>
      </c>
      <c r="L19" s="79"/>
      <c r="M19" s="80"/>
      <c r="N19" s="81">
        <f>分析係数表!H22</f>
        <v>4.2684912622402942E-5</v>
      </c>
      <c r="O19" s="82">
        <f t="shared" si="3"/>
        <v>8.4887926101639077E-4</v>
      </c>
      <c r="P19" s="76">
        <f>分析係数表!C22</f>
        <v>0.11411587407903545</v>
      </c>
      <c r="Q19" s="82">
        <f t="shared" si="4"/>
        <v>9.6870598858451123E-5</v>
      </c>
      <c r="R19" s="83">
        <v>1.4017049772231224E-3</v>
      </c>
      <c r="S19" s="84">
        <f t="shared" si="5"/>
        <v>5.6761207114757219E-3</v>
      </c>
      <c r="T19" s="85">
        <f>分析係数表!F22</f>
        <v>0.41301354142758778</v>
      </c>
      <c r="U19" s="86">
        <f t="shared" si="6"/>
        <v>2.344314716617067E-3</v>
      </c>
      <c r="V19" s="87">
        <f>分析係数表!D22</f>
        <v>3.7726646775304108E-2</v>
      </c>
      <c r="W19" s="88">
        <f t="shared" si="7"/>
        <v>0</v>
      </c>
      <c r="X19" s="76">
        <f>分析係数表!E22</f>
        <v>3.6923341748909801E-2</v>
      </c>
      <c r="Y19" s="89">
        <f t="shared" si="8"/>
        <v>0</v>
      </c>
    </row>
    <row r="20" spans="1:25" x14ac:dyDescent="0.2">
      <c r="A20" s="6" t="s">
        <v>8</v>
      </c>
      <c r="B20" s="5" t="s">
        <v>270</v>
      </c>
      <c r="C20" s="90"/>
      <c r="D20" s="107">
        <f>投入係数表!AM20</f>
        <v>0</v>
      </c>
      <c r="E20" s="110">
        <f t="shared" si="9"/>
        <v>0</v>
      </c>
      <c r="F20" s="85">
        <f>分析係数表!C23</f>
        <v>0</v>
      </c>
      <c r="G20" s="110">
        <f t="shared" si="0"/>
        <v>0</v>
      </c>
      <c r="H20" s="110">
        <v>0</v>
      </c>
      <c r="I20" s="110">
        <f t="shared" si="1"/>
        <v>0</v>
      </c>
      <c r="J20" s="85">
        <f>分析係数表!G23</f>
        <v>0.21587101160701277</v>
      </c>
      <c r="K20" s="111">
        <f t="shared" si="2"/>
        <v>0</v>
      </c>
      <c r="L20" s="79"/>
      <c r="M20" s="80"/>
      <c r="N20" s="81">
        <f>分析係数表!H23</f>
        <v>2.5294763035498039E-5</v>
      </c>
      <c r="O20" s="82">
        <f t="shared" si="3"/>
        <v>5.0303956208378711E-4</v>
      </c>
      <c r="P20" s="76">
        <f>分析係数表!C23</f>
        <v>0</v>
      </c>
      <c r="Q20" s="82">
        <f t="shared" si="4"/>
        <v>0</v>
      </c>
      <c r="R20" s="83">
        <v>0</v>
      </c>
      <c r="S20" s="84">
        <f t="shared" si="5"/>
        <v>0</v>
      </c>
      <c r="T20" s="85">
        <f>分析係数表!F23</f>
        <v>0.44111505026467873</v>
      </c>
      <c r="U20" s="86">
        <f t="shared" si="6"/>
        <v>0</v>
      </c>
      <c r="V20" s="87">
        <f>分析係数表!D23</f>
        <v>7.4984216405225582E-2</v>
      </c>
      <c r="W20" s="88">
        <f t="shared" si="7"/>
        <v>0</v>
      </c>
      <c r="X20" s="76">
        <f>分析係数表!E23</f>
        <v>7.4984216405225582E-2</v>
      </c>
      <c r="Y20" s="89">
        <f t="shared" si="8"/>
        <v>0</v>
      </c>
    </row>
    <row r="21" spans="1:25" x14ac:dyDescent="0.2">
      <c r="A21" s="6" t="s">
        <v>9</v>
      </c>
      <c r="B21" s="5" t="s">
        <v>271</v>
      </c>
      <c r="C21" s="90"/>
      <c r="D21" s="107">
        <f>投入係数表!AM21</f>
        <v>9.7079937664461074E-4</v>
      </c>
      <c r="E21" s="110">
        <f t="shared" si="9"/>
        <v>9.7079937664461075E-2</v>
      </c>
      <c r="F21" s="85">
        <f>分析係数表!C24</f>
        <v>0.22802579992411787</v>
      </c>
      <c r="G21" s="110">
        <f t="shared" si="0"/>
        <v>2.2136730442522234E-2</v>
      </c>
      <c r="H21" s="110">
        <v>2.7582323108897272E-2</v>
      </c>
      <c r="I21" s="110">
        <f t="shared" si="1"/>
        <v>2.7582323108897272E-2</v>
      </c>
      <c r="J21" s="85">
        <f>分析係数表!G24</f>
        <v>0.20837520938023452</v>
      </c>
      <c r="K21" s="111">
        <f t="shared" si="2"/>
        <v>5.7474723530097499E-3</v>
      </c>
      <c r="L21" s="79"/>
      <c r="M21" s="80"/>
      <c r="N21" s="81">
        <f>分析係数表!H24</f>
        <v>3.2883191946147448E-4</v>
      </c>
      <c r="O21" s="82">
        <f t="shared" si="3"/>
        <v>6.5395143070892323E-3</v>
      </c>
      <c r="P21" s="76">
        <f>分析係数表!C24</f>
        <v>0.22802579992411787</v>
      </c>
      <c r="Q21" s="82">
        <f t="shared" si="4"/>
        <v>1.4911779809892356E-3</v>
      </c>
      <c r="R21" s="83">
        <v>6.0545284193127321E-3</v>
      </c>
      <c r="S21" s="84">
        <f t="shared" si="5"/>
        <v>3.3636851528210006E-2</v>
      </c>
      <c r="T21" s="85">
        <f>分析係数表!F24</f>
        <v>0.39262981574539363</v>
      </c>
      <c r="U21" s="86">
        <f t="shared" si="6"/>
        <v>1.3206830817776257E-2</v>
      </c>
      <c r="V21" s="87">
        <f>分析係数表!D24</f>
        <v>9.313232830820771E-2</v>
      </c>
      <c r="W21" s="88">
        <f t="shared" si="7"/>
        <v>0</v>
      </c>
      <c r="X21" s="76">
        <f>分析係数表!E24</f>
        <v>9.0452261306532666E-2</v>
      </c>
      <c r="Y21" s="89">
        <f t="shared" si="8"/>
        <v>0</v>
      </c>
    </row>
    <row r="22" spans="1:25" x14ac:dyDescent="0.2">
      <c r="A22" s="6" t="s">
        <v>10</v>
      </c>
      <c r="B22" s="5" t="s">
        <v>272</v>
      </c>
      <c r="C22" s="90"/>
      <c r="D22" s="107">
        <f>投入係数表!AM22</f>
        <v>1.2773676008481721E-5</v>
      </c>
      <c r="E22" s="110">
        <f t="shared" si="9"/>
        <v>1.2773676008481722E-3</v>
      </c>
      <c r="F22" s="85">
        <f>分析係数表!C25</f>
        <v>9.9149235591377005E-3</v>
      </c>
      <c r="G22" s="110">
        <f t="shared" si="0"/>
        <v>1.2665002119328745E-5</v>
      </c>
      <c r="H22" s="110">
        <v>5.262831417674823E-4</v>
      </c>
      <c r="I22" s="110">
        <f t="shared" si="1"/>
        <v>5.262831417674823E-4</v>
      </c>
      <c r="J22" s="85">
        <f>分析係数表!G25</f>
        <v>0.19677906391545041</v>
      </c>
      <c r="K22" s="111">
        <f t="shared" si="2"/>
        <v>1.0356150399148745E-4</v>
      </c>
      <c r="L22" s="79"/>
      <c r="M22" s="80"/>
      <c r="N22" s="81">
        <f>分析係数表!H25</f>
        <v>5.0905710608939805E-4</v>
      </c>
      <c r="O22" s="82">
        <f t="shared" si="3"/>
        <v>1.0123671186936216E-2</v>
      </c>
      <c r="P22" s="76">
        <f>分析係数表!C25</f>
        <v>9.9149235591377005E-3</v>
      </c>
      <c r="Q22" s="82">
        <f t="shared" si="4"/>
        <v>1.0037542595631741E-4</v>
      </c>
      <c r="R22" s="83">
        <v>4.7276342419514219E-4</v>
      </c>
      <c r="S22" s="84">
        <f t="shared" si="5"/>
        <v>9.9904656596262438E-4</v>
      </c>
      <c r="T22" s="85">
        <f>分析係数表!F25</f>
        <v>0.35078007045797682</v>
      </c>
      <c r="U22" s="86">
        <f t="shared" si="6"/>
        <v>3.5044562479916917E-4</v>
      </c>
      <c r="V22" s="87">
        <f>分析係数表!D25</f>
        <v>8.1529944640161042E-2</v>
      </c>
      <c r="W22" s="88">
        <f t="shared" si="7"/>
        <v>0</v>
      </c>
      <c r="X22" s="76">
        <f>分析係数表!E25</f>
        <v>6.8948163059889281E-2</v>
      </c>
      <c r="Y22" s="89">
        <f t="shared" si="8"/>
        <v>0</v>
      </c>
    </row>
    <row r="23" spans="1:25" x14ac:dyDescent="0.2">
      <c r="A23" s="6" t="s">
        <v>11</v>
      </c>
      <c r="B23" s="5" t="s">
        <v>35</v>
      </c>
      <c r="C23" s="90"/>
      <c r="D23" s="107">
        <f>投入係数表!AM23</f>
        <v>2.1715249214418925E-4</v>
      </c>
      <c r="E23" s="110">
        <f t="shared" si="9"/>
        <v>2.1715249214418926E-2</v>
      </c>
      <c r="F23" s="85">
        <f>分析係数表!C26</f>
        <v>0.61283557046979864</v>
      </c>
      <c r="G23" s="110">
        <f t="shared" si="0"/>
        <v>1.330787714021227E-2</v>
      </c>
      <c r="H23" s="110">
        <v>3.2253798290399364E-2</v>
      </c>
      <c r="I23" s="110">
        <f t="shared" si="1"/>
        <v>3.2253798290399364E-2</v>
      </c>
      <c r="J23" s="85">
        <f>分析係数表!G26</f>
        <v>0.19644335167242807</v>
      </c>
      <c r="K23" s="111">
        <f t="shared" si="2"/>
        <v>6.3360442403324821E-3</v>
      </c>
      <c r="L23" s="79"/>
      <c r="M23" s="80"/>
      <c r="N23" s="81">
        <f>分析係数表!H26</f>
        <v>1.0374014689933634E-2</v>
      </c>
      <c r="O23" s="82">
        <f t="shared" si="3"/>
        <v>0.2063091003996132</v>
      </c>
      <c r="P23" s="76">
        <f>分析係数表!C26</f>
        <v>0.61283557046979864</v>
      </c>
      <c r="Q23" s="82">
        <f t="shared" si="4"/>
        <v>0.12643355523650793</v>
      </c>
      <c r="R23" s="83">
        <v>0.14222765092638606</v>
      </c>
      <c r="S23" s="84">
        <f t="shared" si="5"/>
        <v>0.17448144921678543</v>
      </c>
      <c r="T23" s="85">
        <f>分析係数表!F26</f>
        <v>0.33496031939237547</v>
      </c>
      <c r="U23" s="86">
        <f t="shared" si="6"/>
        <v>5.844436195769899E-2</v>
      </c>
      <c r="V23" s="87">
        <f>分析係数表!D26</f>
        <v>1.4022104289400653E-2</v>
      </c>
      <c r="W23" s="88">
        <f t="shared" si="7"/>
        <v>0</v>
      </c>
      <c r="X23" s="76">
        <f>分析係数表!E26</f>
        <v>1.5044549393836117E-2</v>
      </c>
      <c r="Y23" s="89">
        <f t="shared" si="8"/>
        <v>0</v>
      </c>
    </row>
    <row r="24" spans="1:25" x14ac:dyDescent="0.2">
      <c r="A24" s="6" t="s">
        <v>12</v>
      </c>
      <c r="B24" s="5" t="s">
        <v>366</v>
      </c>
      <c r="C24" s="90"/>
      <c r="D24" s="107">
        <f>投入係数表!AM24</f>
        <v>1.5328411210178066E-4</v>
      </c>
      <c r="E24" s="110">
        <f t="shared" si="9"/>
        <v>1.5328411210178066E-2</v>
      </c>
      <c r="F24" s="85">
        <f>分析係数表!C27</f>
        <v>1.5080990504561576E-2</v>
      </c>
      <c r="G24" s="110">
        <f t="shared" si="0"/>
        <v>2.3116762391071062E-4</v>
      </c>
      <c r="H24" s="110">
        <v>3.2618319644811056E-4</v>
      </c>
      <c r="I24" s="110">
        <f t="shared" si="1"/>
        <v>3.2618319644811056E-4</v>
      </c>
      <c r="J24" s="85">
        <f>分析係数表!G27</f>
        <v>0.17011128775834658</v>
      </c>
      <c r="K24" s="111">
        <f t="shared" si="2"/>
        <v>5.5487443592921827E-5</v>
      </c>
      <c r="L24" s="79"/>
      <c r="M24" s="80"/>
      <c r="N24" s="81">
        <f>分析係数表!H27</f>
        <v>1.1055392369202362E-2</v>
      </c>
      <c r="O24" s="82">
        <f t="shared" si="3"/>
        <v>0.21985972860324521</v>
      </c>
      <c r="P24" s="76">
        <f>分析係数表!C27</f>
        <v>1.5080990504561576E-2</v>
      </c>
      <c r="Q24" s="82">
        <f t="shared" si="4"/>
        <v>3.3157024794010261E-3</v>
      </c>
      <c r="R24" s="83">
        <v>3.3563169403371998E-3</v>
      </c>
      <c r="S24" s="84">
        <f t="shared" si="5"/>
        <v>3.6825001367853105E-3</v>
      </c>
      <c r="T24" s="85">
        <f>分析係数表!F27</f>
        <v>0.32114467408585057</v>
      </c>
      <c r="U24" s="86">
        <f t="shared" si="6"/>
        <v>1.1826153062490187E-3</v>
      </c>
      <c r="V24" s="87">
        <f>分析係数表!D27</f>
        <v>6.518282988871224E-2</v>
      </c>
      <c r="W24" s="88">
        <f t="shared" si="7"/>
        <v>0</v>
      </c>
      <c r="X24" s="76">
        <f>分析係数表!E27</f>
        <v>7.7901430842607311E-2</v>
      </c>
      <c r="Y24" s="89">
        <f t="shared" si="8"/>
        <v>0</v>
      </c>
    </row>
    <row r="25" spans="1:25" x14ac:dyDescent="0.2">
      <c r="A25" s="6" t="s">
        <v>13</v>
      </c>
      <c r="B25" s="5" t="s">
        <v>192</v>
      </c>
      <c r="C25" s="90"/>
      <c r="D25" s="107">
        <f>投入係数表!AM25</f>
        <v>1.2773676008481721E-5</v>
      </c>
      <c r="E25" s="110">
        <f t="shared" si="9"/>
        <v>1.2773676008481722E-3</v>
      </c>
      <c r="F25" s="85">
        <f>分析係数表!C28</f>
        <v>4.0038232795242101E-2</v>
      </c>
      <c r="G25" s="110">
        <f t="shared" si="0"/>
        <v>5.1143541367859011E-5</v>
      </c>
      <c r="H25" s="110">
        <v>4.2815615448728106E-3</v>
      </c>
      <c r="I25" s="110">
        <f t="shared" si="1"/>
        <v>4.2815615448728106E-3</v>
      </c>
      <c r="J25" s="85">
        <f>分析係数表!G28</f>
        <v>0.12474279835390946</v>
      </c>
      <c r="K25" s="111">
        <f t="shared" si="2"/>
        <v>5.3409396843192214E-4</v>
      </c>
      <c r="L25" s="79"/>
      <c r="M25" s="80"/>
      <c r="N25" s="81">
        <f>分析係数表!H28</f>
        <v>2.0869760426975598E-2</v>
      </c>
      <c r="O25" s="82">
        <f t="shared" si="3"/>
        <v>0.41503907869175455</v>
      </c>
      <c r="P25" s="76">
        <f>分析係数表!C28</f>
        <v>4.0038232795242101E-2</v>
      </c>
      <c r="Q25" s="82">
        <f t="shared" si="4"/>
        <v>1.6617431251783273E-2</v>
      </c>
      <c r="R25" s="83">
        <v>1.8191529921903361E-2</v>
      </c>
      <c r="S25" s="84">
        <f t="shared" si="5"/>
        <v>2.247309146677617E-2</v>
      </c>
      <c r="T25" s="85">
        <f>分析係数表!F28</f>
        <v>0.21334876543209877</v>
      </c>
      <c r="U25" s="86">
        <f t="shared" si="6"/>
        <v>4.7946063198793295E-3</v>
      </c>
      <c r="V25" s="87">
        <f>分析係数表!D28</f>
        <v>5.5555555555555552E-2</v>
      </c>
      <c r="W25" s="88">
        <f t="shared" si="7"/>
        <v>0</v>
      </c>
      <c r="X25" s="76">
        <f>分析係数表!E28</f>
        <v>5.3497942386831275E-2</v>
      </c>
      <c r="Y25" s="89">
        <f t="shared" si="8"/>
        <v>0</v>
      </c>
    </row>
    <row r="26" spans="1:25" x14ac:dyDescent="0.2">
      <c r="A26" s="6" t="s">
        <v>14</v>
      </c>
      <c r="B26" s="5" t="s">
        <v>50</v>
      </c>
      <c r="C26" s="90"/>
      <c r="D26" s="107">
        <f>投入係数表!AM26</f>
        <v>6.9361060726055744E-3</v>
      </c>
      <c r="E26" s="110">
        <f t="shared" si="9"/>
        <v>0.69361060726055745</v>
      </c>
      <c r="F26" s="85">
        <f>分析係数表!C29</f>
        <v>5.2257811734743864E-2</v>
      </c>
      <c r="G26" s="110">
        <f t="shared" si="0"/>
        <v>3.6246572531443574E-2</v>
      </c>
      <c r="H26" s="110">
        <v>4.2091917373829606E-2</v>
      </c>
      <c r="I26" s="110">
        <f t="shared" si="1"/>
        <v>4.2091917373829606E-2</v>
      </c>
      <c r="J26" s="85">
        <f>分析係数表!G29</f>
        <v>0.26071608673726676</v>
      </c>
      <c r="K26" s="111">
        <f t="shared" si="2"/>
        <v>1.0974039980973226E-2</v>
      </c>
      <c r="L26" s="79"/>
      <c r="M26" s="80"/>
      <c r="N26" s="81">
        <f>分析係数表!H29</f>
        <v>1.0140038131855275E-2</v>
      </c>
      <c r="O26" s="82">
        <f t="shared" si="3"/>
        <v>0.20165598445033814</v>
      </c>
      <c r="P26" s="76">
        <f>分析係数表!C29</f>
        <v>5.2257811734743864E-2</v>
      </c>
      <c r="Q26" s="82">
        <f t="shared" si="4"/>
        <v>1.0538100470590207E-2</v>
      </c>
      <c r="R26" s="83">
        <v>1.410453018235538E-2</v>
      </c>
      <c r="S26" s="84">
        <f t="shared" si="5"/>
        <v>5.6196447556184984E-2</v>
      </c>
      <c r="T26" s="85">
        <f>分析係数表!F29</f>
        <v>0.44730206757438223</v>
      </c>
      <c r="U26" s="86">
        <f t="shared" si="6"/>
        <v>2.5136787182216881E-2</v>
      </c>
      <c r="V26" s="87">
        <f>分析係数表!D29</f>
        <v>0.13842662632375188</v>
      </c>
      <c r="W26" s="88">
        <f t="shared" si="7"/>
        <v>0</v>
      </c>
      <c r="X26" s="76">
        <f>分析係数表!E29</f>
        <v>9.5057992939989913E-2</v>
      </c>
      <c r="Y26" s="89">
        <f t="shared" si="8"/>
        <v>0</v>
      </c>
    </row>
    <row r="27" spans="1:25" x14ac:dyDescent="0.2">
      <c r="A27" s="6" t="s">
        <v>15</v>
      </c>
      <c r="B27" s="5" t="s">
        <v>36</v>
      </c>
      <c r="C27" s="90"/>
      <c r="D27" s="107">
        <f>投入係数表!AM27</f>
        <v>2.3759037375776001E-3</v>
      </c>
      <c r="E27" s="110">
        <f t="shared" si="9"/>
        <v>0.23759037375776001</v>
      </c>
      <c r="F27" s="85">
        <f>分析係数表!C30</f>
        <v>1</v>
      </c>
      <c r="G27" s="110">
        <f t="shared" si="0"/>
        <v>0.23759037375776001</v>
      </c>
      <c r="H27" s="110">
        <v>0.30796142653873454</v>
      </c>
      <c r="I27" s="110">
        <f t="shared" si="1"/>
        <v>0.30796142653873454</v>
      </c>
      <c r="J27" s="85">
        <f>分析係数表!G30</f>
        <v>0.34449214239092235</v>
      </c>
      <c r="K27" s="111">
        <f t="shared" si="2"/>
        <v>0.10609029160209331</v>
      </c>
      <c r="L27" s="79"/>
      <c r="M27" s="80"/>
      <c r="N27" s="81">
        <f>分析係数表!H30</f>
        <v>0</v>
      </c>
      <c r="O27" s="82">
        <f t="shared" si="3"/>
        <v>0</v>
      </c>
      <c r="P27" s="76">
        <f>分析係数表!C30</f>
        <v>1</v>
      </c>
      <c r="Q27" s="82">
        <f t="shared" si="4"/>
        <v>0</v>
      </c>
      <c r="R27" s="83">
        <v>5.6588147953233053E-2</v>
      </c>
      <c r="S27" s="84">
        <f t="shared" si="5"/>
        <v>0.36454957449196757</v>
      </c>
      <c r="T27" s="85">
        <f>分析係数表!F30</f>
        <v>0.44050308781442987</v>
      </c>
      <c r="U27" s="86">
        <f t="shared" si="6"/>
        <v>0.16058521322514824</v>
      </c>
      <c r="V27" s="87">
        <f>分析係数表!D30</f>
        <v>0.11032032936687253</v>
      </c>
      <c r="W27" s="88">
        <f t="shared" si="7"/>
        <v>0</v>
      </c>
      <c r="X27" s="76">
        <f>分析係数表!E30</f>
        <v>8.4249635989355823E-2</v>
      </c>
      <c r="Y27" s="89">
        <f t="shared" si="8"/>
        <v>0</v>
      </c>
    </row>
    <row r="28" spans="1:25" x14ac:dyDescent="0.2">
      <c r="A28" s="6" t="s">
        <v>16</v>
      </c>
      <c r="B28" s="5" t="s">
        <v>193</v>
      </c>
      <c r="C28" s="90"/>
      <c r="D28" s="107">
        <f>投入係数表!AM28</f>
        <v>3.5523592979587668E-2</v>
      </c>
      <c r="E28" s="110">
        <f t="shared" si="9"/>
        <v>3.5523592979587666</v>
      </c>
      <c r="F28" s="85">
        <f>分析係数表!C31</f>
        <v>0.13612385518153858</v>
      </c>
      <c r="G28" s="110">
        <f t="shared" si="0"/>
        <v>0.4835608426281312</v>
      </c>
      <c r="H28" s="110">
        <v>0.53139537917926405</v>
      </c>
      <c r="I28" s="110">
        <f t="shared" si="1"/>
        <v>0.53139537917926405</v>
      </c>
      <c r="J28" s="85">
        <f>分析係数表!G31</f>
        <v>7.0908634538152604E-2</v>
      </c>
      <c r="K28" s="111">
        <f t="shared" si="2"/>
        <v>3.7680520737485464E-2</v>
      </c>
      <c r="L28" s="79"/>
      <c r="M28" s="80"/>
      <c r="N28" s="81">
        <f>分析係数表!H31</f>
        <v>2.211552750647388E-2</v>
      </c>
      <c r="O28" s="82">
        <f t="shared" si="3"/>
        <v>0.43981377712438113</v>
      </c>
      <c r="P28" s="76">
        <f>分析係数表!C31</f>
        <v>0.13612385518153858</v>
      </c>
      <c r="Q28" s="82">
        <f t="shared" si="4"/>
        <v>5.9869146904124745E-2</v>
      </c>
      <c r="R28" s="83">
        <v>7.9158181722542145E-2</v>
      </c>
      <c r="S28" s="84">
        <f t="shared" si="5"/>
        <v>0.61055356090180624</v>
      </c>
      <c r="T28" s="85">
        <f>分析係数表!F31</f>
        <v>0.34563253012048195</v>
      </c>
      <c r="U28" s="86">
        <f t="shared" si="6"/>
        <v>0.21102717202856106</v>
      </c>
      <c r="V28" s="87">
        <f>分析係数表!D31</f>
        <v>2.3594377510040159E-2</v>
      </c>
      <c r="W28" s="88">
        <f t="shared" si="7"/>
        <v>0</v>
      </c>
      <c r="X28" s="76">
        <f>分析係数表!E31</f>
        <v>2.0582329317269075E-2</v>
      </c>
      <c r="Y28" s="89">
        <f t="shared" si="8"/>
        <v>0</v>
      </c>
    </row>
    <row r="29" spans="1:25" x14ac:dyDescent="0.2">
      <c r="A29" s="6" t="s">
        <v>17</v>
      </c>
      <c r="B29" s="5" t="s">
        <v>273</v>
      </c>
      <c r="C29" s="90"/>
      <c r="D29" s="107">
        <f>投入係数表!AM29</f>
        <v>8.3667577855555276E-3</v>
      </c>
      <c r="E29" s="110">
        <f t="shared" si="9"/>
        <v>0.83667577855555275</v>
      </c>
      <c r="F29" s="85">
        <f>分析係数表!C32</f>
        <v>0.77653138391731791</v>
      </c>
      <c r="G29" s="110">
        <f t="shared" si="0"/>
        <v>0.64970500021184274</v>
      </c>
      <c r="H29" s="110">
        <v>0.72953497508568499</v>
      </c>
      <c r="I29" s="110">
        <f t="shared" si="1"/>
        <v>0.72953497508568499</v>
      </c>
      <c r="J29" s="85">
        <f>分析係数表!G32</f>
        <v>0.14009350314364016</v>
      </c>
      <c r="K29" s="111">
        <f t="shared" si="2"/>
        <v>0.10220311032556186</v>
      </c>
      <c r="L29" s="79"/>
      <c r="M29" s="80"/>
      <c r="N29" s="81">
        <f>分析係数表!H32</f>
        <v>6.3300144496333836E-3</v>
      </c>
      <c r="O29" s="82">
        <f t="shared" si="3"/>
        <v>0.12588565041146771</v>
      </c>
      <c r="P29" s="76">
        <f>分析係数表!C32</f>
        <v>0.77653138391731791</v>
      </c>
      <c r="Q29" s="82">
        <f t="shared" si="4"/>
        <v>9.7754158329348695E-2</v>
      </c>
      <c r="R29" s="83">
        <v>0.12748354664456771</v>
      </c>
      <c r="S29" s="84">
        <f t="shared" si="5"/>
        <v>0.85701852173025272</v>
      </c>
      <c r="T29" s="85">
        <f>分析係数表!F32</f>
        <v>0.48218603901338064</v>
      </c>
      <c r="U29" s="86">
        <f t="shared" si="6"/>
        <v>0.41324236635421346</v>
      </c>
      <c r="V29" s="87">
        <f>分析係数表!D32</f>
        <v>2.111881347734967E-2</v>
      </c>
      <c r="W29" s="88">
        <f t="shared" si="7"/>
        <v>0</v>
      </c>
      <c r="X29" s="76">
        <f>分析係数表!E32</f>
        <v>3.1758826374334997E-2</v>
      </c>
      <c r="Y29" s="89">
        <f t="shared" si="8"/>
        <v>0</v>
      </c>
    </row>
    <row r="30" spans="1:25" x14ac:dyDescent="0.2">
      <c r="A30" s="6" t="s">
        <v>18</v>
      </c>
      <c r="B30" s="5" t="s">
        <v>274</v>
      </c>
      <c r="C30" s="90"/>
      <c r="D30" s="107">
        <f>投入係数表!AM30</f>
        <v>1.5430600618245919E-2</v>
      </c>
      <c r="E30" s="110">
        <f t="shared" si="9"/>
        <v>1.543060061824592</v>
      </c>
      <c r="F30" s="85">
        <f>分析係数表!C33</f>
        <v>0.72092624356775303</v>
      </c>
      <c r="G30" s="110">
        <f t="shared" si="0"/>
        <v>1.1124324939706278</v>
      </c>
      <c r="H30" s="110">
        <v>1.1405770954832319</v>
      </c>
      <c r="I30" s="110">
        <f t="shared" si="1"/>
        <v>1.1405770954832319</v>
      </c>
      <c r="J30" s="85">
        <f>分析係数表!G33</f>
        <v>0.50771788173830446</v>
      </c>
      <c r="K30" s="111">
        <f t="shared" si="2"/>
        <v>0.57909138687797435</v>
      </c>
      <c r="L30" s="79"/>
      <c r="M30" s="80"/>
      <c r="N30" s="81">
        <f>分析係数表!H33</f>
        <v>9.5171545921061366E-4</v>
      </c>
      <c r="O30" s="82">
        <f t="shared" si="3"/>
        <v>1.892686352340249E-2</v>
      </c>
      <c r="P30" s="76">
        <f>分析係数表!C33</f>
        <v>0.72092624356775303</v>
      </c>
      <c r="Q30" s="82">
        <f t="shared" si="4"/>
        <v>1.3644872622446083E-2</v>
      </c>
      <c r="R30" s="83">
        <v>3.9592766326582922E-2</v>
      </c>
      <c r="S30" s="84">
        <f t="shared" si="5"/>
        <v>1.1801698618098149</v>
      </c>
      <c r="T30" s="85">
        <f>分析係数表!F33</f>
        <v>0.64568985989076233</v>
      </c>
      <c r="U30" s="86">
        <f t="shared" si="6"/>
        <v>0.76202371271927971</v>
      </c>
      <c r="V30" s="87">
        <f>分析係数表!D33</f>
        <v>8.5965328900498697E-2</v>
      </c>
      <c r="W30" s="88">
        <f t="shared" si="7"/>
        <v>0</v>
      </c>
      <c r="X30" s="76">
        <f>分析係数表!E33</f>
        <v>8.1928283068154834E-2</v>
      </c>
      <c r="Y30" s="89">
        <f t="shared" si="8"/>
        <v>0</v>
      </c>
    </row>
    <row r="31" spans="1:25" x14ac:dyDescent="0.2">
      <c r="A31" s="6" t="s">
        <v>19</v>
      </c>
      <c r="B31" s="5" t="s">
        <v>275</v>
      </c>
      <c r="C31" s="90"/>
      <c r="D31" s="107">
        <f>投入係数表!AM31</f>
        <v>8.2364662902690136E-2</v>
      </c>
      <c r="E31" s="110">
        <f t="shared" si="9"/>
        <v>8.2364662902690142</v>
      </c>
      <c r="F31" s="85">
        <f>分析係数表!C34</f>
        <v>0.35819769846483229</v>
      </c>
      <c r="G31" s="110">
        <f t="shared" si="0"/>
        <v>2.950283268657536</v>
      </c>
      <c r="H31" s="110">
        <v>3.1138414244817416</v>
      </c>
      <c r="I31" s="110">
        <f t="shared" si="1"/>
        <v>3.1138414244817416</v>
      </c>
      <c r="J31" s="85">
        <f>分析係数表!G34</f>
        <v>0.42481599404565001</v>
      </c>
      <c r="K31" s="111">
        <f t="shared" si="2"/>
        <v>1.322809640041734</v>
      </c>
      <c r="L31" s="79"/>
      <c r="M31" s="80"/>
      <c r="N31" s="81">
        <f>分析係数表!H34</f>
        <v>0.15806065051806836</v>
      </c>
      <c r="O31" s="82">
        <f t="shared" si="3"/>
        <v>3.1433684635710644</v>
      </c>
      <c r="P31" s="76">
        <f>分析係数表!C34</f>
        <v>0.35819769846483229</v>
      </c>
      <c r="Q31" s="82">
        <f t="shared" si="4"/>
        <v>1.1259473490780914</v>
      </c>
      <c r="R31" s="83">
        <v>1.2173404917032282</v>
      </c>
      <c r="S31" s="84">
        <f t="shared" si="5"/>
        <v>4.3311819161849696</v>
      </c>
      <c r="T31" s="85">
        <f>分析係数表!F34</f>
        <v>0.69970848494872639</v>
      </c>
      <c r="U31" s="86">
        <f t="shared" si="6"/>
        <v>3.0305647366111068</v>
      </c>
      <c r="V31" s="87">
        <f>分析係数表!D34</f>
        <v>0.20760626860734369</v>
      </c>
      <c r="W31" s="88">
        <f t="shared" si="7"/>
        <v>1</v>
      </c>
      <c r="X31" s="76">
        <f>分析係数表!E34</f>
        <v>0.15619831293417136</v>
      </c>
      <c r="Y31" s="89">
        <f t="shared" si="8"/>
        <v>1</v>
      </c>
    </row>
    <row r="32" spans="1:25" x14ac:dyDescent="0.2">
      <c r="A32" s="6" t="s">
        <v>20</v>
      </c>
      <c r="B32" s="5" t="s">
        <v>37</v>
      </c>
      <c r="C32" s="90"/>
      <c r="D32" s="107">
        <f>投入係数表!AM32</f>
        <v>5.7226068517998111E-3</v>
      </c>
      <c r="E32" s="110">
        <f t="shared" si="9"/>
        <v>0.57226068517998108</v>
      </c>
      <c r="F32" s="85">
        <f>分析係数表!C35</f>
        <v>0.47446234387370934</v>
      </c>
      <c r="G32" s="110">
        <f t="shared" si="0"/>
        <v>0.2715161459972687</v>
      </c>
      <c r="H32" s="110">
        <v>0.40828627362835107</v>
      </c>
      <c r="I32" s="110">
        <f t="shared" si="1"/>
        <v>0.40828627362835107</v>
      </c>
      <c r="J32" s="85">
        <f>分析係数表!G35</f>
        <v>0.31377306685396844</v>
      </c>
      <c r="K32" s="111">
        <f t="shared" si="2"/>
        <v>0.12810923623074624</v>
      </c>
      <c r="L32" s="79"/>
      <c r="M32" s="80"/>
      <c r="N32" s="81">
        <f>分析係数表!H35</f>
        <v>5.9483797123353076E-2</v>
      </c>
      <c r="O32" s="82">
        <f t="shared" si="3"/>
        <v>1.1829604101852857</v>
      </c>
      <c r="P32" s="76">
        <f>分析係数表!C35</f>
        <v>0.47446234387370934</v>
      </c>
      <c r="Q32" s="82">
        <f t="shared" si="4"/>
        <v>0.56127016892631532</v>
      </c>
      <c r="R32" s="83">
        <v>0.74507999565719452</v>
      </c>
      <c r="S32" s="84">
        <f t="shared" si="5"/>
        <v>1.1533662692855455</v>
      </c>
      <c r="T32" s="85">
        <f>分析係数表!F35</f>
        <v>0.64389247174509934</v>
      </c>
      <c r="U32" s="86">
        <f t="shared" si="6"/>
        <v>0.74264385795769372</v>
      </c>
      <c r="V32" s="87">
        <f>分析係数表!D35</f>
        <v>6.6375071834493329E-2</v>
      </c>
      <c r="W32" s="88">
        <f t="shared" si="7"/>
        <v>0</v>
      </c>
      <c r="X32" s="76">
        <f>分析係数表!E35</f>
        <v>5.9702445565417275E-2</v>
      </c>
      <c r="Y32" s="89">
        <f t="shared" si="8"/>
        <v>0</v>
      </c>
    </row>
    <row r="33" spans="1:25" x14ac:dyDescent="0.2">
      <c r="A33" s="6" t="s">
        <v>21</v>
      </c>
      <c r="B33" s="5" t="s">
        <v>38</v>
      </c>
      <c r="C33" s="90"/>
      <c r="D33" s="107">
        <f>投入係数表!AM33</f>
        <v>1.001456199064967E-2</v>
      </c>
      <c r="E33" s="110">
        <f t="shared" si="9"/>
        <v>1.0014561990649671</v>
      </c>
      <c r="F33" s="85">
        <f>分析係数表!C36</f>
        <v>0.91090674483303868</v>
      </c>
      <c r="G33" s="110">
        <f t="shared" si="0"/>
        <v>0.91223320638313676</v>
      </c>
      <c r="H33" s="110">
        <v>1.0857049602444844</v>
      </c>
      <c r="I33" s="110">
        <f t="shared" si="1"/>
        <v>1.0857049602444844</v>
      </c>
      <c r="J33" s="85">
        <f>分析係数表!G36</f>
        <v>5.1762655005969514E-2</v>
      </c>
      <c r="K33" s="111">
        <f t="shared" si="2"/>
        <v>5.619897129540509E-2</v>
      </c>
      <c r="L33" s="79"/>
      <c r="M33" s="80"/>
      <c r="N33" s="81">
        <f>分析係数表!H36</f>
        <v>0.19022926540846299</v>
      </c>
      <c r="O33" s="82">
        <f t="shared" si="3"/>
        <v>3.7831090266511209</v>
      </c>
      <c r="P33" s="76">
        <f>分析係数表!C36</f>
        <v>0.91090674483303868</v>
      </c>
      <c r="Q33" s="82">
        <f t="shared" si="4"/>
        <v>3.4460595288152578</v>
      </c>
      <c r="R33" s="83">
        <v>3.6179346575342093</v>
      </c>
      <c r="S33" s="84">
        <f t="shared" si="5"/>
        <v>4.7036396177786939</v>
      </c>
      <c r="T33" s="85">
        <f>分析係数表!F36</f>
        <v>0.84633076241329552</v>
      </c>
      <c r="U33" s="86">
        <f t="shared" si="6"/>
        <v>3.9808349038320241</v>
      </c>
      <c r="V33" s="87">
        <f>分析係数表!D36</f>
        <v>1.3696924417880712E-2</v>
      </c>
      <c r="W33" s="88">
        <f t="shared" si="7"/>
        <v>0</v>
      </c>
      <c r="X33" s="76">
        <f>分析係数表!E36</f>
        <v>6.1086817992045527E-3</v>
      </c>
      <c r="Y33" s="89">
        <f t="shared" si="8"/>
        <v>0</v>
      </c>
    </row>
    <row r="34" spans="1:25" x14ac:dyDescent="0.2">
      <c r="A34" s="6" t="s">
        <v>22</v>
      </c>
      <c r="B34" s="5" t="s">
        <v>378</v>
      </c>
      <c r="C34" s="90"/>
      <c r="D34" s="107">
        <f>投入係数表!AM34</f>
        <v>2.0999923357943949E-2</v>
      </c>
      <c r="E34" s="110">
        <f t="shared" si="9"/>
        <v>2.0999923357943948</v>
      </c>
      <c r="F34" s="85">
        <f>分析係数表!C37</f>
        <v>0.57543127748336897</v>
      </c>
      <c r="G34" s="110">
        <f t="shared" si="0"/>
        <v>1.2084012724914526</v>
      </c>
      <c r="H34" s="110">
        <v>1.4913086388128387</v>
      </c>
      <c r="I34" s="110">
        <f t="shared" si="1"/>
        <v>1.4913086388128387</v>
      </c>
      <c r="J34" s="85">
        <f>分析係数表!G37</f>
        <v>0.39253606653449546</v>
      </c>
      <c r="K34" s="111">
        <f t="shared" si="2"/>
        <v>0.58539242706850436</v>
      </c>
      <c r="L34" s="79"/>
      <c r="M34" s="80"/>
      <c r="N34" s="81">
        <f>分析係数表!H37</f>
        <v>4.7922509493440749E-2</v>
      </c>
      <c r="O34" s="82">
        <f t="shared" si="3"/>
        <v>0.95303989034036485</v>
      </c>
      <c r="P34" s="76">
        <f>分析係数表!C37</f>
        <v>0.57543127748336897</v>
      </c>
      <c r="Q34" s="82">
        <f t="shared" si="4"/>
        <v>0.54840896159116603</v>
      </c>
      <c r="R34" s="83">
        <v>0.67514088485976997</v>
      </c>
      <c r="S34" s="84">
        <f t="shared" si="5"/>
        <v>2.1664495236726085</v>
      </c>
      <c r="T34" s="85">
        <f>分析係数表!F37</f>
        <v>0.63717752091671964</v>
      </c>
      <c r="U34" s="86">
        <f t="shared" si="6"/>
        <v>1.3804129366849207</v>
      </c>
      <c r="V34" s="87">
        <f>分析係数表!D37</f>
        <v>6.7955959550617839E-2</v>
      </c>
      <c r="W34" s="88">
        <f t="shared" si="7"/>
        <v>0</v>
      </c>
      <c r="X34" s="76">
        <f>分析係数表!E37</f>
        <v>6.4489582164366135E-2</v>
      </c>
      <c r="Y34" s="89">
        <f t="shared" si="8"/>
        <v>0</v>
      </c>
    </row>
    <row r="35" spans="1:25" x14ac:dyDescent="0.2">
      <c r="A35" s="6" t="s">
        <v>23</v>
      </c>
      <c r="B35" s="5" t="s">
        <v>194</v>
      </c>
      <c r="C35" s="90"/>
      <c r="D35" s="107">
        <f>投入係数表!AM35</f>
        <v>2.0821091893825205E-2</v>
      </c>
      <c r="E35" s="110">
        <f t="shared" si="9"/>
        <v>2.0821091893825203</v>
      </c>
      <c r="F35" s="85">
        <f>分析係数表!C38</f>
        <v>0.12310923685624497</v>
      </c>
      <c r="G35" s="110">
        <f t="shared" si="0"/>
        <v>0.25632687335625692</v>
      </c>
      <c r="H35" s="110">
        <v>0.31187285898889239</v>
      </c>
      <c r="I35" s="110">
        <f t="shared" si="1"/>
        <v>0.31187285898889239</v>
      </c>
      <c r="J35" s="85">
        <f>分析係数表!G38</f>
        <v>0.19170637906529556</v>
      </c>
      <c r="K35" s="111">
        <f t="shared" si="2"/>
        <v>5.9788016525502072E-2</v>
      </c>
      <c r="L35" s="79"/>
      <c r="M35" s="80"/>
      <c r="N35" s="81">
        <f>分析係数表!H38</f>
        <v>4.3167094042767119E-2</v>
      </c>
      <c r="O35" s="82">
        <f t="shared" si="3"/>
        <v>0.85846845266861294</v>
      </c>
      <c r="P35" s="76">
        <f>分析係数表!C38</f>
        <v>0.12310923685624497</v>
      </c>
      <c r="Q35" s="82">
        <f t="shared" si="4"/>
        <v>0.1056853960731944</v>
      </c>
      <c r="R35" s="83">
        <v>0.13663937210109334</v>
      </c>
      <c r="S35" s="84">
        <f t="shared" si="5"/>
        <v>0.44851223108998572</v>
      </c>
      <c r="T35" s="85">
        <f>分析係数表!F38</f>
        <v>0.42705459409748348</v>
      </c>
      <c r="U35" s="86">
        <f t="shared" si="6"/>
        <v>0.19153920879589056</v>
      </c>
      <c r="V35" s="87">
        <f>分析係数表!D38</f>
        <v>7.0562661984783878E-2</v>
      </c>
      <c r="W35" s="88">
        <f t="shared" si="7"/>
        <v>0</v>
      </c>
      <c r="X35" s="76">
        <f>分析係数表!E38</f>
        <v>7.7418276063874261E-2</v>
      </c>
      <c r="Y35" s="89">
        <f t="shared" si="8"/>
        <v>0</v>
      </c>
    </row>
    <row r="36" spans="1:25" x14ac:dyDescent="0.2">
      <c r="A36" s="6" t="s">
        <v>24</v>
      </c>
      <c r="B36" s="5" t="s">
        <v>39</v>
      </c>
      <c r="C36" s="90"/>
      <c r="D36" s="107">
        <f>投入係数表!AM36</f>
        <v>0</v>
      </c>
      <c r="E36" s="110">
        <f t="shared" si="9"/>
        <v>0</v>
      </c>
      <c r="F36" s="85">
        <f>分析係数表!C39</f>
        <v>1</v>
      </c>
      <c r="G36" s="110">
        <f t="shared" si="0"/>
        <v>0</v>
      </c>
      <c r="H36" s="110">
        <v>3.6168464463246321E-2</v>
      </c>
      <c r="I36" s="110">
        <f t="shared" si="1"/>
        <v>3.6168464463246321E-2</v>
      </c>
      <c r="J36" s="85">
        <f>分析係数表!G39</f>
        <v>0.35304153549304357</v>
      </c>
      <c r="K36" s="111">
        <f t="shared" si="2"/>
        <v>1.2768970230530061E-2</v>
      </c>
      <c r="L36" s="79"/>
      <c r="M36" s="80"/>
      <c r="N36" s="81">
        <f>分析係数表!H39</f>
        <v>3.7957953780144243E-3</v>
      </c>
      <c r="O36" s="82">
        <f t="shared" si="3"/>
        <v>7.5487374285198305E-2</v>
      </c>
      <c r="P36" s="76">
        <f>分析係数表!C39</f>
        <v>1</v>
      </c>
      <c r="Q36" s="82">
        <f t="shared" si="4"/>
        <v>7.5487374285198305E-2</v>
      </c>
      <c r="R36" s="83">
        <v>0.10785800614788853</v>
      </c>
      <c r="S36" s="84">
        <f t="shared" si="5"/>
        <v>0.14402647061113485</v>
      </c>
      <c r="T36" s="85">
        <f>分析係数表!F39</f>
        <v>0.70376764496801059</v>
      </c>
      <c r="U36" s="86">
        <f t="shared" si="6"/>
        <v>0.10136117003505277</v>
      </c>
      <c r="V36" s="87">
        <f>分析係数表!D39</f>
        <v>5.7580989133746319E-2</v>
      </c>
      <c r="W36" s="88">
        <f t="shared" si="7"/>
        <v>0</v>
      </c>
      <c r="X36" s="76">
        <f>分析係数表!E39</f>
        <v>7.2915608814867472E-2</v>
      </c>
      <c r="Y36" s="89">
        <f t="shared" si="8"/>
        <v>0</v>
      </c>
    </row>
    <row r="37" spans="1:25" x14ac:dyDescent="0.2">
      <c r="A37" s="6" t="s">
        <v>25</v>
      </c>
      <c r="B37" s="5" t="s">
        <v>40</v>
      </c>
      <c r="C37" s="90"/>
      <c r="D37" s="107">
        <f>投入係数表!AM37</f>
        <v>1.4051043609329892E-4</v>
      </c>
      <c r="E37" s="110">
        <f t="shared" si="9"/>
        <v>1.4051043609329891E-2</v>
      </c>
      <c r="F37" s="85">
        <f>分析係数表!C40</f>
        <v>0.78099387587215507</v>
      </c>
      <c r="G37" s="110">
        <f t="shared" si="0"/>
        <v>1.0973779008499227E-2</v>
      </c>
      <c r="H37" s="110">
        <v>1.3316004757312393E-2</v>
      </c>
      <c r="I37" s="110">
        <f t="shared" si="1"/>
        <v>1.3316004757312393E-2</v>
      </c>
      <c r="J37" s="85">
        <f>分析係数表!G40</f>
        <v>0.50417365280256732</v>
      </c>
      <c r="K37" s="111">
        <f t="shared" si="2"/>
        <v>6.713578759230553E-3</v>
      </c>
      <c r="L37" s="79"/>
      <c r="M37" s="80"/>
      <c r="N37" s="81">
        <f>分析係数表!H40</f>
        <v>3.2832602420076455E-2</v>
      </c>
      <c r="O37" s="82">
        <f t="shared" si="3"/>
        <v>0.65294535158475564</v>
      </c>
      <c r="P37" s="76">
        <f>分析係数表!C40</f>
        <v>0.78099387587215507</v>
      </c>
      <c r="Q37" s="82">
        <f t="shared" si="4"/>
        <v>0.50994632086688529</v>
      </c>
      <c r="R37" s="83">
        <v>0.51116596349649213</v>
      </c>
      <c r="S37" s="84">
        <f t="shared" si="5"/>
        <v>0.52448196825380455</v>
      </c>
      <c r="T37" s="85">
        <f>分析係数表!F40</f>
        <v>0.70079506733733576</v>
      </c>
      <c r="U37" s="86">
        <f t="shared" si="6"/>
        <v>0.36755437625964338</v>
      </c>
      <c r="V37" s="87">
        <f>分析係数表!D40</f>
        <v>8.9079993509654384E-2</v>
      </c>
      <c r="W37" s="88">
        <f t="shared" si="7"/>
        <v>0</v>
      </c>
      <c r="X37" s="76">
        <f>分析係数表!E40</f>
        <v>5.5816972253772516E-2</v>
      </c>
      <c r="Y37" s="89">
        <f t="shared" si="8"/>
        <v>0</v>
      </c>
    </row>
    <row r="38" spans="1:25" x14ac:dyDescent="0.2">
      <c r="A38" s="6" t="s">
        <v>26</v>
      </c>
      <c r="B38" s="5" t="s">
        <v>277</v>
      </c>
      <c r="C38" s="90"/>
      <c r="D38" s="107">
        <f>投入係数表!AM38</f>
        <v>5.1094704033926883E-5</v>
      </c>
      <c r="E38" s="110">
        <f t="shared" si="9"/>
        <v>5.1094704033926887E-3</v>
      </c>
      <c r="F38" s="85">
        <f>分析係数表!C41</f>
        <v>0.76071116627591595</v>
      </c>
      <c r="G38" s="110">
        <f t="shared" si="0"/>
        <v>3.886831189617127E-3</v>
      </c>
      <c r="H38" s="110">
        <v>5.3388883650254465E-3</v>
      </c>
      <c r="I38" s="110">
        <f t="shared" si="1"/>
        <v>5.3388883650254465E-3</v>
      </c>
      <c r="J38" s="85">
        <f>分析係数表!G41</f>
        <v>0.44503393665158369</v>
      </c>
      <c r="K38" s="111">
        <f t="shared" si="2"/>
        <v>2.3759865064306119E-3</v>
      </c>
      <c r="L38" s="79"/>
      <c r="M38" s="80"/>
      <c r="N38" s="81">
        <f>分析係数表!H41</f>
        <v>5.40375184572724E-2</v>
      </c>
      <c r="O38" s="82">
        <f t="shared" si="3"/>
        <v>1.0746497044741203</v>
      </c>
      <c r="P38" s="76">
        <f>分析係数表!C41</f>
        <v>0.76071116627591595</v>
      </c>
      <c r="Q38" s="82">
        <f t="shared" si="4"/>
        <v>0.81749803002857646</v>
      </c>
      <c r="R38" s="83">
        <v>0.83163155330161076</v>
      </c>
      <c r="S38" s="84">
        <f t="shared" si="5"/>
        <v>0.83697044166663626</v>
      </c>
      <c r="T38" s="85">
        <f>分析係数表!F41</f>
        <v>0.54961538461538462</v>
      </c>
      <c r="U38" s="86">
        <f t="shared" si="6"/>
        <v>0.46001183120831662</v>
      </c>
      <c r="V38" s="87">
        <f>分析係数表!D41</f>
        <v>0.14765837104072399</v>
      </c>
      <c r="W38" s="88">
        <f t="shared" si="7"/>
        <v>0</v>
      </c>
      <c r="X38" s="76">
        <f>分析係数表!E41</f>
        <v>0.13881221719457013</v>
      </c>
      <c r="Y38" s="89">
        <f t="shared" si="8"/>
        <v>0</v>
      </c>
    </row>
    <row r="39" spans="1:25" x14ac:dyDescent="0.2">
      <c r="A39" s="6" t="s">
        <v>51</v>
      </c>
      <c r="B39" s="5" t="s">
        <v>368</v>
      </c>
      <c r="C39" s="90"/>
      <c r="D39" s="107">
        <f>投入係数表!AM39</f>
        <v>3.2445137061543573E-3</v>
      </c>
      <c r="E39" s="110">
        <f t="shared" si="9"/>
        <v>0.32445137061543572</v>
      </c>
      <c r="F39" s="85">
        <f>分析係数表!C42</f>
        <v>0.30107643796890293</v>
      </c>
      <c r="G39" s="110">
        <f>E39*F39</f>
        <v>9.7684662959023769E-2</v>
      </c>
      <c r="H39" s="110">
        <v>0.10497002178456341</v>
      </c>
      <c r="I39" s="110">
        <f>C39+H39</f>
        <v>0.10497002178456341</v>
      </c>
      <c r="J39" s="85">
        <f>分析係数表!G42</f>
        <v>0.48530465949820789</v>
      </c>
      <c r="K39" s="111">
        <f>I39*J39</f>
        <v>5.0942440679677008E-2</v>
      </c>
      <c r="L39" s="79"/>
      <c r="M39" s="80"/>
      <c r="N39" s="81">
        <f>分析係数表!H42</f>
        <v>1.1991298601515789E-2</v>
      </c>
      <c r="O39" s="82">
        <f t="shared" si="3"/>
        <v>0.23847219240034534</v>
      </c>
      <c r="P39" s="76">
        <f>分析係数表!C42</f>
        <v>0.30107643796890293</v>
      </c>
      <c r="Q39" s="82">
        <f>O39*P39</f>
        <v>7.1798358242530863E-2</v>
      </c>
      <c r="R39" s="83">
        <v>7.5859815346354512E-2</v>
      </c>
      <c r="S39" s="84">
        <f>I39+R39</f>
        <v>0.18082983713091794</v>
      </c>
      <c r="T39" s="85">
        <f>分析係数表!F42</f>
        <v>0.55698924731182797</v>
      </c>
      <c r="U39" s="86">
        <f>S39*T39</f>
        <v>0.10072027487507042</v>
      </c>
      <c r="V39" s="87">
        <f>分析係数表!D42</f>
        <v>0.33118279569892473</v>
      </c>
      <c r="W39" s="88">
        <f>ROUND(S39*V39,0)</f>
        <v>0</v>
      </c>
      <c r="X39" s="76">
        <f>分析係数表!E42</f>
        <v>0.28387096774193549</v>
      </c>
      <c r="Y39" s="89">
        <f>ROUND(S39*X39,0)</f>
        <v>0</v>
      </c>
    </row>
    <row r="40" spans="1:25" x14ac:dyDescent="0.2">
      <c r="A40" s="6" t="s">
        <v>195</v>
      </c>
      <c r="B40" s="5" t="s">
        <v>41</v>
      </c>
      <c r="C40" s="90"/>
      <c r="D40" s="107">
        <f>投入係数表!AM40</f>
        <v>3.4540019926934576E-2</v>
      </c>
      <c r="E40" s="110">
        <f t="shared" si="9"/>
        <v>3.4540019926934575</v>
      </c>
      <c r="F40" s="85">
        <f>分析係数表!C43</f>
        <v>0.72981232219865499</v>
      </c>
      <c r="G40" s="110">
        <f>E40*F40</f>
        <v>2.5207732151663942</v>
      </c>
      <c r="H40" s="110">
        <v>3.48496017089114</v>
      </c>
      <c r="I40" s="110">
        <f>C40+H40</f>
        <v>3.48496017089114</v>
      </c>
      <c r="J40" s="85">
        <f>分析係数表!G43</f>
        <v>0.39095764137830125</v>
      </c>
      <c r="K40" s="111">
        <f>I40*J40</f>
        <v>1.3624718087089218</v>
      </c>
      <c r="L40" s="79"/>
      <c r="M40" s="80"/>
      <c r="N40" s="81">
        <f>分析係数表!H43</f>
        <v>3.3430191196790096E-2</v>
      </c>
      <c r="O40" s="82">
        <f t="shared" si="3"/>
        <v>0.66482966123898513</v>
      </c>
      <c r="P40" s="76">
        <f>分析係数表!C43</f>
        <v>0.72981232219865499</v>
      </c>
      <c r="Q40" s="82">
        <f>O40*P40</f>
        <v>0.48520087893536884</v>
      </c>
      <c r="R40" s="83">
        <v>0.9704526984345071</v>
      </c>
      <c r="S40" s="84">
        <f>I40+R40</f>
        <v>4.455412869325647</v>
      </c>
      <c r="T40" s="85">
        <f>分析係数表!F43</f>
        <v>0.64680420416026529</v>
      </c>
      <c r="U40" s="86">
        <f>S40*T40</f>
        <v>2.8817797751495791</v>
      </c>
      <c r="V40" s="87">
        <f>分析係数表!D43</f>
        <v>0.10445777550174361</v>
      </c>
      <c r="W40" s="88">
        <f>ROUND(S40*V40,0)</f>
        <v>0</v>
      </c>
      <c r="X40" s="76">
        <f>分析係数表!E43</f>
        <v>8.2644426561318804E-2</v>
      </c>
      <c r="Y40" s="89">
        <f>ROUND(S40*X40,0)</f>
        <v>0</v>
      </c>
    </row>
    <row r="41" spans="1:25" x14ac:dyDescent="0.2">
      <c r="A41" s="6" t="s">
        <v>341</v>
      </c>
      <c r="B41" s="5" t="s">
        <v>42</v>
      </c>
      <c r="C41" s="201">
        <f>最終需要_まとめ!C42</f>
        <v>100</v>
      </c>
      <c r="D41" s="107">
        <f>投入係数表!AM41</f>
        <v>1.5558337378330737E-2</v>
      </c>
      <c r="E41" s="110">
        <f t="shared" si="9"/>
        <v>1.5558337378330738</v>
      </c>
      <c r="F41" s="85">
        <f>分析係数表!C44</f>
        <v>0.45252453325619169</v>
      </c>
      <c r="G41" s="110">
        <f>E41*F41</f>
        <v>0.7040529360371478</v>
      </c>
      <c r="H41" s="110">
        <v>0.71786115334364264</v>
      </c>
      <c r="I41" s="110">
        <f>C41+H41</f>
        <v>100.71786115334365</v>
      </c>
      <c r="J41" s="85">
        <f>分析係数表!G44</f>
        <v>0.2679406279539126</v>
      </c>
      <c r="K41" s="111">
        <f>I41*J41</f>
        <v>26.986406963601876</v>
      </c>
      <c r="L41" s="79"/>
      <c r="M41" s="80"/>
      <c r="N41" s="81">
        <f>分析係数表!H44</f>
        <v>0.11253165797686161</v>
      </c>
      <c r="O41" s="82">
        <f t="shared" si="3"/>
        <v>2.2379286917928778</v>
      </c>
      <c r="P41" s="76">
        <f>分析係数表!C44</f>
        <v>0.45252453325619169</v>
      </c>
      <c r="Q41" s="82">
        <f>O41*P41</f>
        <v>1.0127176367142117</v>
      </c>
      <c r="R41" s="83">
        <v>1.0297948261753194</v>
      </c>
      <c r="S41" s="84">
        <f>I41+R41</f>
        <v>101.74765597951897</v>
      </c>
      <c r="T41" s="85">
        <f>分析係数表!F44</f>
        <v>0.51592877398257675</v>
      </c>
      <c r="U41" s="86">
        <f>S41*T41</f>
        <v>52.494543405114214</v>
      </c>
      <c r="V41" s="87">
        <f>分析係数表!D44</f>
        <v>0.17695373374549728</v>
      </c>
      <c r="W41" s="88">
        <f>ROUND(S41*V41,0)</f>
        <v>18</v>
      </c>
      <c r="X41" s="76">
        <f>分析係数表!E44</f>
        <v>0.1325013412359809</v>
      </c>
      <c r="Y41" s="89">
        <f>ROUND(S41*X41,0)</f>
        <v>13</v>
      </c>
    </row>
    <row r="42" spans="1:25" x14ac:dyDescent="0.2">
      <c r="A42" s="6" t="s">
        <v>342</v>
      </c>
      <c r="B42" s="5" t="s">
        <v>279</v>
      </c>
      <c r="C42" s="90"/>
      <c r="D42" s="107">
        <f>投入係数表!AM42</f>
        <v>1.8394093452213677E-3</v>
      </c>
      <c r="E42" s="110">
        <f t="shared" si="9"/>
        <v>0.18394093452213678</v>
      </c>
      <c r="F42" s="85">
        <f>分析係数表!C45</f>
        <v>1</v>
      </c>
      <c r="G42" s="110">
        <f>E42*F42</f>
        <v>0.18394093452213678</v>
      </c>
      <c r="H42" s="110">
        <v>0.2115801051942654</v>
      </c>
      <c r="I42" s="110">
        <f>C42+H42</f>
        <v>0.2115801051942654</v>
      </c>
      <c r="J42" s="85">
        <f>分析係数表!G45</f>
        <v>0</v>
      </c>
      <c r="K42" s="111">
        <f>I42*J42</f>
        <v>0</v>
      </c>
      <c r="L42" s="79"/>
      <c r="M42" s="80"/>
      <c r="N42" s="81">
        <f>分析係数表!H45</f>
        <v>0</v>
      </c>
      <c r="O42" s="82">
        <f t="shared" si="3"/>
        <v>0</v>
      </c>
      <c r="P42" s="76">
        <f>分析係数表!C45</f>
        <v>1</v>
      </c>
      <c r="Q42" s="82">
        <f>O42*P42</f>
        <v>0</v>
      </c>
      <c r="R42" s="83">
        <v>1.7078319400681951E-2</v>
      </c>
      <c r="S42" s="84">
        <f>I42+R42</f>
        <v>0.22865842459494734</v>
      </c>
      <c r="T42" s="85">
        <f>分析係数表!F45</f>
        <v>0</v>
      </c>
      <c r="U42" s="86">
        <f>S42*T42</f>
        <v>0</v>
      </c>
      <c r="V42" s="87">
        <f>分析係数表!D45</f>
        <v>0</v>
      </c>
      <c r="W42" s="88">
        <f>ROUND(S42*V42,0)</f>
        <v>0</v>
      </c>
      <c r="X42" s="76">
        <f>分析係数表!E45</f>
        <v>0</v>
      </c>
      <c r="Y42" s="89">
        <f>ROUND(S42*X42,0)</f>
        <v>0</v>
      </c>
    </row>
    <row r="43" spans="1:25" x14ac:dyDescent="0.2">
      <c r="A43" s="6" t="s">
        <v>343</v>
      </c>
      <c r="B43" s="5" t="s">
        <v>280</v>
      </c>
      <c r="C43" s="90"/>
      <c r="D43" s="107">
        <f>投入係数表!AM43</f>
        <v>4.2664077868328947E-3</v>
      </c>
      <c r="E43" s="110">
        <f t="shared" si="9"/>
        <v>0.42664077868328948</v>
      </c>
      <c r="F43" s="85">
        <f>分析係数表!C46</f>
        <v>0.34080923888028791</v>
      </c>
      <c r="G43" s="110">
        <f>E43*F43</f>
        <v>0.14540311905834524</v>
      </c>
      <c r="H43" s="110">
        <v>0.19072556551258385</v>
      </c>
      <c r="I43" s="110">
        <f>C43+H43</f>
        <v>0.19072556551258385</v>
      </c>
      <c r="J43" s="85">
        <f>分析係数表!G46</f>
        <v>9.3103025848340071E-3</v>
      </c>
      <c r="K43" s="111">
        <f>I43*J43</f>
        <v>1.7757127255857371E-3</v>
      </c>
      <c r="L43" s="79"/>
      <c r="M43" s="80"/>
      <c r="N43" s="81">
        <f>分析係数表!H46</f>
        <v>2.2019091222401043E-2</v>
      </c>
      <c r="O43" s="82">
        <f t="shared" si="3"/>
        <v>0.43789593879393668</v>
      </c>
      <c r="P43" s="76">
        <f>分析係数表!C46</f>
        <v>0.34080923888028791</v>
      </c>
      <c r="Q43" s="82">
        <f>O43*P43</f>
        <v>0.14923898160913071</v>
      </c>
      <c r="R43" s="83">
        <v>0.17069862267127933</v>
      </c>
      <c r="S43" s="84">
        <f>I43+R43</f>
        <v>0.36142418818386318</v>
      </c>
      <c r="T43" s="85">
        <f>分析係数表!F46</f>
        <v>0.31361019233125076</v>
      </c>
      <c r="U43" s="86">
        <f>S43*T43</f>
        <v>0.1133463091695075</v>
      </c>
      <c r="V43" s="87">
        <f>分析係数表!D46</f>
        <v>2.8175915717260809E-3</v>
      </c>
      <c r="W43" s="88">
        <f>ROUND(S43*V43,0)</f>
        <v>0</v>
      </c>
      <c r="X43" s="76">
        <f>分析係数表!E46</f>
        <v>8.2077667524194532E-3</v>
      </c>
      <c r="Y43" s="89">
        <f>ROUND(S43*X43,0)</f>
        <v>0</v>
      </c>
    </row>
    <row r="44" spans="1:25" x14ac:dyDescent="0.2">
      <c r="A44" s="192">
        <v>40</v>
      </c>
      <c r="B44" s="14" t="s">
        <v>151</v>
      </c>
      <c r="C44" s="197">
        <f>SUM(C5:C43)</f>
        <v>100</v>
      </c>
      <c r="D44" s="108">
        <f>投入係数表!AM44</f>
        <v>0.46333954985565745</v>
      </c>
      <c r="E44" s="96">
        <f>SUM(E5:E43)</f>
        <v>46.333954985565754</v>
      </c>
      <c r="F44" s="98">
        <f>分析係数表!C47</f>
        <v>0.44730110240898746</v>
      </c>
      <c r="G44" s="96">
        <f>SUM(G5:G43)</f>
        <v>13.708060080343673</v>
      </c>
      <c r="H44" s="96">
        <f>SUM(H5:H43)</f>
        <v>16.094027535937311</v>
      </c>
      <c r="I44" s="96">
        <f>SUM(I5:I43)</f>
        <v>116.09402753593731</v>
      </c>
      <c r="J44" s="98">
        <f>分析係数表!G47</f>
        <v>0.20041488570582558</v>
      </c>
      <c r="K44" s="112">
        <f>SUM(K5:K43)</f>
        <v>31.701014613403576</v>
      </c>
      <c r="L44" s="94">
        <f>最終需要_まとめ!$L$33</f>
        <v>0.62733333333333341</v>
      </c>
      <c r="M44" s="91">
        <f>K44*L44</f>
        <v>19.887103167475178</v>
      </c>
      <c r="N44" s="95">
        <f>分析係数表!H47</f>
        <v>1</v>
      </c>
      <c r="O44" s="96">
        <f>SUM(O5:O43)</f>
        <v>19.887103167475178</v>
      </c>
      <c r="P44" s="92">
        <f>分析係数表!C47</f>
        <v>0.44730110240898746</v>
      </c>
      <c r="Q44" s="96">
        <f>SUM(Q5:Q43)</f>
        <v>9.5749841786548391</v>
      </c>
      <c r="R44" s="91">
        <f>SUM(R5:R43)</f>
        <v>11.010002264226033</v>
      </c>
      <c r="S44" s="97">
        <f>SUM(S5:S43)</f>
        <v>127.10402980016335</v>
      </c>
      <c r="T44" s="98">
        <f>分析係数表!F47</f>
        <v>0.4447131739491107</v>
      </c>
      <c r="U44" s="99">
        <f>SUM(U5:U43)</f>
        <v>68.314095184008309</v>
      </c>
      <c r="V44" s="100">
        <f>分析係数表!D47</f>
        <v>5.9741394314336671E-2</v>
      </c>
      <c r="W44" s="101">
        <f>SUM(W5:W43)</f>
        <v>19</v>
      </c>
      <c r="X44" s="92">
        <f>分析係数表!E47</f>
        <v>5.0958836918611881E-2</v>
      </c>
      <c r="Y44" s="102">
        <f>SUM(Y5:Y43)</f>
        <v>14</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 right="0.7" top="0.75" bottom="0.75" header="0.3" footer="0.3"/>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A1:Y46"/>
  <sheetViews>
    <sheetView workbookViewId="0">
      <pane xSplit="2" ySplit="4" topLeftCell="C5" activePane="bottomRight" state="frozen"/>
      <selection pane="topRight" activeCell="C1" sqref="C1"/>
      <selection pane="bottomLeft" activeCell="A5" sqref="A5"/>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customWidth="1"/>
    <col min="6" max="16384" width="8.90625" style="3"/>
  </cols>
  <sheetData>
    <row r="1" spans="1:25" ht="13" x14ac:dyDescent="0.2">
      <c r="B1" s="61" t="s">
        <v>344</v>
      </c>
      <c r="C1" s="62"/>
      <c r="D1" s="62"/>
      <c r="E1" s="62"/>
      <c r="F1" s="63"/>
      <c r="G1" s="398" t="str">
        <f>取引基本表!$E$1</f>
        <v>2015年加古川市産業連関表</v>
      </c>
      <c r="H1" s="401"/>
      <c r="I1" s="401"/>
    </row>
    <row r="2" spans="1:25" x14ac:dyDescent="0.2">
      <c r="B2" s="3" t="s">
        <v>283</v>
      </c>
      <c r="S2" s="3" t="s">
        <v>153</v>
      </c>
      <c r="U2" s="64" t="s">
        <v>210</v>
      </c>
      <c r="W2" s="3" t="s">
        <v>130</v>
      </c>
      <c r="Y2" s="3" t="s">
        <v>154</v>
      </c>
    </row>
    <row r="3" spans="1:25" ht="44" x14ac:dyDescent="0.2">
      <c r="B3" s="65"/>
      <c r="C3" s="66" t="s">
        <v>228</v>
      </c>
      <c r="D3" s="66" t="s">
        <v>319</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107">
        <f>投入係数表!AN5</f>
        <v>0</v>
      </c>
      <c r="E5" s="110">
        <f>$C$42*D5</f>
        <v>0</v>
      </c>
      <c r="F5" s="85">
        <f>分析係数表!C8</f>
        <v>6.8521575100212173E-2</v>
      </c>
      <c r="G5" s="110">
        <f t="shared" ref="G5:G38" si="0">E5*F5</f>
        <v>0</v>
      </c>
      <c r="H5" s="110">
        <f t="array" ref="H5:H43">MMULT(逆行列係数!C5:AO43,'38'!G5:G43)</f>
        <v>1.4719683986326806E-3</v>
      </c>
      <c r="I5" s="110">
        <f t="shared" ref="I5:I38" si="1">C5+H5</f>
        <v>1.4719683986326806E-3</v>
      </c>
      <c r="J5" s="85">
        <f>分析係数表!G8</f>
        <v>0.11996034368803701</v>
      </c>
      <c r="K5" s="111">
        <f t="shared" ref="K5:K38" si="2">I5*J5</f>
        <v>1.7657783499790583E-4</v>
      </c>
      <c r="L5" s="79" t="s">
        <v>178</v>
      </c>
      <c r="M5" s="80" t="s">
        <v>178</v>
      </c>
      <c r="N5" s="81">
        <f>分析係数表!H8</f>
        <v>1.0951051471680932E-2</v>
      </c>
      <c r="O5" s="82">
        <f t="shared" ref="O5:O43" si="3">$M$44*N5</f>
        <v>5.9755354753563361E-2</v>
      </c>
      <c r="P5" s="76">
        <f>分析係数表!C8</f>
        <v>6.8521575100212173E-2</v>
      </c>
      <c r="Q5" s="82">
        <f t="shared" ref="Q5:Q38" si="4">O5*P5</f>
        <v>4.0945310283861122E-3</v>
      </c>
      <c r="R5" s="83">
        <f t="array" ref="R5:R43">MMULT(逆行列係数!C5:AO43,'38'!Q5:Q43)</f>
        <v>5.2668728289355449E-3</v>
      </c>
      <c r="S5" s="84">
        <f t="shared" ref="S5:S38" si="5">I5+R5</f>
        <v>6.7388412275682253E-3</v>
      </c>
      <c r="T5" s="85">
        <f>分析係数表!F8</f>
        <v>0.45208195637805682</v>
      </c>
      <c r="U5" s="86">
        <f t="shared" ref="U5:U38" si="6">S5*T5</f>
        <v>3.0465085258801492E-3</v>
      </c>
      <c r="V5" s="87">
        <f>分析係数表!D8</f>
        <v>0.36021150033046928</v>
      </c>
      <c r="W5" s="88">
        <f t="shared" ref="W5:W38" si="7">ROUND(S5*V5,0)</f>
        <v>0</v>
      </c>
      <c r="X5" s="76">
        <f>分析係数表!E8</f>
        <v>0.22769332452081956</v>
      </c>
      <c r="Y5" s="89">
        <f t="shared" ref="Y5:Y38" si="8">ROUND(S5*X5,0)</f>
        <v>0</v>
      </c>
    </row>
    <row r="6" spans="1:25" x14ac:dyDescent="0.2">
      <c r="A6" s="6" t="s">
        <v>220</v>
      </c>
      <c r="B6" s="5" t="s">
        <v>266</v>
      </c>
      <c r="C6" s="90"/>
      <c r="D6" s="107">
        <f>投入係数表!AN6</f>
        <v>0</v>
      </c>
      <c r="E6" s="110">
        <f t="shared" ref="E6:E43" si="9">$C$42*D6</f>
        <v>0</v>
      </c>
      <c r="F6" s="85">
        <f>分析係数表!C9</f>
        <v>0.10166666666666668</v>
      </c>
      <c r="G6" s="110">
        <f t="shared" si="0"/>
        <v>0</v>
      </c>
      <c r="H6" s="110">
        <v>3.6083334483838943E-3</v>
      </c>
      <c r="I6" s="110">
        <f t="shared" si="1"/>
        <v>3.6083334483838943E-3</v>
      </c>
      <c r="J6" s="85">
        <f>分析係数表!G9</f>
        <v>0.25757575757575757</v>
      </c>
      <c r="K6" s="111">
        <f t="shared" si="2"/>
        <v>9.2941922155342731E-4</v>
      </c>
      <c r="L6" s="79"/>
      <c r="M6" s="80"/>
      <c r="N6" s="81">
        <f>分析係数表!H9</f>
        <v>5.8336047250617351E-4</v>
      </c>
      <c r="O6" s="82">
        <f t="shared" si="3"/>
        <v>3.1831566196138124E-3</v>
      </c>
      <c r="P6" s="76">
        <f>分析係数表!C9</f>
        <v>0.10166666666666668</v>
      </c>
      <c r="Q6" s="82">
        <f t="shared" si="4"/>
        <v>3.2362092299407098E-4</v>
      </c>
      <c r="R6" s="83">
        <v>3.6566027368062657E-4</v>
      </c>
      <c r="S6" s="84">
        <f t="shared" si="5"/>
        <v>3.9739937220645205E-3</v>
      </c>
      <c r="T6" s="85">
        <f>分析係数表!F9</f>
        <v>0.71212121212121215</v>
      </c>
      <c r="U6" s="86">
        <f t="shared" si="6"/>
        <v>2.8299652263186737E-3</v>
      </c>
      <c r="V6" s="87">
        <f>分析係数表!D9</f>
        <v>0</v>
      </c>
      <c r="W6" s="88">
        <f t="shared" si="7"/>
        <v>0</v>
      </c>
      <c r="X6" s="76">
        <f>分析係数表!E9</f>
        <v>0</v>
      </c>
      <c r="Y6" s="89">
        <f t="shared" si="8"/>
        <v>0</v>
      </c>
    </row>
    <row r="7" spans="1:25" x14ac:dyDescent="0.2">
      <c r="A7" s="6" t="s">
        <v>221</v>
      </c>
      <c r="B7" s="5" t="s">
        <v>267</v>
      </c>
      <c r="C7" s="90"/>
      <c r="D7" s="107">
        <f>投入係数表!AN7</f>
        <v>0</v>
      </c>
      <c r="E7" s="110">
        <f t="shared" si="9"/>
        <v>0</v>
      </c>
      <c r="F7" s="85">
        <f>分析係数表!C10</f>
        <v>6.675102815564693E-2</v>
      </c>
      <c r="G7" s="110">
        <f t="shared" si="0"/>
        <v>0</v>
      </c>
      <c r="H7" s="110">
        <v>2.1296086494328461E-5</v>
      </c>
      <c r="I7" s="110">
        <f t="shared" si="1"/>
        <v>2.1296086494328461E-5</v>
      </c>
      <c r="J7" s="85">
        <f>分析係数表!G10</f>
        <v>0.17692307692307693</v>
      </c>
      <c r="K7" s="111">
        <f t="shared" si="2"/>
        <v>3.7677691489965741E-6</v>
      </c>
      <c r="L7" s="79"/>
      <c r="M7" s="80"/>
      <c r="N7" s="81">
        <f>分析係数表!H10</f>
        <v>1.0987412693544459E-3</v>
      </c>
      <c r="O7" s="82">
        <f t="shared" si="3"/>
        <v>5.9953762889745242E-3</v>
      </c>
      <c r="P7" s="76">
        <f>分析係数表!C10</f>
        <v>6.675102815564693E-2</v>
      </c>
      <c r="Q7" s="82">
        <f t="shared" si="4"/>
        <v>4.0019753146903645E-4</v>
      </c>
      <c r="R7" s="83">
        <v>6.0756958282804144E-4</v>
      </c>
      <c r="S7" s="84">
        <f t="shared" si="5"/>
        <v>6.2886566932236993E-4</v>
      </c>
      <c r="T7" s="85">
        <f>分析係数表!F10</f>
        <v>0.52307692307692311</v>
      </c>
      <c r="U7" s="86">
        <f t="shared" si="6"/>
        <v>3.2894511933785506E-4</v>
      </c>
      <c r="V7" s="87">
        <f>分析係数表!D10</f>
        <v>9.2307692307692313E-2</v>
      </c>
      <c r="W7" s="88">
        <f t="shared" si="7"/>
        <v>0</v>
      </c>
      <c r="X7" s="76">
        <f>分析係数表!E10</f>
        <v>0</v>
      </c>
      <c r="Y7" s="89">
        <f t="shared" si="8"/>
        <v>0</v>
      </c>
    </row>
    <row r="8" spans="1:25" x14ac:dyDescent="0.2">
      <c r="A8" s="6" t="s">
        <v>222</v>
      </c>
      <c r="B8" s="5" t="s">
        <v>27</v>
      </c>
      <c r="C8" s="90"/>
      <c r="D8" s="107">
        <f>投入係数表!AN8</f>
        <v>0</v>
      </c>
      <c r="E8" s="110">
        <f t="shared" si="9"/>
        <v>0</v>
      </c>
      <c r="F8" s="85">
        <f>分析係数表!C11</f>
        <v>1.2359489742525653E-2</v>
      </c>
      <c r="G8" s="110">
        <f t="shared" si="0"/>
        <v>0</v>
      </c>
      <c r="H8" s="110">
        <v>2.2168992262411292E-3</v>
      </c>
      <c r="I8" s="110">
        <f t="shared" si="1"/>
        <v>2.2168992262411292E-3</v>
      </c>
      <c r="J8" s="85">
        <f>分析係数表!G11</f>
        <v>0.33667334669338678</v>
      </c>
      <c r="K8" s="111">
        <f t="shared" si="2"/>
        <v>7.4637088178058052E-4</v>
      </c>
      <c r="L8" s="79"/>
      <c r="M8" s="80"/>
      <c r="N8" s="81">
        <f>分析係数表!H11</f>
        <v>-2.0551994966342155E-5</v>
      </c>
      <c r="O8" s="82">
        <f t="shared" si="3"/>
        <v>-1.1214372914628607E-4</v>
      </c>
      <c r="P8" s="76">
        <f>分析係数表!C11</f>
        <v>1.2359489742525653E-2</v>
      </c>
      <c r="Q8" s="82">
        <f t="shared" si="4"/>
        <v>-1.3860392700720978E-6</v>
      </c>
      <c r="R8" s="83">
        <v>4.1246160803186935E-4</v>
      </c>
      <c r="S8" s="84">
        <f t="shared" si="5"/>
        <v>2.6293608342729986E-3</v>
      </c>
      <c r="T8" s="85">
        <f>分析係数表!F11</f>
        <v>0.55811623246492981</v>
      </c>
      <c r="U8" s="86">
        <f t="shared" si="6"/>
        <v>1.4674889626152907E-3</v>
      </c>
      <c r="V8" s="87">
        <f>分析係数表!D11</f>
        <v>9.0180360721442889E-3</v>
      </c>
      <c r="W8" s="88">
        <f t="shared" si="7"/>
        <v>0</v>
      </c>
      <c r="X8" s="76">
        <f>分析係数表!E11</f>
        <v>0</v>
      </c>
      <c r="Y8" s="89">
        <f t="shared" si="8"/>
        <v>0</v>
      </c>
    </row>
    <row r="9" spans="1:25" x14ac:dyDescent="0.2">
      <c r="A9" s="6" t="s">
        <v>223</v>
      </c>
      <c r="B9" s="5" t="s">
        <v>191</v>
      </c>
      <c r="C9" s="90"/>
      <c r="D9" s="107">
        <f>投入係数表!AN9</f>
        <v>0</v>
      </c>
      <c r="E9" s="110">
        <f t="shared" si="9"/>
        <v>0</v>
      </c>
      <c r="F9" s="85">
        <f>分析係数表!C12</f>
        <v>9.527433500036242E-2</v>
      </c>
      <c r="G9" s="110">
        <f t="shared" si="0"/>
        <v>0</v>
      </c>
      <c r="H9" s="110">
        <v>1.4496979612651758E-3</v>
      </c>
      <c r="I9" s="110">
        <f t="shared" si="1"/>
        <v>1.4496979612651758E-3</v>
      </c>
      <c r="J9" s="85">
        <f>分析係数表!G12</f>
        <v>0.14088657924107142</v>
      </c>
      <c r="K9" s="111">
        <f t="shared" si="2"/>
        <v>2.0424298669540587E-4</v>
      </c>
      <c r="L9" s="79"/>
      <c r="M9" s="80"/>
      <c r="N9" s="81">
        <f>分析係数表!H12</f>
        <v>8.9938691818092706E-2</v>
      </c>
      <c r="O9" s="82">
        <f t="shared" si="3"/>
        <v>0.490758211625555</v>
      </c>
      <c r="P9" s="76">
        <f>分析係数表!C12</f>
        <v>9.527433500036242E-2</v>
      </c>
      <c r="Q9" s="82">
        <f t="shared" si="4"/>
        <v>4.6756662258591881E-2</v>
      </c>
      <c r="R9" s="83">
        <v>5.1903131450978884E-2</v>
      </c>
      <c r="S9" s="84">
        <f t="shared" si="5"/>
        <v>5.3352829412244063E-2</v>
      </c>
      <c r="T9" s="85">
        <f>分析係数表!F12</f>
        <v>0.31070382254464285</v>
      </c>
      <c r="U9" s="86">
        <f t="shared" si="6"/>
        <v>1.6576928041956481E-2</v>
      </c>
      <c r="V9" s="87">
        <f>分析係数表!D12</f>
        <v>6.9248744419642863E-2</v>
      </c>
      <c r="W9" s="88">
        <f t="shared" si="7"/>
        <v>0</v>
      </c>
      <c r="X9" s="76">
        <f>分析係数表!E12</f>
        <v>7.6468331473214288E-2</v>
      </c>
      <c r="Y9" s="89">
        <f t="shared" si="8"/>
        <v>0</v>
      </c>
    </row>
    <row r="10" spans="1:25" x14ac:dyDescent="0.2">
      <c r="A10" s="6" t="s">
        <v>224</v>
      </c>
      <c r="B10" s="5" t="s">
        <v>28</v>
      </c>
      <c r="C10" s="90"/>
      <c r="D10" s="107">
        <f>投入係数表!AN10</f>
        <v>0.10409924487594391</v>
      </c>
      <c r="E10" s="110">
        <f t="shared" si="9"/>
        <v>10.409924487594392</v>
      </c>
      <c r="F10" s="85">
        <f>分析係数表!C13</f>
        <v>0</v>
      </c>
      <c r="G10" s="110">
        <f t="shared" si="0"/>
        <v>0</v>
      </c>
      <c r="H10" s="110">
        <v>0</v>
      </c>
      <c r="I10" s="110">
        <f t="shared" si="1"/>
        <v>0</v>
      </c>
      <c r="J10" s="85">
        <f>分析係数表!G13</f>
        <v>0.24501568667138954</v>
      </c>
      <c r="K10" s="111">
        <f t="shared" si="2"/>
        <v>0</v>
      </c>
      <c r="L10" s="79"/>
      <c r="M10" s="80"/>
      <c r="N10" s="81">
        <f>分析係数表!H13</f>
        <v>1.4256760815882582E-2</v>
      </c>
      <c r="O10" s="82">
        <f t="shared" si="3"/>
        <v>7.7793242264708296E-2</v>
      </c>
      <c r="P10" s="76">
        <f>分析係数表!C13</f>
        <v>0</v>
      </c>
      <c r="Q10" s="82">
        <f t="shared" si="4"/>
        <v>0</v>
      </c>
      <c r="R10" s="83">
        <v>0</v>
      </c>
      <c r="S10" s="84">
        <f t="shared" si="5"/>
        <v>0</v>
      </c>
      <c r="T10" s="85">
        <f>分析係数表!F13</f>
        <v>0.38356441655702866</v>
      </c>
      <c r="U10" s="86">
        <f t="shared" si="6"/>
        <v>0</v>
      </c>
      <c r="V10" s="87">
        <f>分析係数表!D13</f>
        <v>0.14249569881590932</v>
      </c>
      <c r="W10" s="88">
        <f t="shared" si="7"/>
        <v>0</v>
      </c>
      <c r="X10" s="76">
        <f>分析係数表!E13</f>
        <v>0.13065479202509866</v>
      </c>
      <c r="Y10" s="89">
        <f t="shared" si="8"/>
        <v>0</v>
      </c>
    </row>
    <row r="11" spans="1:25" x14ac:dyDescent="0.2">
      <c r="A11" s="6" t="s">
        <v>225</v>
      </c>
      <c r="B11" s="5" t="s">
        <v>268</v>
      </c>
      <c r="C11" s="90"/>
      <c r="D11" s="107">
        <f>投入係数表!AN11</f>
        <v>0.43203883495145629</v>
      </c>
      <c r="E11" s="110">
        <f t="shared" si="9"/>
        <v>43.203883495145625</v>
      </c>
      <c r="F11" s="85">
        <f>分析係数表!C14</f>
        <v>0.10677389421589856</v>
      </c>
      <c r="G11" s="110">
        <f t="shared" si="0"/>
        <v>4.6130468860266847</v>
      </c>
      <c r="H11" s="110">
        <v>4.8054413984658755</v>
      </c>
      <c r="I11" s="110">
        <f t="shared" si="1"/>
        <v>4.8054413984658755</v>
      </c>
      <c r="J11" s="85">
        <f>分析係数表!G14</f>
        <v>0.16458723227282179</v>
      </c>
      <c r="K11" s="111">
        <f t="shared" si="2"/>
        <v>0.79091429962273663</v>
      </c>
      <c r="L11" s="79"/>
      <c r="M11" s="80"/>
      <c r="N11" s="81">
        <f>分析係数表!H14</f>
        <v>1.166720945012347E-3</v>
      </c>
      <c r="O11" s="82">
        <f t="shared" si="3"/>
        <v>6.3663132392276249E-3</v>
      </c>
      <c r="P11" s="76">
        <f>分析係数表!C14</f>
        <v>0.10677389421589856</v>
      </c>
      <c r="Q11" s="82">
        <f t="shared" si="4"/>
        <v>6.7975605635056495E-4</v>
      </c>
      <c r="R11" s="83">
        <v>2.9596278332858651E-3</v>
      </c>
      <c r="S11" s="84">
        <f t="shared" si="5"/>
        <v>4.808401026299161</v>
      </c>
      <c r="T11" s="85">
        <f>分析係数表!F14</f>
        <v>0.30037429819089206</v>
      </c>
      <c r="U11" s="86">
        <f t="shared" si="6"/>
        <v>1.4443200836949757</v>
      </c>
      <c r="V11" s="87">
        <f>分析係数表!D14</f>
        <v>5.9367851944271161E-2</v>
      </c>
      <c r="W11" s="88">
        <f t="shared" si="7"/>
        <v>0</v>
      </c>
      <c r="X11" s="76">
        <f>分析係数表!E14</f>
        <v>5.1881888126429611E-2</v>
      </c>
      <c r="Y11" s="89">
        <f t="shared" si="8"/>
        <v>0</v>
      </c>
    </row>
    <row r="12" spans="1:25" x14ac:dyDescent="0.2">
      <c r="A12" s="6" t="s">
        <v>226</v>
      </c>
      <c r="B12" s="5" t="s">
        <v>29</v>
      </c>
      <c r="C12" s="90"/>
      <c r="D12" s="107">
        <f>投入係数表!AN12</f>
        <v>6.4724919093851136E-3</v>
      </c>
      <c r="E12" s="110">
        <f t="shared" si="9"/>
        <v>0.64724919093851141</v>
      </c>
      <c r="F12" s="85">
        <f>分析係数表!C15</f>
        <v>0</v>
      </c>
      <c r="G12" s="110">
        <f t="shared" si="0"/>
        <v>0</v>
      </c>
      <c r="H12" s="110">
        <v>0</v>
      </c>
      <c r="I12" s="110">
        <f t="shared" si="1"/>
        <v>0</v>
      </c>
      <c r="J12" s="85">
        <f>分析係数表!G15</f>
        <v>9.5597535599167657E-2</v>
      </c>
      <c r="K12" s="111">
        <f t="shared" si="2"/>
        <v>0</v>
      </c>
      <c r="L12" s="79"/>
      <c r="M12" s="80"/>
      <c r="N12" s="81">
        <f>分析係数表!H15</f>
        <v>8.2508355176415162E-3</v>
      </c>
      <c r="O12" s="82">
        <f t="shared" si="3"/>
        <v>4.502139403188208E-2</v>
      </c>
      <c r="P12" s="76">
        <f>分析係数表!C15</f>
        <v>0</v>
      </c>
      <c r="Q12" s="82">
        <f t="shared" si="4"/>
        <v>0</v>
      </c>
      <c r="R12" s="83">
        <v>0</v>
      </c>
      <c r="S12" s="84">
        <f t="shared" si="5"/>
        <v>0</v>
      </c>
      <c r="T12" s="85">
        <f>分析係数表!F15</f>
        <v>0.3037251621853197</v>
      </c>
      <c r="U12" s="86">
        <f t="shared" si="6"/>
        <v>0</v>
      </c>
      <c r="V12" s="87">
        <f>分析係数表!D15</f>
        <v>2.5215227059447551E-2</v>
      </c>
      <c r="W12" s="88">
        <f t="shared" si="7"/>
        <v>0</v>
      </c>
      <c r="X12" s="76">
        <f>分析係数表!E15</f>
        <v>2.1461503937329145E-2</v>
      </c>
      <c r="Y12" s="89">
        <f t="shared" si="8"/>
        <v>0</v>
      </c>
    </row>
    <row r="13" spans="1:25" x14ac:dyDescent="0.2">
      <c r="A13" s="6" t="s">
        <v>227</v>
      </c>
      <c r="B13" s="5" t="s">
        <v>30</v>
      </c>
      <c r="C13" s="90"/>
      <c r="D13" s="107">
        <f>投入係数表!AN13</f>
        <v>0</v>
      </c>
      <c r="E13" s="110">
        <f t="shared" si="9"/>
        <v>0</v>
      </c>
      <c r="F13" s="85">
        <f>分析係数表!C16</f>
        <v>0.41015070437916346</v>
      </c>
      <c r="G13" s="110">
        <f t="shared" si="0"/>
        <v>0</v>
      </c>
      <c r="H13" s="110">
        <v>0.20280939835660083</v>
      </c>
      <c r="I13" s="110">
        <f t="shared" si="1"/>
        <v>0.20280939835660083</v>
      </c>
      <c r="J13" s="85">
        <f>分析係数表!G16</f>
        <v>3.3423831070889892E-2</v>
      </c>
      <c r="K13" s="111">
        <f t="shared" si="2"/>
        <v>6.77866707025984E-3</v>
      </c>
      <c r="L13" s="79"/>
      <c r="M13" s="80"/>
      <c r="N13" s="81">
        <f>分析係数表!H16</f>
        <v>1.6727742979912797E-2</v>
      </c>
      <c r="O13" s="82">
        <f t="shared" si="3"/>
        <v>9.127636908437331E-2</v>
      </c>
      <c r="P13" s="76">
        <f>分析係数表!C16</f>
        <v>0.41015070437916346</v>
      </c>
      <c r="Q13" s="82">
        <f t="shared" si="4"/>
        <v>3.7437067073128209E-2</v>
      </c>
      <c r="R13" s="83">
        <v>4.5263738651117949E-2</v>
      </c>
      <c r="S13" s="84">
        <f t="shared" si="5"/>
        <v>0.24807313700771877</v>
      </c>
      <c r="T13" s="85">
        <f>分析係数表!F16</f>
        <v>0.28886877828054297</v>
      </c>
      <c r="U13" s="86">
        <f t="shared" si="6"/>
        <v>7.1660584011641479E-2</v>
      </c>
      <c r="V13" s="87">
        <f>分析係数表!D16</f>
        <v>1.1915535444947209E-2</v>
      </c>
      <c r="W13" s="88">
        <f t="shared" si="7"/>
        <v>0</v>
      </c>
      <c r="X13" s="76">
        <f>分析係数表!E16</f>
        <v>1.200603318250377E-2</v>
      </c>
      <c r="Y13" s="89">
        <f t="shared" si="8"/>
        <v>0</v>
      </c>
    </row>
    <row r="14" spans="1:25" x14ac:dyDescent="0.2">
      <c r="A14" s="6" t="s">
        <v>2</v>
      </c>
      <c r="B14" s="5" t="s">
        <v>365</v>
      </c>
      <c r="C14" s="90"/>
      <c r="D14" s="107">
        <f>投入係数表!AN14</f>
        <v>6.5264293419633232E-2</v>
      </c>
      <c r="E14" s="110">
        <f t="shared" si="9"/>
        <v>6.5264293419633228</v>
      </c>
      <c r="F14" s="85">
        <f>分析係数表!C17</f>
        <v>9.7010006591167874E-2</v>
      </c>
      <c r="G14" s="110">
        <f t="shared" si="0"/>
        <v>0.63312895348065334</v>
      </c>
      <c r="H14" s="110">
        <v>0.66474331153920174</v>
      </c>
      <c r="I14" s="110">
        <f t="shared" si="1"/>
        <v>0.66474331153920174</v>
      </c>
      <c r="J14" s="85">
        <f>分析係数表!G17</f>
        <v>0.23047865738492257</v>
      </c>
      <c r="K14" s="111">
        <f t="shared" si="2"/>
        <v>0.15320914594916252</v>
      </c>
      <c r="L14" s="79"/>
      <c r="M14" s="80"/>
      <c r="N14" s="81">
        <f>分析係数表!H17</f>
        <v>3.0021721877756735E-3</v>
      </c>
      <c r="O14" s="82">
        <f t="shared" si="3"/>
        <v>1.6381610896061327E-2</v>
      </c>
      <c r="P14" s="76">
        <f>分析係数表!C17</f>
        <v>9.7010006591167874E-2</v>
      </c>
      <c r="Q14" s="82">
        <f t="shared" si="4"/>
        <v>1.5891801810008568E-3</v>
      </c>
      <c r="R14" s="83">
        <v>3.0276268150359301E-3</v>
      </c>
      <c r="S14" s="84">
        <f t="shared" si="5"/>
        <v>0.66777093835423762</v>
      </c>
      <c r="T14" s="85">
        <f>分析係数表!F17</f>
        <v>0.38098321731153201</v>
      </c>
      <c r="U14" s="86">
        <f t="shared" si="6"/>
        <v>0.25440952052133814</v>
      </c>
      <c r="V14" s="87">
        <f>分析係数表!D17</f>
        <v>7.2149371323727812E-2</v>
      </c>
      <c r="W14" s="88">
        <f t="shared" si="7"/>
        <v>0</v>
      </c>
      <c r="X14" s="76">
        <f>分析係数表!E17</f>
        <v>7.3984134693216769E-2</v>
      </c>
      <c r="Y14" s="89">
        <f t="shared" si="8"/>
        <v>0</v>
      </c>
    </row>
    <row r="15" spans="1:25" x14ac:dyDescent="0.2">
      <c r="A15" s="6" t="s">
        <v>3</v>
      </c>
      <c r="B15" s="5" t="s">
        <v>31</v>
      </c>
      <c r="C15" s="90"/>
      <c r="D15" s="107">
        <f>投入係数表!AN15</f>
        <v>3.7756202804746495E-3</v>
      </c>
      <c r="E15" s="110">
        <f t="shared" si="9"/>
        <v>0.37756202804746497</v>
      </c>
      <c r="F15" s="85">
        <f>分析係数表!C18</f>
        <v>9.5269756838905817E-2</v>
      </c>
      <c r="G15" s="110">
        <f t="shared" si="0"/>
        <v>3.5970242603686128E-2</v>
      </c>
      <c r="H15" s="110">
        <v>3.8823645777376181E-2</v>
      </c>
      <c r="I15" s="110">
        <f t="shared" si="1"/>
        <v>3.8823645777376181E-2</v>
      </c>
      <c r="J15" s="85">
        <f>分析係数表!G18</f>
        <v>0.2156830511260891</v>
      </c>
      <c r="K15" s="111">
        <f t="shared" si="2"/>
        <v>8.3736023771030007E-3</v>
      </c>
      <c r="L15" s="79"/>
      <c r="M15" s="80"/>
      <c r="N15" s="81">
        <f>分析係数表!H18</f>
        <v>4.4107743043149704E-4</v>
      </c>
      <c r="O15" s="82">
        <f t="shared" si="3"/>
        <v>2.4067769562933702E-3</v>
      </c>
      <c r="P15" s="76">
        <f>分析係数表!C18</f>
        <v>9.5269756838905817E-2</v>
      </c>
      <c r="Q15" s="82">
        <f t="shared" si="4"/>
        <v>2.2929305539155122E-4</v>
      </c>
      <c r="R15" s="83">
        <v>5.2927978651698502E-4</v>
      </c>
      <c r="S15" s="84">
        <f t="shared" si="5"/>
        <v>3.9352925563893165E-2</v>
      </c>
      <c r="T15" s="85">
        <f>分析係数表!F18</f>
        <v>0.45931283905967452</v>
      </c>
      <c r="U15" s="86">
        <f t="shared" si="6"/>
        <v>1.8075303966055813E-2</v>
      </c>
      <c r="V15" s="87">
        <f>分析係数表!D18</f>
        <v>2.4001315140555646E-2</v>
      </c>
      <c r="W15" s="88">
        <f t="shared" si="7"/>
        <v>0</v>
      </c>
      <c r="X15" s="76">
        <f>分析係数表!E18</f>
        <v>2.0549071181982573E-2</v>
      </c>
      <c r="Y15" s="89">
        <f t="shared" si="8"/>
        <v>0</v>
      </c>
    </row>
    <row r="16" spans="1:25" x14ac:dyDescent="0.2">
      <c r="A16" s="6" t="s">
        <v>4</v>
      </c>
      <c r="B16" s="5" t="s">
        <v>32</v>
      </c>
      <c r="C16" s="90"/>
      <c r="D16" s="107">
        <f>投入係数表!AN16</f>
        <v>0</v>
      </c>
      <c r="E16" s="110">
        <f t="shared" si="9"/>
        <v>0</v>
      </c>
      <c r="F16" s="85">
        <f>分析係数表!C19</f>
        <v>0.40536890089481681</v>
      </c>
      <c r="G16" s="110">
        <f t="shared" si="0"/>
        <v>0</v>
      </c>
      <c r="H16" s="110">
        <v>2.2829249119929063E-2</v>
      </c>
      <c r="I16" s="110">
        <f t="shared" si="1"/>
        <v>2.2829249119929063E-2</v>
      </c>
      <c r="J16" s="85">
        <f>分析係数表!G19</f>
        <v>5.7664292584581833E-2</v>
      </c>
      <c r="K16" s="111">
        <f t="shared" si="2"/>
        <v>1.3164325007378969E-3</v>
      </c>
      <c r="L16" s="79"/>
      <c r="M16" s="80"/>
      <c r="N16" s="81">
        <f>分析係数表!H19</f>
        <v>-1.1224551097002254E-4</v>
      </c>
      <c r="O16" s="82">
        <f t="shared" si="3"/>
        <v>-6.1247728995279316E-4</v>
      </c>
      <c r="P16" s="76">
        <f>分析係数表!C19</f>
        <v>0.40536890089481681</v>
      </c>
      <c r="Q16" s="82">
        <f t="shared" si="4"/>
        <v>-2.4827924585119982E-4</v>
      </c>
      <c r="R16" s="83">
        <v>1.3437933308601939E-3</v>
      </c>
      <c r="S16" s="84">
        <f t="shared" si="5"/>
        <v>2.4173042450789255E-2</v>
      </c>
      <c r="T16" s="85">
        <f>分析係数表!F19</f>
        <v>0.24008915593875232</v>
      </c>
      <c r="U16" s="86">
        <f t="shared" si="6"/>
        <v>5.8036853584816214E-3</v>
      </c>
      <c r="V16" s="87">
        <f>分析係数表!D19</f>
        <v>8.3893032671263044E-3</v>
      </c>
      <c r="W16" s="88">
        <f t="shared" si="7"/>
        <v>0</v>
      </c>
      <c r="X16" s="76">
        <f>分析係数表!E19</f>
        <v>9.7042048804792374E-3</v>
      </c>
      <c r="Y16" s="89">
        <f t="shared" si="8"/>
        <v>0</v>
      </c>
    </row>
    <row r="17" spans="1:25" x14ac:dyDescent="0.2">
      <c r="A17" s="6" t="s">
        <v>5</v>
      </c>
      <c r="B17" s="5" t="s">
        <v>33</v>
      </c>
      <c r="C17" s="90"/>
      <c r="D17" s="107">
        <f>投入係数表!AN17</f>
        <v>5.3937432578209273E-4</v>
      </c>
      <c r="E17" s="110">
        <f t="shared" si="9"/>
        <v>5.3937432578209273E-2</v>
      </c>
      <c r="F17" s="85">
        <f>分析係数表!C20</f>
        <v>8.6705813891974848E-2</v>
      </c>
      <c r="G17" s="110">
        <f t="shared" si="0"/>
        <v>4.6766889909371544E-3</v>
      </c>
      <c r="H17" s="110">
        <v>7.000503545243281E-3</v>
      </c>
      <c r="I17" s="110">
        <f t="shared" si="1"/>
        <v>7.000503545243281E-3</v>
      </c>
      <c r="J17" s="85">
        <f>分析係数表!G20</f>
        <v>0.10015098137896326</v>
      </c>
      <c r="K17" s="111">
        <f t="shared" si="2"/>
        <v>7.0110730020302614E-4</v>
      </c>
      <c r="L17" s="79"/>
      <c r="M17" s="80"/>
      <c r="N17" s="81">
        <f>分析係数表!H20</f>
        <v>5.4858017333236366E-4</v>
      </c>
      <c r="O17" s="82">
        <f t="shared" si="3"/>
        <v>2.9933749241354821E-3</v>
      </c>
      <c r="P17" s="76">
        <f>分析係数表!C20</f>
        <v>8.6705813891974848E-2</v>
      </c>
      <c r="Q17" s="82">
        <f t="shared" si="4"/>
        <v>2.5954300908099544E-4</v>
      </c>
      <c r="R17" s="83">
        <v>6.3167292641314141E-4</v>
      </c>
      <c r="S17" s="84">
        <f t="shared" si="5"/>
        <v>7.6321764716564223E-3</v>
      </c>
      <c r="T17" s="85">
        <f>分析係数表!F20</f>
        <v>0.22320080523402114</v>
      </c>
      <c r="U17" s="86">
        <f t="shared" si="6"/>
        <v>1.7035079341618637E-3</v>
      </c>
      <c r="V17" s="87">
        <f>分析係数表!D20</f>
        <v>3.6738802214393559E-2</v>
      </c>
      <c r="W17" s="88">
        <f t="shared" si="7"/>
        <v>0</v>
      </c>
      <c r="X17" s="76">
        <f>分析係数表!E20</f>
        <v>3.8877705083039761E-2</v>
      </c>
      <c r="Y17" s="89">
        <f t="shared" si="8"/>
        <v>0</v>
      </c>
    </row>
    <row r="18" spans="1:25" x14ac:dyDescent="0.2">
      <c r="A18" s="6" t="s">
        <v>6</v>
      </c>
      <c r="B18" s="5" t="s">
        <v>34</v>
      </c>
      <c r="C18" s="90"/>
      <c r="D18" s="107">
        <f>投入係数表!AN18</f>
        <v>5.3937432578209273E-4</v>
      </c>
      <c r="E18" s="110">
        <f t="shared" si="9"/>
        <v>5.3937432578209273E-2</v>
      </c>
      <c r="F18" s="85">
        <f>分析係数表!C21</f>
        <v>0.12574712643678165</v>
      </c>
      <c r="G18" s="110">
        <f t="shared" si="0"/>
        <v>6.782477154087467E-3</v>
      </c>
      <c r="H18" s="110">
        <v>2.0120389991337511E-2</v>
      </c>
      <c r="I18" s="110">
        <f t="shared" si="1"/>
        <v>2.0120389991337511E-2</v>
      </c>
      <c r="J18" s="85">
        <f>分析係数表!G21</f>
        <v>0.2851216642932326</v>
      </c>
      <c r="K18" s="111">
        <f t="shared" si="2"/>
        <v>5.7367590805590509E-3</v>
      </c>
      <c r="L18" s="79"/>
      <c r="M18" s="80"/>
      <c r="N18" s="81">
        <f>分析係数表!H21</f>
        <v>9.2325885079567842E-4</v>
      </c>
      <c r="O18" s="82">
        <f t="shared" si="3"/>
        <v>5.0378413708793129E-3</v>
      </c>
      <c r="P18" s="76">
        <f>分析係数表!C21</f>
        <v>0.12574712643678165</v>
      </c>
      <c r="Q18" s="82">
        <f t="shared" si="4"/>
        <v>6.3349407583241041E-4</v>
      </c>
      <c r="R18" s="83">
        <v>1.4719079700027684E-3</v>
      </c>
      <c r="S18" s="84">
        <f t="shared" si="5"/>
        <v>2.1592297961340278E-2</v>
      </c>
      <c r="T18" s="85">
        <f>分析係数表!F21</f>
        <v>0.42585598414958825</v>
      </c>
      <c r="U18" s="86">
        <f t="shared" si="6"/>
        <v>9.1952092983777125E-3</v>
      </c>
      <c r="V18" s="87">
        <f>分析係数表!D21</f>
        <v>8.1109528821744784E-2</v>
      </c>
      <c r="W18" s="88">
        <f t="shared" si="7"/>
        <v>0</v>
      </c>
      <c r="X18" s="76">
        <f>分析係数表!E21</f>
        <v>6.7549996904216453E-2</v>
      </c>
      <c r="Y18" s="89">
        <f t="shared" si="8"/>
        <v>0</v>
      </c>
    </row>
    <row r="19" spans="1:25" x14ac:dyDescent="0.2">
      <c r="A19" s="6" t="s">
        <v>7</v>
      </c>
      <c r="B19" s="5" t="s">
        <v>269</v>
      </c>
      <c r="C19" s="90"/>
      <c r="D19" s="107">
        <f>投入係数表!AN19</f>
        <v>0</v>
      </c>
      <c r="E19" s="110">
        <f t="shared" si="9"/>
        <v>0</v>
      </c>
      <c r="F19" s="85">
        <f>分析係数表!C22</f>
        <v>0.11411587407903545</v>
      </c>
      <c r="G19" s="110">
        <f t="shared" si="0"/>
        <v>0</v>
      </c>
      <c r="H19" s="110">
        <v>2.0379538229198173E-3</v>
      </c>
      <c r="I19" s="110">
        <f t="shared" si="1"/>
        <v>2.0379538229198173E-3</v>
      </c>
      <c r="J19" s="85">
        <f>分析係数表!G22</f>
        <v>0.19462933210924949</v>
      </c>
      <c r="K19" s="111">
        <f t="shared" si="2"/>
        <v>3.9664559142437572E-4</v>
      </c>
      <c r="L19" s="79"/>
      <c r="M19" s="80"/>
      <c r="N19" s="81">
        <f>分析係数表!H22</f>
        <v>4.2684912622402942E-5</v>
      </c>
      <c r="O19" s="82">
        <f t="shared" si="3"/>
        <v>2.3291389899613265E-4</v>
      </c>
      <c r="P19" s="76">
        <f>分析係数表!C22</f>
        <v>0.11411587407903545</v>
      </c>
      <c r="Q19" s="82">
        <f t="shared" si="4"/>
        <v>2.6579173169099856E-5</v>
      </c>
      <c r="R19" s="83">
        <v>3.8459718181408004E-4</v>
      </c>
      <c r="S19" s="84">
        <f t="shared" si="5"/>
        <v>2.4225510047338975E-3</v>
      </c>
      <c r="T19" s="85">
        <f>分析係数表!F22</f>
        <v>0.41301354142758778</v>
      </c>
      <c r="U19" s="86">
        <f t="shared" si="6"/>
        <v>1.0005463697541079E-3</v>
      </c>
      <c r="V19" s="87">
        <f>分析係数表!D22</f>
        <v>3.7726646775304108E-2</v>
      </c>
      <c r="W19" s="88">
        <f t="shared" si="7"/>
        <v>0</v>
      </c>
      <c r="X19" s="76">
        <f>分析係数表!E22</f>
        <v>3.6923341748909801E-2</v>
      </c>
      <c r="Y19" s="89">
        <f t="shared" si="8"/>
        <v>0</v>
      </c>
    </row>
    <row r="20" spans="1:25" x14ac:dyDescent="0.2">
      <c r="A20" s="6" t="s">
        <v>8</v>
      </c>
      <c r="B20" s="5" t="s">
        <v>270</v>
      </c>
      <c r="C20" s="90"/>
      <c r="D20" s="107">
        <f>投入係数表!AN20</f>
        <v>0</v>
      </c>
      <c r="E20" s="110">
        <f t="shared" si="9"/>
        <v>0</v>
      </c>
      <c r="F20" s="85">
        <f>分析係数表!C23</f>
        <v>0</v>
      </c>
      <c r="G20" s="110">
        <f t="shared" si="0"/>
        <v>0</v>
      </c>
      <c r="H20" s="110">
        <v>0</v>
      </c>
      <c r="I20" s="110">
        <f t="shared" si="1"/>
        <v>0</v>
      </c>
      <c r="J20" s="85">
        <f>分析係数表!G23</f>
        <v>0.21587101160701277</v>
      </c>
      <c r="K20" s="111">
        <f t="shared" si="2"/>
        <v>0</v>
      </c>
      <c r="L20" s="79"/>
      <c r="M20" s="80"/>
      <c r="N20" s="81">
        <f>分析係数表!H23</f>
        <v>2.5294763035498039E-5</v>
      </c>
      <c r="O20" s="82">
        <f t="shared" si="3"/>
        <v>1.3802305125696748E-4</v>
      </c>
      <c r="P20" s="76">
        <f>分析係数表!C23</f>
        <v>0</v>
      </c>
      <c r="Q20" s="82">
        <f t="shared" si="4"/>
        <v>0</v>
      </c>
      <c r="R20" s="83">
        <v>0</v>
      </c>
      <c r="S20" s="84">
        <f t="shared" si="5"/>
        <v>0</v>
      </c>
      <c r="T20" s="85">
        <f>分析係数表!F23</f>
        <v>0.44111505026467873</v>
      </c>
      <c r="U20" s="86">
        <f t="shared" si="6"/>
        <v>0</v>
      </c>
      <c r="V20" s="87">
        <f>分析係数表!D23</f>
        <v>7.4984216405225582E-2</v>
      </c>
      <c r="W20" s="88">
        <f t="shared" si="7"/>
        <v>0</v>
      </c>
      <c r="X20" s="76">
        <f>分析係数表!E23</f>
        <v>7.4984216405225582E-2</v>
      </c>
      <c r="Y20" s="89">
        <f t="shared" si="8"/>
        <v>0</v>
      </c>
    </row>
    <row r="21" spans="1:25" x14ac:dyDescent="0.2">
      <c r="A21" s="6" t="s">
        <v>9</v>
      </c>
      <c r="B21" s="5" t="s">
        <v>271</v>
      </c>
      <c r="C21" s="90"/>
      <c r="D21" s="107">
        <f>投入係数表!AN21</f>
        <v>9.7087378640776691E-3</v>
      </c>
      <c r="E21" s="110">
        <f t="shared" si="9"/>
        <v>0.97087378640776689</v>
      </c>
      <c r="F21" s="85">
        <f>分析係数表!C24</f>
        <v>0.22802579992411787</v>
      </c>
      <c r="G21" s="110">
        <f t="shared" si="0"/>
        <v>0.22138427177098821</v>
      </c>
      <c r="H21" s="110">
        <v>0.22946619423214459</v>
      </c>
      <c r="I21" s="110">
        <f t="shared" si="1"/>
        <v>0.22946619423214459</v>
      </c>
      <c r="J21" s="85">
        <f>分析係数表!G24</f>
        <v>0.20837520938023452</v>
      </c>
      <c r="K21" s="111">
        <f t="shared" si="2"/>
        <v>4.7815066268808694E-2</v>
      </c>
      <c r="L21" s="79"/>
      <c r="M21" s="80"/>
      <c r="N21" s="81">
        <f>分析係数表!H24</f>
        <v>3.2883191946147448E-4</v>
      </c>
      <c r="O21" s="82">
        <f t="shared" si="3"/>
        <v>1.7942996663405772E-3</v>
      </c>
      <c r="P21" s="76">
        <f>分析係数表!C24</f>
        <v>0.22802579992411787</v>
      </c>
      <c r="Q21" s="82">
        <f t="shared" si="4"/>
        <v>4.0914661672088789E-4</v>
      </c>
      <c r="R21" s="83">
        <v>1.6612301483682867E-3</v>
      </c>
      <c r="S21" s="84">
        <f t="shared" si="5"/>
        <v>0.23112742438051287</v>
      </c>
      <c r="T21" s="85">
        <f>分析係数表!F24</f>
        <v>0.39262981574539363</v>
      </c>
      <c r="U21" s="86">
        <f t="shared" si="6"/>
        <v>9.0747518048228171E-2</v>
      </c>
      <c r="V21" s="87">
        <f>分析係数表!D24</f>
        <v>9.313232830820771E-2</v>
      </c>
      <c r="W21" s="88">
        <f t="shared" si="7"/>
        <v>0</v>
      </c>
      <c r="X21" s="76">
        <f>分析係数表!E24</f>
        <v>9.0452261306532666E-2</v>
      </c>
      <c r="Y21" s="89">
        <f t="shared" si="8"/>
        <v>0</v>
      </c>
    </row>
    <row r="22" spans="1:25" x14ac:dyDescent="0.2">
      <c r="A22" s="6" t="s">
        <v>10</v>
      </c>
      <c r="B22" s="5" t="s">
        <v>272</v>
      </c>
      <c r="C22" s="90"/>
      <c r="D22" s="107">
        <f>投入係数表!AN22</f>
        <v>7.551240560949299E-3</v>
      </c>
      <c r="E22" s="110">
        <f t="shared" si="9"/>
        <v>0.75512405609492994</v>
      </c>
      <c r="F22" s="85">
        <f>分析係数表!C25</f>
        <v>9.9149235591377005E-3</v>
      </c>
      <c r="G22" s="110">
        <f t="shared" si="0"/>
        <v>7.4869972938472395E-3</v>
      </c>
      <c r="H22" s="110">
        <v>7.9982587344238718E-3</v>
      </c>
      <c r="I22" s="110">
        <f t="shared" si="1"/>
        <v>7.9982587344238718E-3</v>
      </c>
      <c r="J22" s="85">
        <f>分析係数表!G25</f>
        <v>0.19677906391545041</v>
      </c>
      <c r="K22" s="111">
        <f t="shared" si="2"/>
        <v>1.5738898667135045E-3</v>
      </c>
      <c r="L22" s="79"/>
      <c r="M22" s="80"/>
      <c r="N22" s="81">
        <f>分析係数表!H25</f>
        <v>5.0905710608939805E-4</v>
      </c>
      <c r="O22" s="82">
        <f t="shared" si="3"/>
        <v>2.7777139065464709E-3</v>
      </c>
      <c r="P22" s="76">
        <f>分析係数表!C25</f>
        <v>9.9149235591377005E-3</v>
      </c>
      <c r="Q22" s="82">
        <f t="shared" si="4"/>
        <v>2.7540821052562023E-5</v>
      </c>
      <c r="R22" s="83">
        <v>1.297159413462535E-4</v>
      </c>
      <c r="S22" s="84">
        <f t="shared" si="5"/>
        <v>8.1279746757701252E-3</v>
      </c>
      <c r="T22" s="85">
        <f>分析係数表!F25</f>
        <v>0.35078007045797682</v>
      </c>
      <c r="U22" s="86">
        <f t="shared" si="6"/>
        <v>2.8511315294472957E-3</v>
      </c>
      <c r="V22" s="87">
        <f>分析係数表!D25</f>
        <v>8.1529944640161042E-2</v>
      </c>
      <c r="W22" s="88">
        <f t="shared" si="7"/>
        <v>0</v>
      </c>
      <c r="X22" s="76">
        <f>分析係数表!E25</f>
        <v>6.8948163059889281E-2</v>
      </c>
      <c r="Y22" s="89">
        <f t="shared" si="8"/>
        <v>0</v>
      </c>
    </row>
    <row r="23" spans="1:25" x14ac:dyDescent="0.2">
      <c r="A23" s="6" t="s">
        <v>11</v>
      </c>
      <c r="B23" s="5" t="s">
        <v>35</v>
      </c>
      <c r="C23" s="90"/>
      <c r="D23" s="107">
        <f>投入係数表!AN23</f>
        <v>0</v>
      </c>
      <c r="E23" s="110">
        <f t="shared" si="9"/>
        <v>0</v>
      </c>
      <c r="F23" s="85">
        <f>分析係数表!C26</f>
        <v>0.61283557046979864</v>
      </c>
      <c r="G23" s="110">
        <f t="shared" si="0"/>
        <v>0</v>
      </c>
      <c r="H23" s="110">
        <v>1.1504723737216314E-2</v>
      </c>
      <c r="I23" s="110">
        <f t="shared" si="1"/>
        <v>1.1504723737216314E-2</v>
      </c>
      <c r="J23" s="85">
        <f>分析係数表!G26</f>
        <v>0.19644335167242807</v>
      </c>
      <c r="K23" s="111">
        <f t="shared" si="2"/>
        <v>2.2600264910041155E-3</v>
      </c>
      <c r="L23" s="79"/>
      <c r="M23" s="80"/>
      <c r="N23" s="81">
        <f>分析係数表!H26</f>
        <v>1.0374014689933634E-2</v>
      </c>
      <c r="O23" s="82">
        <f t="shared" si="3"/>
        <v>5.6606703896763789E-2</v>
      </c>
      <c r="P23" s="76">
        <f>分析係数表!C26</f>
        <v>0.61283557046979864</v>
      </c>
      <c r="Q23" s="82">
        <f t="shared" si="4"/>
        <v>3.4690601674988213E-2</v>
      </c>
      <c r="R23" s="83">
        <v>3.902415601797328E-2</v>
      </c>
      <c r="S23" s="84">
        <f t="shared" si="5"/>
        <v>5.052887975518959E-2</v>
      </c>
      <c r="T23" s="85">
        <f>分析係数表!F26</f>
        <v>0.33496031939237547</v>
      </c>
      <c r="U23" s="86">
        <f t="shared" si="6"/>
        <v>1.6925169701337239E-2</v>
      </c>
      <c r="V23" s="87">
        <f>分析係数表!D26</f>
        <v>1.4022104289400653E-2</v>
      </c>
      <c r="W23" s="88">
        <f t="shared" si="7"/>
        <v>0</v>
      </c>
      <c r="X23" s="76">
        <f>分析係数表!E26</f>
        <v>1.5044549393836117E-2</v>
      </c>
      <c r="Y23" s="89">
        <f t="shared" si="8"/>
        <v>0</v>
      </c>
    </row>
    <row r="24" spans="1:25" x14ac:dyDescent="0.2">
      <c r="A24" s="6" t="s">
        <v>12</v>
      </c>
      <c r="B24" s="5" t="s">
        <v>366</v>
      </c>
      <c r="C24" s="90"/>
      <c r="D24" s="107">
        <f>投入係数表!AN24</f>
        <v>0</v>
      </c>
      <c r="E24" s="110">
        <f t="shared" si="9"/>
        <v>0</v>
      </c>
      <c r="F24" s="85">
        <f>分析係数表!C27</f>
        <v>1.5080990504561576E-2</v>
      </c>
      <c r="G24" s="110">
        <f t="shared" si="0"/>
        <v>0</v>
      </c>
      <c r="H24" s="110">
        <v>8.1024830248079775E-5</v>
      </c>
      <c r="I24" s="110">
        <f t="shared" si="1"/>
        <v>8.1024830248079775E-5</v>
      </c>
      <c r="J24" s="85">
        <f>分析係数表!G27</f>
        <v>0.17011128775834658</v>
      </c>
      <c r="K24" s="111">
        <f t="shared" si="2"/>
        <v>1.3783238213902283E-5</v>
      </c>
      <c r="L24" s="79"/>
      <c r="M24" s="80"/>
      <c r="N24" s="81">
        <f>分析係数表!H27</f>
        <v>1.1055392369202362E-2</v>
      </c>
      <c r="O24" s="82">
        <f t="shared" si="3"/>
        <v>6.0324699839998351E-2</v>
      </c>
      <c r="P24" s="76">
        <f>分析係数表!C27</f>
        <v>1.5080990504561576E-2</v>
      </c>
      <c r="Q24" s="82">
        <f t="shared" si="4"/>
        <v>9.097562254775423E-4</v>
      </c>
      <c r="R24" s="83">
        <v>9.2089994506958865E-4</v>
      </c>
      <c r="S24" s="84">
        <f t="shared" si="5"/>
        <v>1.0019247753176685E-3</v>
      </c>
      <c r="T24" s="85">
        <f>分析係数表!F27</f>
        <v>0.32114467408585057</v>
      </c>
      <c r="U24" s="86">
        <f t="shared" si="6"/>
        <v>3.2176280542793172E-4</v>
      </c>
      <c r="V24" s="87">
        <f>分析係数表!D27</f>
        <v>6.518282988871224E-2</v>
      </c>
      <c r="W24" s="88">
        <f t="shared" si="7"/>
        <v>0</v>
      </c>
      <c r="X24" s="76">
        <f>分析係数表!E27</f>
        <v>7.7901430842607311E-2</v>
      </c>
      <c r="Y24" s="89">
        <f t="shared" si="8"/>
        <v>0</v>
      </c>
    </row>
    <row r="25" spans="1:25" x14ac:dyDescent="0.2">
      <c r="A25" s="6" t="s">
        <v>13</v>
      </c>
      <c r="B25" s="5" t="s">
        <v>192</v>
      </c>
      <c r="C25" s="90"/>
      <c r="D25" s="107">
        <f>投入係数表!AN25</f>
        <v>0</v>
      </c>
      <c r="E25" s="110">
        <f t="shared" si="9"/>
        <v>0</v>
      </c>
      <c r="F25" s="85">
        <f>分析係数表!C28</f>
        <v>4.0038232795242101E-2</v>
      </c>
      <c r="G25" s="110">
        <f t="shared" si="0"/>
        <v>0</v>
      </c>
      <c r="H25" s="110">
        <v>3.7483333197854494E-3</v>
      </c>
      <c r="I25" s="110">
        <f t="shared" si="1"/>
        <v>3.7483333197854494E-3</v>
      </c>
      <c r="J25" s="85">
        <f>分析係数表!G28</f>
        <v>0.12474279835390946</v>
      </c>
      <c r="K25" s="111">
        <f t="shared" si="2"/>
        <v>4.6757758747323634E-4</v>
      </c>
      <c r="L25" s="79"/>
      <c r="M25" s="80"/>
      <c r="N25" s="81">
        <f>分析係数表!H28</f>
        <v>2.0869760426975598E-2</v>
      </c>
      <c r="O25" s="82">
        <f t="shared" si="3"/>
        <v>0.11387764372770172</v>
      </c>
      <c r="P25" s="76">
        <f>分析係数表!C28</f>
        <v>4.0038232795242101E-2</v>
      </c>
      <c r="Q25" s="82">
        <f t="shared" si="4"/>
        <v>4.5594596097433627E-3</v>
      </c>
      <c r="R25" s="83">
        <v>4.9913578495746902E-3</v>
      </c>
      <c r="S25" s="84">
        <f t="shared" si="5"/>
        <v>8.7396911693601396E-3</v>
      </c>
      <c r="T25" s="85">
        <f>分析係数表!F28</f>
        <v>0.21334876543209877</v>
      </c>
      <c r="U25" s="86">
        <f t="shared" si="6"/>
        <v>1.8646023212408015E-3</v>
      </c>
      <c r="V25" s="87">
        <f>分析係数表!D28</f>
        <v>5.5555555555555552E-2</v>
      </c>
      <c r="W25" s="88">
        <f t="shared" si="7"/>
        <v>0</v>
      </c>
      <c r="X25" s="76">
        <f>分析係数表!E28</f>
        <v>5.3497942386831275E-2</v>
      </c>
      <c r="Y25" s="89">
        <f t="shared" si="8"/>
        <v>0</v>
      </c>
    </row>
    <row r="26" spans="1:25" x14ac:dyDescent="0.2">
      <c r="A26" s="6" t="s">
        <v>14</v>
      </c>
      <c r="B26" s="5" t="s">
        <v>50</v>
      </c>
      <c r="C26" s="90"/>
      <c r="D26" s="107">
        <f>投入係数表!AN26</f>
        <v>8.0906148867313909E-3</v>
      </c>
      <c r="E26" s="110">
        <f t="shared" si="9"/>
        <v>0.8090614886731391</v>
      </c>
      <c r="F26" s="85">
        <f>分析係数表!C29</f>
        <v>5.2257811734743864E-2</v>
      </c>
      <c r="G26" s="110">
        <f t="shared" si="0"/>
        <v>4.2279782956912509E-2</v>
      </c>
      <c r="H26" s="110">
        <v>5.1803385015512952E-2</v>
      </c>
      <c r="I26" s="110">
        <f t="shared" si="1"/>
        <v>5.1803385015512952E-2</v>
      </c>
      <c r="J26" s="85">
        <f>分析係数表!G29</f>
        <v>0.26071608673726676</v>
      </c>
      <c r="K26" s="111">
        <f t="shared" si="2"/>
        <v>1.3505975820988499E-2</v>
      </c>
      <c r="L26" s="79"/>
      <c r="M26" s="80"/>
      <c r="N26" s="81">
        <f>分析係数表!H29</f>
        <v>1.0140038131855275E-2</v>
      </c>
      <c r="O26" s="82">
        <f t="shared" si="3"/>
        <v>5.5329990672636838E-2</v>
      </c>
      <c r="P26" s="76">
        <f>分析係数表!C29</f>
        <v>5.2257811734743864E-2</v>
      </c>
      <c r="Q26" s="82">
        <f t="shared" si="4"/>
        <v>2.8914242358557898E-3</v>
      </c>
      <c r="R26" s="83">
        <v>3.8699745289425716E-3</v>
      </c>
      <c r="S26" s="84">
        <f t="shared" si="5"/>
        <v>5.5673359544455521E-2</v>
      </c>
      <c r="T26" s="85">
        <f>分析係数表!F29</f>
        <v>0.44730206757438223</v>
      </c>
      <c r="U26" s="86">
        <f t="shared" si="6"/>
        <v>2.4902808833046922E-2</v>
      </c>
      <c r="V26" s="87">
        <f>分析係数表!D29</f>
        <v>0.13842662632375188</v>
      </c>
      <c r="W26" s="88">
        <f t="shared" si="7"/>
        <v>0</v>
      </c>
      <c r="X26" s="76">
        <f>分析係数表!E29</f>
        <v>9.5057992939989913E-2</v>
      </c>
      <c r="Y26" s="89">
        <f t="shared" si="8"/>
        <v>0</v>
      </c>
    </row>
    <row r="27" spans="1:25" x14ac:dyDescent="0.2">
      <c r="A27" s="6" t="s">
        <v>15</v>
      </c>
      <c r="B27" s="5" t="s">
        <v>36</v>
      </c>
      <c r="C27" s="90"/>
      <c r="D27" s="107">
        <f>投入係数表!AN27</f>
        <v>0</v>
      </c>
      <c r="E27" s="110">
        <f t="shared" si="9"/>
        <v>0</v>
      </c>
      <c r="F27" s="85">
        <f>分析係数表!C30</f>
        <v>1</v>
      </c>
      <c r="G27" s="110">
        <f t="shared" si="0"/>
        <v>0</v>
      </c>
      <c r="H27" s="110">
        <v>9.4047292034451779E-2</v>
      </c>
      <c r="I27" s="110">
        <f t="shared" si="1"/>
        <v>9.4047292034451779E-2</v>
      </c>
      <c r="J27" s="85">
        <f>分析係数表!G30</f>
        <v>0.34449214239092235</v>
      </c>
      <c r="K27" s="111">
        <f t="shared" si="2"/>
        <v>3.2398553119013018E-2</v>
      </c>
      <c r="L27" s="79"/>
      <c r="M27" s="80"/>
      <c r="N27" s="81">
        <f>分析係数表!H30</f>
        <v>0</v>
      </c>
      <c r="O27" s="82">
        <f t="shared" si="3"/>
        <v>0</v>
      </c>
      <c r="P27" s="76">
        <f>分析係数表!C30</f>
        <v>1</v>
      </c>
      <c r="Q27" s="82">
        <f t="shared" si="4"/>
        <v>0</v>
      </c>
      <c r="R27" s="83">
        <v>1.5526549866439769E-2</v>
      </c>
      <c r="S27" s="84">
        <f t="shared" si="5"/>
        <v>0.10957384190089155</v>
      </c>
      <c r="T27" s="85">
        <f>分析係数表!F30</f>
        <v>0.44050308781442987</v>
      </c>
      <c r="U27" s="86">
        <f t="shared" si="6"/>
        <v>4.8267615701032884E-2</v>
      </c>
      <c r="V27" s="87">
        <f>分析係数表!D30</f>
        <v>0.11032032936687253</v>
      </c>
      <c r="W27" s="88">
        <f t="shared" si="7"/>
        <v>0</v>
      </c>
      <c r="X27" s="76">
        <f>分析係数表!E30</f>
        <v>8.4249635989355823E-2</v>
      </c>
      <c r="Y27" s="89">
        <f t="shared" si="8"/>
        <v>0</v>
      </c>
    </row>
    <row r="28" spans="1:25" x14ac:dyDescent="0.2">
      <c r="A28" s="6" t="s">
        <v>16</v>
      </c>
      <c r="B28" s="5" t="s">
        <v>193</v>
      </c>
      <c r="C28" s="90"/>
      <c r="D28" s="107">
        <f>投入係数表!AN28</f>
        <v>0</v>
      </c>
      <c r="E28" s="110">
        <f t="shared" si="9"/>
        <v>0</v>
      </c>
      <c r="F28" s="85">
        <f>分析係数表!C31</f>
        <v>0.13612385518153858</v>
      </c>
      <c r="G28" s="110">
        <f t="shared" si="0"/>
        <v>0</v>
      </c>
      <c r="H28" s="110">
        <v>8.0001264520602036E-2</v>
      </c>
      <c r="I28" s="110">
        <f t="shared" si="1"/>
        <v>8.0001264520602036E-2</v>
      </c>
      <c r="J28" s="85">
        <f>分析係数表!G31</f>
        <v>7.0908634538152604E-2</v>
      </c>
      <c r="K28" s="111">
        <f t="shared" si="2"/>
        <v>5.6727804284814444E-3</v>
      </c>
      <c r="L28" s="79"/>
      <c r="M28" s="80"/>
      <c r="N28" s="81">
        <f>分析係数表!H31</f>
        <v>2.211552750647388E-2</v>
      </c>
      <c r="O28" s="82">
        <f t="shared" si="3"/>
        <v>0.12067527900210739</v>
      </c>
      <c r="P28" s="76">
        <f>分析係数表!C31</f>
        <v>0.13612385518153858</v>
      </c>
      <c r="Q28" s="82">
        <f t="shared" si="4"/>
        <v>1.642678420287463E-2</v>
      </c>
      <c r="R28" s="83">
        <v>2.1719273386849411E-2</v>
      </c>
      <c r="S28" s="84">
        <f t="shared" si="5"/>
        <v>0.10172053790745145</v>
      </c>
      <c r="T28" s="85">
        <f>分析係数表!F31</f>
        <v>0.34563253012048195</v>
      </c>
      <c r="U28" s="86">
        <f t="shared" si="6"/>
        <v>3.5157926882168837E-2</v>
      </c>
      <c r="V28" s="87">
        <f>分析係数表!D31</f>
        <v>2.3594377510040159E-2</v>
      </c>
      <c r="W28" s="88">
        <f t="shared" si="7"/>
        <v>0</v>
      </c>
      <c r="X28" s="76">
        <f>分析係数表!E31</f>
        <v>2.0582329317269075E-2</v>
      </c>
      <c r="Y28" s="89">
        <f t="shared" si="8"/>
        <v>0</v>
      </c>
    </row>
    <row r="29" spans="1:25" x14ac:dyDescent="0.2">
      <c r="A29" s="6" t="s">
        <v>17</v>
      </c>
      <c r="B29" s="5" t="s">
        <v>273</v>
      </c>
      <c r="C29" s="90"/>
      <c r="D29" s="107">
        <f>投入係数表!AN29</f>
        <v>0</v>
      </c>
      <c r="E29" s="110">
        <f t="shared" si="9"/>
        <v>0</v>
      </c>
      <c r="F29" s="85">
        <f>分析係数表!C32</f>
        <v>0.77653138391731791</v>
      </c>
      <c r="G29" s="110">
        <f t="shared" si="0"/>
        <v>0</v>
      </c>
      <c r="H29" s="110">
        <v>4.2405452246685654E-2</v>
      </c>
      <c r="I29" s="110">
        <f t="shared" si="1"/>
        <v>4.2405452246685654E-2</v>
      </c>
      <c r="J29" s="85">
        <f>分析係数表!G32</f>
        <v>0.14009350314364016</v>
      </c>
      <c r="K29" s="111">
        <f t="shared" si="2"/>
        <v>5.9407283576285398E-3</v>
      </c>
      <c r="L29" s="79"/>
      <c r="M29" s="80"/>
      <c r="N29" s="81">
        <f>分析係数表!H32</f>
        <v>6.3300144496333836E-3</v>
      </c>
      <c r="O29" s="82">
        <f t="shared" si="3"/>
        <v>3.454026857705611E-2</v>
      </c>
      <c r="P29" s="76">
        <f>分析係数表!C32</f>
        <v>0.77653138391731791</v>
      </c>
      <c r="Q29" s="82">
        <f t="shared" si="4"/>
        <v>2.6821602559017232E-2</v>
      </c>
      <c r="R29" s="83">
        <v>3.4978696347569595E-2</v>
      </c>
      <c r="S29" s="84">
        <f t="shared" si="5"/>
        <v>7.7384148594255242E-2</v>
      </c>
      <c r="T29" s="85">
        <f>分析係数表!F32</f>
        <v>0.48218603901338064</v>
      </c>
      <c r="U29" s="86">
        <f t="shared" si="6"/>
        <v>3.73135560930868E-2</v>
      </c>
      <c r="V29" s="87">
        <f>分析係数表!D32</f>
        <v>2.111881347734967E-2</v>
      </c>
      <c r="W29" s="88">
        <f t="shared" si="7"/>
        <v>0</v>
      </c>
      <c r="X29" s="76">
        <f>分析係数表!E32</f>
        <v>3.1758826374334997E-2</v>
      </c>
      <c r="Y29" s="89">
        <f t="shared" si="8"/>
        <v>0</v>
      </c>
    </row>
    <row r="30" spans="1:25" x14ac:dyDescent="0.2">
      <c r="A30" s="6" t="s">
        <v>18</v>
      </c>
      <c r="B30" s="5" t="s">
        <v>274</v>
      </c>
      <c r="C30" s="90"/>
      <c r="D30" s="107">
        <f>投入係数表!AN30</f>
        <v>0</v>
      </c>
      <c r="E30" s="110">
        <f t="shared" si="9"/>
        <v>0</v>
      </c>
      <c r="F30" s="85">
        <f>分析係数表!C33</f>
        <v>0.72092624356775303</v>
      </c>
      <c r="G30" s="110">
        <f t="shared" si="0"/>
        <v>0</v>
      </c>
      <c r="H30" s="110">
        <v>4.3573069081606963E-2</v>
      </c>
      <c r="I30" s="110">
        <f t="shared" si="1"/>
        <v>4.3573069081606963E-2</v>
      </c>
      <c r="J30" s="85">
        <f>分析係数表!G33</f>
        <v>0.50771788173830446</v>
      </c>
      <c r="K30" s="111">
        <f t="shared" si="2"/>
        <v>2.2122826334950295E-2</v>
      </c>
      <c r="L30" s="79"/>
      <c r="M30" s="80"/>
      <c r="N30" s="81">
        <f>分析係数表!H33</f>
        <v>9.5171545921061366E-4</v>
      </c>
      <c r="O30" s="82">
        <f t="shared" si="3"/>
        <v>5.1931173035434011E-3</v>
      </c>
      <c r="P30" s="76">
        <f>分析係数表!C33</f>
        <v>0.72092624356775303</v>
      </c>
      <c r="Q30" s="82">
        <f t="shared" si="4"/>
        <v>3.7438545500502428E-3</v>
      </c>
      <c r="R30" s="83">
        <v>1.0863388941939476E-2</v>
      </c>
      <c r="S30" s="84">
        <f t="shared" si="5"/>
        <v>5.4436458023546436E-2</v>
      </c>
      <c r="T30" s="85">
        <f>分析係数表!F33</f>
        <v>0.64568985989076233</v>
      </c>
      <c r="U30" s="86">
        <f t="shared" si="6"/>
        <v>3.5149068954173066E-2</v>
      </c>
      <c r="V30" s="87">
        <f>分析係数表!D33</f>
        <v>8.5965328900498697E-2</v>
      </c>
      <c r="W30" s="88">
        <f t="shared" si="7"/>
        <v>0</v>
      </c>
      <c r="X30" s="76">
        <f>分析係数表!E33</f>
        <v>8.1928283068154834E-2</v>
      </c>
      <c r="Y30" s="89">
        <f t="shared" si="8"/>
        <v>0</v>
      </c>
    </row>
    <row r="31" spans="1:25" x14ac:dyDescent="0.2">
      <c r="A31" s="6" t="s">
        <v>19</v>
      </c>
      <c r="B31" s="5" t="s">
        <v>275</v>
      </c>
      <c r="C31" s="90"/>
      <c r="D31" s="107">
        <f>投入係数表!AN31</f>
        <v>0.21305285868392665</v>
      </c>
      <c r="E31" s="110">
        <f t="shared" si="9"/>
        <v>21.305285868392666</v>
      </c>
      <c r="F31" s="85">
        <f>分析係数表!C34</f>
        <v>0.35819769846483229</v>
      </c>
      <c r="G31" s="110">
        <f t="shared" si="0"/>
        <v>7.6315043631935691</v>
      </c>
      <c r="H31" s="110">
        <v>7.8899174209628979</v>
      </c>
      <c r="I31" s="110">
        <f t="shared" si="1"/>
        <v>7.8899174209628979</v>
      </c>
      <c r="J31" s="85">
        <f>分析係数表!G34</f>
        <v>0.42481599404565001</v>
      </c>
      <c r="K31" s="111">
        <f t="shared" si="2"/>
        <v>3.3517631121244449</v>
      </c>
      <c r="L31" s="79"/>
      <c r="M31" s="80"/>
      <c r="N31" s="81">
        <f>分析係数表!H34</f>
        <v>0.15806065051806836</v>
      </c>
      <c r="O31" s="82">
        <f t="shared" si="3"/>
        <v>0.86247154154197558</v>
      </c>
      <c r="P31" s="76">
        <f>分析係数表!C34</f>
        <v>0.35819769846483229</v>
      </c>
      <c r="Q31" s="82">
        <f t="shared" si="4"/>
        <v>0.30893532117175165</v>
      </c>
      <c r="R31" s="83">
        <v>0.33401160017619225</v>
      </c>
      <c r="S31" s="84">
        <f t="shared" si="5"/>
        <v>8.2239290211390905</v>
      </c>
      <c r="T31" s="85">
        <f>分析係数表!F34</f>
        <v>0.69970848494872639</v>
      </c>
      <c r="U31" s="86">
        <f t="shared" si="6"/>
        <v>5.7543529157070958</v>
      </c>
      <c r="V31" s="87">
        <f>分析係数表!D34</f>
        <v>0.20760626860734369</v>
      </c>
      <c r="W31" s="88">
        <f t="shared" si="7"/>
        <v>2</v>
      </c>
      <c r="X31" s="76">
        <f>分析係数表!E34</f>
        <v>0.15619831293417136</v>
      </c>
      <c r="Y31" s="89">
        <f t="shared" si="8"/>
        <v>1</v>
      </c>
    </row>
    <row r="32" spans="1:25" x14ac:dyDescent="0.2">
      <c r="A32" s="6" t="s">
        <v>20</v>
      </c>
      <c r="B32" s="5" t="s">
        <v>37</v>
      </c>
      <c r="C32" s="90"/>
      <c r="D32" s="107">
        <f>投入係数表!AN32</f>
        <v>0</v>
      </c>
      <c r="E32" s="110">
        <f t="shared" si="9"/>
        <v>0</v>
      </c>
      <c r="F32" s="85">
        <f>分析係数表!C35</f>
        <v>0.47446234387370934</v>
      </c>
      <c r="G32" s="110">
        <f t="shared" si="0"/>
        <v>0</v>
      </c>
      <c r="H32" s="110">
        <v>0.18430233560563636</v>
      </c>
      <c r="I32" s="110">
        <f t="shared" si="1"/>
        <v>0.18430233560563636</v>
      </c>
      <c r="J32" s="85">
        <f>分析係数表!G35</f>
        <v>0.31377306685396844</v>
      </c>
      <c r="K32" s="111">
        <f t="shared" si="2"/>
        <v>5.7829109071329862E-2</v>
      </c>
      <c r="L32" s="79"/>
      <c r="M32" s="80"/>
      <c r="N32" s="81">
        <f>分析係数表!H35</f>
        <v>5.9483797123353076E-2</v>
      </c>
      <c r="O32" s="82">
        <f t="shared" si="3"/>
        <v>0.32457845791216616</v>
      </c>
      <c r="P32" s="76">
        <f>分析係数表!C35</f>
        <v>0.47446234387370934</v>
      </c>
      <c r="Q32" s="82">
        <f t="shared" si="4"/>
        <v>0.15400025591192049</v>
      </c>
      <c r="R32" s="83">
        <v>0.20443365131191246</v>
      </c>
      <c r="S32" s="84">
        <f t="shared" si="5"/>
        <v>0.38873598691754885</v>
      </c>
      <c r="T32" s="85">
        <f>分析係数表!F35</f>
        <v>0.64389247174509934</v>
      </c>
      <c r="U32" s="86">
        <f t="shared" si="6"/>
        <v>0.25030417547261113</v>
      </c>
      <c r="V32" s="87">
        <f>分析係数表!D35</f>
        <v>6.6375071834493329E-2</v>
      </c>
      <c r="W32" s="88">
        <f t="shared" si="7"/>
        <v>0</v>
      </c>
      <c r="X32" s="76">
        <f>分析係数表!E35</f>
        <v>5.9702445565417275E-2</v>
      </c>
      <c r="Y32" s="89">
        <f t="shared" si="8"/>
        <v>0</v>
      </c>
    </row>
    <row r="33" spans="1:25" x14ac:dyDescent="0.2">
      <c r="A33" s="6" t="s">
        <v>21</v>
      </c>
      <c r="B33" s="5" t="s">
        <v>38</v>
      </c>
      <c r="C33" s="90"/>
      <c r="D33" s="107">
        <f>投入係数表!AN33</f>
        <v>0</v>
      </c>
      <c r="E33" s="110">
        <f t="shared" si="9"/>
        <v>0</v>
      </c>
      <c r="F33" s="85">
        <f>分析係数表!C36</f>
        <v>0.91090674483303868</v>
      </c>
      <c r="G33" s="110">
        <f t="shared" si="0"/>
        <v>0</v>
      </c>
      <c r="H33" s="110">
        <v>0.38984797780702302</v>
      </c>
      <c r="I33" s="110">
        <f t="shared" si="1"/>
        <v>0.38984797780702302</v>
      </c>
      <c r="J33" s="85">
        <f>分析係数表!G36</f>
        <v>5.1762655005969514E-2</v>
      </c>
      <c r="K33" s="111">
        <f t="shared" si="2"/>
        <v>2.0179566379999792E-2</v>
      </c>
      <c r="L33" s="79"/>
      <c r="M33" s="80"/>
      <c r="N33" s="81">
        <f>分析係数表!H36</f>
        <v>0.19022926540846299</v>
      </c>
      <c r="O33" s="82">
        <f t="shared" si="3"/>
        <v>1.0380023569780239</v>
      </c>
      <c r="P33" s="76">
        <f>分析係数表!C36</f>
        <v>0.91090674483303868</v>
      </c>
      <c r="Q33" s="82">
        <f t="shared" si="4"/>
        <v>0.94552334812387351</v>
      </c>
      <c r="R33" s="83">
        <v>0.99268212347487139</v>
      </c>
      <c r="S33" s="84">
        <f t="shared" si="5"/>
        <v>1.3825301012818945</v>
      </c>
      <c r="T33" s="85">
        <f>分析係数表!F36</f>
        <v>0.84633076241329552</v>
      </c>
      <c r="U33" s="86">
        <f t="shared" si="6"/>
        <v>1.1700777546772365</v>
      </c>
      <c r="V33" s="87">
        <f>分析係数表!D36</f>
        <v>1.3696924417880712E-2</v>
      </c>
      <c r="W33" s="88">
        <f t="shared" si="7"/>
        <v>0</v>
      </c>
      <c r="X33" s="76">
        <f>分析係数表!E36</f>
        <v>6.1086817992045527E-3</v>
      </c>
      <c r="Y33" s="89">
        <f t="shared" si="8"/>
        <v>0</v>
      </c>
    </row>
    <row r="34" spans="1:25" x14ac:dyDescent="0.2">
      <c r="A34" s="6" t="s">
        <v>22</v>
      </c>
      <c r="B34" s="5" t="s">
        <v>378</v>
      </c>
      <c r="C34" s="90"/>
      <c r="D34" s="107">
        <f>投入係数表!AN34</f>
        <v>0.14778856526429343</v>
      </c>
      <c r="E34" s="110">
        <f t="shared" si="9"/>
        <v>14.778856526429344</v>
      </c>
      <c r="F34" s="85">
        <f>分析係数表!C37</f>
        <v>0.57543127748336897</v>
      </c>
      <c r="G34" s="110">
        <f t="shared" si="0"/>
        <v>8.5042162907466619</v>
      </c>
      <c r="H34" s="110">
        <v>9.3493397131006137</v>
      </c>
      <c r="I34" s="110">
        <f t="shared" si="1"/>
        <v>9.3493397131006137</v>
      </c>
      <c r="J34" s="85">
        <f>分析係数表!G37</f>
        <v>0.39253606653449546</v>
      </c>
      <c r="K34" s="111">
        <f t="shared" si="2"/>
        <v>3.6699530356752632</v>
      </c>
      <c r="L34" s="79"/>
      <c r="M34" s="80"/>
      <c r="N34" s="81">
        <f>分析係数表!H37</f>
        <v>4.7922509493440749E-2</v>
      </c>
      <c r="O34" s="82">
        <f t="shared" si="3"/>
        <v>0.26149329704702845</v>
      </c>
      <c r="P34" s="76">
        <f>分析係数表!C37</f>
        <v>0.57543127748336897</v>
      </c>
      <c r="Q34" s="82">
        <f t="shared" si="4"/>
        <v>0.15047142197310967</v>
      </c>
      <c r="R34" s="83">
        <v>0.18524388930895533</v>
      </c>
      <c r="S34" s="84">
        <f t="shared" si="5"/>
        <v>9.5345836024095689</v>
      </c>
      <c r="T34" s="85">
        <f>分析係数表!F37</f>
        <v>0.63717752091671964</v>
      </c>
      <c r="U34" s="86">
        <f t="shared" si="6"/>
        <v>6.0752223427565353</v>
      </c>
      <c r="V34" s="87">
        <f>分析係数表!D37</f>
        <v>6.7955959550617839E-2</v>
      </c>
      <c r="W34" s="88">
        <f t="shared" si="7"/>
        <v>1</v>
      </c>
      <c r="X34" s="76">
        <f>分析係数表!E37</f>
        <v>6.4489582164366135E-2</v>
      </c>
      <c r="Y34" s="89">
        <f t="shared" si="8"/>
        <v>1</v>
      </c>
    </row>
    <row r="35" spans="1:25" x14ac:dyDescent="0.2">
      <c r="A35" s="6" t="s">
        <v>23</v>
      </c>
      <c r="B35" s="5" t="s">
        <v>194</v>
      </c>
      <c r="C35" s="90"/>
      <c r="D35" s="107">
        <f>投入係数表!AN35</f>
        <v>0</v>
      </c>
      <c r="E35" s="110">
        <f t="shared" si="9"/>
        <v>0</v>
      </c>
      <c r="F35" s="85">
        <f>分析係数表!C38</f>
        <v>0.12310923685624497</v>
      </c>
      <c r="G35" s="110">
        <f t="shared" si="0"/>
        <v>0</v>
      </c>
      <c r="H35" s="110">
        <v>6.4496620899817197E-2</v>
      </c>
      <c r="I35" s="110">
        <f t="shared" si="1"/>
        <v>6.4496620899817197E-2</v>
      </c>
      <c r="J35" s="85">
        <f>分析係数表!G38</f>
        <v>0.19170637906529556</v>
      </c>
      <c r="K35" s="111">
        <f t="shared" si="2"/>
        <v>1.2364413654651019E-2</v>
      </c>
      <c r="L35" s="79"/>
      <c r="M35" s="80"/>
      <c r="N35" s="81">
        <f>分析係数表!H38</f>
        <v>4.3167094042767119E-2</v>
      </c>
      <c r="O35" s="82">
        <f t="shared" si="3"/>
        <v>0.23554496341071857</v>
      </c>
      <c r="P35" s="76">
        <f>分析係数表!C38</f>
        <v>0.12310923685624497</v>
      </c>
      <c r="Q35" s="82">
        <f t="shared" si="4"/>
        <v>2.8997760690825707E-2</v>
      </c>
      <c r="R35" s="83">
        <v>3.749085455844884E-2</v>
      </c>
      <c r="S35" s="84">
        <f t="shared" si="5"/>
        <v>0.10198747545826603</v>
      </c>
      <c r="T35" s="85">
        <f>分析係数表!F38</f>
        <v>0.42705459409748348</v>
      </c>
      <c r="U35" s="86">
        <f t="shared" si="6"/>
        <v>4.3554219934856857E-2</v>
      </c>
      <c r="V35" s="87">
        <f>分析係数表!D38</f>
        <v>7.0562661984783878E-2</v>
      </c>
      <c r="W35" s="88">
        <f t="shared" si="7"/>
        <v>0</v>
      </c>
      <c r="X35" s="76">
        <f>分析係数表!E38</f>
        <v>7.7418276063874261E-2</v>
      </c>
      <c r="Y35" s="89">
        <f t="shared" si="8"/>
        <v>0</v>
      </c>
    </row>
    <row r="36" spans="1:25" x14ac:dyDescent="0.2">
      <c r="A36" s="6" t="s">
        <v>24</v>
      </c>
      <c r="B36" s="5" t="s">
        <v>39</v>
      </c>
      <c r="C36" s="90"/>
      <c r="D36" s="107">
        <f>投入係数表!AN36</f>
        <v>0</v>
      </c>
      <c r="E36" s="110">
        <f t="shared" si="9"/>
        <v>0</v>
      </c>
      <c r="F36" s="85">
        <f>分析係数表!C39</f>
        <v>1</v>
      </c>
      <c r="G36" s="110">
        <f t="shared" si="0"/>
        <v>0</v>
      </c>
      <c r="H36" s="110">
        <v>2.1859211042346123E-2</v>
      </c>
      <c r="I36" s="110">
        <f t="shared" si="1"/>
        <v>2.1859211042346123E-2</v>
      </c>
      <c r="J36" s="85">
        <f>分析係数表!G39</f>
        <v>0.35304153549304357</v>
      </c>
      <c r="K36" s="111">
        <f t="shared" si="2"/>
        <v>7.7172094310563686E-3</v>
      </c>
      <c r="L36" s="79"/>
      <c r="M36" s="80"/>
      <c r="N36" s="81">
        <f>分析係数表!H39</f>
        <v>3.7957953780144243E-3</v>
      </c>
      <c r="O36" s="82">
        <f t="shared" si="3"/>
        <v>2.0712084129248683E-2</v>
      </c>
      <c r="P36" s="76">
        <f>分析係数表!C39</f>
        <v>1</v>
      </c>
      <c r="Q36" s="82">
        <f t="shared" si="4"/>
        <v>2.0712084129248683E-2</v>
      </c>
      <c r="R36" s="83">
        <v>2.9593877366935105E-2</v>
      </c>
      <c r="S36" s="84">
        <f t="shared" si="5"/>
        <v>5.1453088409281228E-2</v>
      </c>
      <c r="T36" s="85">
        <f>分析係数表!F39</f>
        <v>0.70376764496801059</v>
      </c>
      <c r="U36" s="86">
        <f t="shared" si="6"/>
        <v>3.6211018856130692E-2</v>
      </c>
      <c r="V36" s="87">
        <f>分析係数表!D39</f>
        <v>5.7580989133746319E-2</v>
      </c>
      <c r="W36" s="88">
        <f t="shared" si="7"/>
        <v>0</v>
      </c>
      <c r="X36" s="76">
        <f>分析係数表!E39</f>
        <v>7.2915608814867472E-2</v>
      </c>
      <c r="Y36" s="89">
        <f t="shared" si="8"/>
        <v>0</v>
      </c>
    </row>
    <row r="37" spans="1:25" x14ac:dyDescent="0.2">
      <c r="A37" s="6" t="s">
        <v>25</v>
      </c>
      <c r="B37" s="5" t="s">
        <v>40</v>
      </c>
      <c r="C37" s="90"/>
      <c r="D37" s="107">
        <f>投入係数表!AN37</f>
        <v>0</v>
      </c>
      <c r="E37" s="110">
        <f t="shared" si="9"/>
        <v>0</v>
      </c>
      <c r="F37" s="85">
        <f>分析係数表!C40</f>
        <v>0.78099387587215507</v>
      </c>
      <c r="G37" s="110">
        <f t="shared" si="0"/>
        <v>0</v>
      </c>
      <c r="H37" s="110">
        <v>5.8174612546064517E-3</v>
      </c>
      <c r="I37" s="110">
        <f t="shared" si="1"/>
        <v>5.8174612546064517E-3</v>
      </c>
      <c r="J37" s="85">
        <f>分析係数表!G40</f>
        <v>0.50417365280256732</v>
      </c>
      <c r="K37" s="111">
        <f t="shared" si="2"/>
        <v>2.933010690772341E-3</v>
      </c>
      <c r="L37" s="79"/>
      <c r="M37" s="80"/>
      <c r="N37" s="81">
        <f>分析係数表!H40</f>
        <v>3.2832602420076455E-2</v>
      </c>
      <c r="O37" s="82">
        <f t="shared" si="3"/>
        <v>0.1791539205315438</v>
      </c>
      <c r="P37" s="76">
        <f>分析係数表!C40</f>
        <v>0.78099387587215507</v>
      </c>
      <c r="Q37" s="82">
        <f t="shared" si="4"/>
        <v>0.13991811477362245</v>
      </c>
      <c r="R37" s="83">
        <v>0.14025275803007747</v>
      </c>
      <c r="S37" s="84">
        <f t="shared" si="5"/>
        <v>0.14607021928468392</v>
      </c>
      <c r="T37" s="85">
        <f>分析係数表!F40</f>
        <v>0.70079506733733576</v>
      </c>
      <c r="U37" s="86">
        <f t="shared" si="6"/>
        <v>0.10236528915958946</v>
      </c>
      <c r="V37" s="87">
        <f>分析係数表!D40</f>
        <v>8.9079993509654384E-2</v>
      </c>
      <c r="W37" s="88">
        <f t="shared" si="7"/>
        <v>0</v>
      </c>
      <c r="X37" s="76">
        <f>分析係数表!E40</f>
        <v>5.5816972253772516E-2</v>
      </c>
      <c r="Y37" s="89">
        <f t="shared" si="8"/>
        <v>0</v>
      </c>
    </row>
    <row r="38" spans="1:25" x14ac:dyDescent="0.2">
      <c r="A38" s="6" t="s">
        <v>26</v>
      </c>
      <c r="B38" s="5" t="s">
        <v>277</v>
      </c>
      <c r="C38" s="90"/>
      <c r="D38" s="107">
        <f>投入係数表!AN38</f>
        <v>0</v>
      </c>
      <c r="E38" s="110">
        <f t="shared" si="9"/>
        <v>0</v>
      </c>
      <c r="F38" s="85">
        <f>分析係数表!C41</f>
        <v>0.76071116627591595</v>
      </c>
      <c r="G38" s="110">
        <f t="shared" si="0"/>
        <v>0</v>
      </c>
      <c r="H38" s="110">
        <v>3.8154294858352973E-3</v>
      </c>
      <c r="I38" s="110">
        <f t="shared" si="1"/>
        <v>3.8154294858352973E-3</v>
      </c>
      <c r="J38" s="85">
        <f>分析係数表!G41</f>
        <v>0.44503393665158369</v>
      </c>
      <c r="K38" s="111">
        <f t="shared" si="2"/>
        <v>1.6979956040978103E-3</v>
      </c>
      <c r="L38" s="79"/>
      <c r="M38" s="80"/>
      <c r="N38" s="81">
        <f>分析係数表!H41</f>
        <v>5.40375184572724E-2</v>
      </c>
      <c r="O38" s="82">
        <f t="shared" si="3"/>
        <v>0.29486036968840035</v>
      </c>
      <c r="P38" s="76">
        <f>分析係数表!C41</f>
        <v>0.76071116627591595</v>
      </c>
      <c r="Q38" s="82">
        <f t="shared" si="4"/>
        <v>0.22430357571421075</v>
      </c>
      <c r="R38" s="83">
        <v>0.22818150531297787</v>
      </c>
      <c r="S38" s="84">
        <f t="shared" si="5"/>
        <v>0.23199693479881317</v>
      </c>
      <c r="T38" s="85">
        <f>分析係数表!F41</f>
        <v>0.54961538461538462</v>
      </c>
      <c r="U38" s="86">
        <f t="shared" si="6"/>
        <v>0.12750908454904</v>
      </c>
      <c r="V38" s="87">
        <f>分析係数表!D41</f>
        <v>0.14765837104072399</v>
      </c>
      <c r="W38" s="88">
        <f t="shared" si="7"/>
        <v>0</v>
      </c>
      <c r="X38" s="76">
        <f>分析係数表!E41</f>
        <v>0.13881221719457013</v>
      </c>
      <c r="Y38" s="89">
        <f t="shared" si="8"/>
        <v>0</v>
      </c>
    </row>
    <row r="39" spans="1:25" x14ac:dyDescent="0.2">
      <c r="A39" s="6" t="s">
        <v>51</v>
      </c>
      <c r="B39" s="5" t="s">
        <v>368</v>
      </c>
      <c r="C39" s="90"/>
      <c r="D39" s="107">
        <f>投入係数表!AN39</f>
        <v>0</v>
      </c>
      <c r="E39" s="110">
        <f t="shared" si="9"/>
        <v>0</v>
      </c>
      <c r="F39" s="85">
        <f>分析係数表!C42</f>
        <v>0.30107643796890293</v>
      </c>
      <c r="G39" s="110">
        <f>E39*F39</f>
        <v>0</v>
      </c>
      <c r="H39" s="110">
        <v>6.8580906869575636E-3</v>
      </c>
      <c r="I39" s="110">
        <f>C39+H39</f>
        <v>6.8580906869575636E-3</v>
      </c>
      <c r="J39" s="85">
        <f>分析係数表!G42</f>
        <v>0.48530465949820789</v>
      </c>
      <c r="K39" s="111">
        <f>I39*J39</f>
        <v>3.3282633656417709E-3</v>
      </c>
      <c r="L39" s="79"/>
      <c r="M39" s="80"/>
      <c r="N39" s="81">
        <f>分析係数表!H42</f>
        <v>1.1991298601515789E-2</v>
      </c>
      <c r="O39" s="82">
        <f t="shared" si="3"/>
        <v>6.5431552736506152E-2</v>
      </c>
      <c r="P39" s="76">
        <f>分析係数表!C42</f>
        <v>0.30107643796890293</v>
      </c>
      <c r="Q39" s="82">
        <f>O39*P39</f>
        <v>1.9699898828681697E-2</v>
      </c>
      <c r="R39" s="83">
        <v>2.0814273808846082E-2</v>
      </c>
      <c r="S39" s="84">
        <f>I39+R39</f>
        <v>2.7672364495803646E-2</v>
      </c>
      <c r="T39" s="85">
        <f>分析係数表!F42</f>
        <v>0.55698924731182797</v>
      </c>
      <c r="U39" s="86">
        <f>S39*T39</f>
        <v>1.5413209471856225E-2</v>
      </c>
      <c r="V39" s="87">
        <f>分析係数表!D42</f>
        <v>0.33118279569892473</v>
      </c>
      <c r="W39" s="88">
        <f>ROUND(S39*V39,0)</f>
        <v>0</v>
      </c>
      <c r="X39" s="76">
        <f>分析係数表!E42</f>
        <v>0.28387096774193549</v>
      </c>
      <c r="Y39" s="89">
        <f>ROUND(S39*X39,0)</f>
        <v>0</v>
      </c>
    </row>
    <row r="40" spans="1:25" x14ac:dyDescent="0.2">
      <c r="A40" s="6" t="s">
        <v>195</v>
      </c>
      <c r="B40" s="5" t="s">
        <v>41</v>
      </c>
      <c r="C40" s="90"/>
      <c r="D40" s="107">
        <f>投入係数表!AN40</f>
        <v>0</v>
      </c>
      <c r="E40" s="110">
        <f t="shared" si="9"/>
        <v>0</v>
      </c>
      <c r="F40" s="85">
        <f>分析係数表!C43</f>
        <v>0.72981232219865499</v>
      </c>
      <c r="G40" s="110">
        <f>E40*F40</f>
        <v>0</v>
      </c>
      <c r="H40" s="110">
        <v>1.1918642334125895</v>
      </c>
      <c r="I40" s="110">
        <f>C40+H40</f>
        <v>1.1918642334125895</v>
      </c>
      <c r="J40" s="85">
        <f>分析係数表!G43</f>
        <v>0.39095764137830125</v>
      </c>
      <c r="K40" s="111">
        <f>I40*J40</f>
        <v>0.4659684295381431</v>
      </c>
      <c r="L40" s="79"/>
      <c r="M40" s="80"/>
      <c r="N40" s="81">
        <f>分析係数表!H43</f>
        <v>3.3430191196790096E-2</v>
      </c>
      <c r="O40" s="82">
        <f t="shared" si="3"/>
        <v>0.18241471511748966</v>
      </c>
      <c r="P40" s="76">
        <f>分析係数表!C43</f>
        <v>0.72981232219865499</v>
      </c>
      <c r="Q40" s="82">
        <f>O40*P40</f>
        <v>0.13312850684310124</v>
      </c>
      <c r="R40" s="83">
        <v>0.26627099066251636</v>
      </c>
      <c r="S40" s="84">
        <f>I40+R40</f>
        <v>1.458135224075106</v>
      </c>
      <c r="T40" s="85">
        <f>分析係数表!F43</f>
        <v>0.64680420416026529</v>
      </c>
      <c r="U40" s="86">
        <f>S40*T40</f>
        <v>0.94312799316594909</v>
      </c>
      <c r="V40" s="87">
        <f>分析係数表!D43</f>
        <v>0.10445777550174361</v>
      </c>
      <c r="W40" s="88">
        <f>ROUND(S40*V40,0)</f>
        <v>0</v>
      </c>
      <c r="X40" s="76">
        <f>分析係数表!E43</f>
        <v>8.2644426561318804E-2</v>
      </c>
      <c r="Y40" s="89">
        <f>ROUND(S40*X40,0)</f>
        <v>0</v>
      </c>
    </row>
    <row r="41" spans="1:25" x14ac:dyDescent="0.2">
      <c r="A41" s="6" t="s">
        <v>341</v>
      </c>
      <c r="B41" s="5" t="s">
        <v>42</v>
      </c>
      <c r="C41" s="163"/>
      <c r="D41" s="107">
        <f>投入係数表!AN41</f>
        <v>0</v>
      </c>
      <c r="E41" s="110">
        <f t="shared" si="9"/>
        <v>0</v>
      </c>
      <c r="F41" s="85">
        <f>分析係数表!C44</f>
        <v>0.45252453325619169</v>
      </c>
      <c r="G41" s="110">
        <f>E41*F41</f>
        <v>0</v>
      </c>
      <c r="H41" s="110">
        <v>7.4618421370582326E-3</v>
      </c>
      <c r="I41" s="110">
        <f>C41+H41</f>
        <v>7.4618421370582326E-3</v>
      </c>
      <c r="J41" s="85">
        <f>分析係数表!G44</f>
        <v>0.2679406279539126</v>
      </c>
      <c r="K41" s="111">
        <f>I41*J41</f>
        <v>1.9993306678963482E-3</v>
      </c>
      <c r="L41" s="79"/>
      <c r="M41" s="80"/>
      <c r="N41" s="81">
        <f>分析係数表!H44</f>
        <v>0.11253165797686161</v>
      </c>
      <c r="O41" s="82">
        <f t="shared" si="3"/>
        <v>0.61403867572013759</v>
      </c>
      <c r="P41" s="76">
        <f>分析係数表!C44</f>
        <v>0.45252453325619169</v>
      </c>
      <c r="Q41" s="82">
        <f>O41*P41</f>
        <v>0.27786756513150529</v>
      </c>
      <c r="R41" s="83">
        <v>0.28255317233613864</v>
      </c>
      <c r="S41" s="84">
        <f>I41+R41</f>
        <v>0.29001501447319689</v>
      </c>
      <c r="T41" s="85">
        <f>分析係数表!F44</f>
        <v>0.51592877398257675</v>
      </c>
      <c r="U41" s="86">
        <f>S41*T41</f>
        <v>0.14962709085369572</v>
      </c>
      <c r="V41" s="87">
        <f>分析係数表!D44</f>
        <v>0.17695373374549728</v>
      </c>
      <c r="W41" s="88">
        <f>ROUND(S41*V41,0)</f>
        <v>0</v>
      </c>
      <c r="X41" s="76">
        <f>分析係数表!E44</f>
        <v>0.1325013412359809</v>
      </c>
      <c r="Y41" s="89">
        <f>ROUND(S41*X41,0)</f>
        <v>0</v>
      </c>
    </row>
    <row r="42" spans="1:25" x14ac:dyDescent="0.2">
      <c r="A42" s="6" t="s">
        <v>342</v>
      </c>
      <c r="B42" s="5" t="s">
        <v>279</v>
      </c>
      <c r="C42" s="201">
        <f>最終需要_まとめ!C43</f>
        <v>100</v>
      </c>
      <c r="D42" s="107">
        <f>投入係数表!AN42</f>
        <v>0</v>
      </c>
      <c r="E42" s="110">
        <f t="shared" si="9"/>
        <v>0</v>
      </c>
      <c r="F42" s="85">
        <f>分析係数表!C45</f>
        <v>1</v>
      </c>
      <c r="G42" s="110">
        <f>E42*F42</f>
        <v>0</v>
      </c>
      <c r="H42" s="110">
        <v>4.5343592427632202E-2</v>
      </c>
      <c r="I42" s="110">
        <f>C42+H42</f>
        <v>100.04534359242763</v>
      </c>
      <c r="J42" s="85">
        <f>分析係数表!G45</f>
        <v>0</v>
      </c>
      <c r="K42" s="111">
        <f>I42*J42</f>
        <v>0</v>
      </c>
      <c r="L42" s="79"/>
      <c r="M42" s="80"/>
      <c r="N42" s="81">
        <f>分析係数表!H45</f>
        <v>0</v>
      </c>
      <c r="O42" s="82">
        <f t="shared" si="3"/>
        <v>0</v>
      </c>
      <c r="P42" s="76">
        <f>分析係数表!C45</f>
        <v>1</v>
      </c>
      <c r="Q42" s="82">
        <f>O42*P42</f>
        <v>0</v>
      </c>
      <c r="R42" s="83">
        <v>4.685917235333804E-3</v>
      </c>
      <c r="S42" s="84">
        <f>I42+R42</f>
        <v>100.05002950966296</v>
      </c>
      <c r="T42" s="85">
        <f>分析係数表!F45</f>
        <v>0</v>
      </c>
      <c r="U42" s="86">
        <f>S42*T42</f>
        <v>0</v>
      </c>
      <c r="V42" s="87">
        <f>分析係数表!D45</f>
        <v>0</v>
      </c>
      <c r="W42" s="88">
        <f>ROUND(S42*V42,0)</f>
        <v>0</v>
      </c>
      <c r="X42" s="76">
        <f>分析係数表!E45</f>
        <v>0</v>
      </c>
      <c r="Y42" s="89">
        <f>ROUND(S42*X42,0)</f>
        <v>0</v>
      </c>
    </row>
    <row r="43" spans="1:25" x14ac:dyDescent="0.2">
      <c r="A43" s="6" t="s">
        <v>343</v>
      </c>
      <c r="B43" s="5" t="s">
        <v>280</v>
      </c>
      <c r="C43" s="90"/>
      <c r="D43" s="107">
        <f>投入係数表!AN43</f>
        <v>1.0787486515641855E-3</v>
      </c>
      <c r="E43" s="110">
        <f t="shared" si="9"/>
        <v>0.10787486515641855</v>
      </c>
      <c r="F43" s="85">
        <f>分析係数表!C46</f>
        <v>0.34080923888028791</v>
      </c>
      <c r="G43" s="110">
        <f>E43*F43</f>
        <v>3.6764750688272695E-2</v>
      </c>
      <c r="H43" s="110">
        <v>0.11526921171748801</v>
      </c>
      <c r="I43" s="110">
        <f>C43+H43</f>
        <v>0.11526921171748801</v>
      </c>
      <c r="J43" s="85">
        <f>分析係数表!G46</f>
        <v>9.3103025848340071E-3</v>
      </c>
      <c r="K43" s="111">
        <f>I43*J43</f>
        <v>1.073191239805107E-3</v>
      </c>
      <c r="L43" s="79"/>
      <c r="M43" s="80"/>
      <c r="N43" s="81">
        <f>分析係数表!H46</f>
        <v>2.2019091222401043E-2</v>
      </c>
      <c r="O43" s="82">
        <f t="shared" si="3"/>
        <v>0.1201490661191902</v>
      </c>
      <c r="P43" s="76">
        <f>分析係数表!C46</f>
        <v>0.34080923888028791</v>
      </c>
      <c r="Q43" s="82">
        <f>O43*P43</f>
        <v>4.0947911776258603E-2</v>
      </c>
      <c r="R43" s="83">
        <v>4.683596782896271E-2</v>
      </c>
      <c r="S43" s="84">
        <f>I43+R43</f>
        <v>0.16210517954645071</v>
      </c>
      <c r="T43" s="85">
        <f>分析係数表!F46</f>
        <v>0.31361019233125076</v>
      </c>
      <c r="U43" s="86">
        <f>S43*T43</f>
        <v>5.0837836535454345E-2</v>
      </c>
      <c r="V43" s="87">
        <f>分析係数表!D46</f>
        <v>2.8175915717260809E-3</v>
      </c>
      <c r="W43" s="88">
        <f>ROUND(S43*V43,0)</f>
        <v>0</v>
      </c>
      <c r="X43" s="76">
        <f>分析係数表!E46</f>
        <v>8.2077667524194532E-3</v>
      </c>
      <c r="Y43" s="89">
        <f>ROUND(S43*X43,0)</f>
        <v>0</v>
      </c>
    </row>
    <row r="44" spans="1:25" x14ac:dyDescent="0.2">
      <c r="A44" s="192">
        <v>40</v>
      </c>
      <c r="B44" s="14" t="s">
        <v>151</v>
      </c>
      <c r="C44" s="197">
        <f>SUM(C5:C43)</f>
        <v>100</v>
      </c>
      <c r="D44" s="108">
        <f>投入係数表!AN44</f>
        <v>1</v>
      </c>
      <c r="E44" s="96">
        <f>SUM(E5:E43)</f>
        <v>99.999999999999972</v>
      </c>
      <c r="F44" s="98">
        <f>分析係数表!C47</f>
        <v>0.44730110240898746</v>
      </c>
      <c r="G44" s="96">
        <f>SUM(G5:G43)</f>
        <v>21.737241704906303</v>
      </c>
      <c r="H44" s="96">
        <f>SUM(H5:H43)</f>
        <v>25.61339618403268</v>
      </c>
      <c r="I44" s="96">
        <f>SUM(I5:I43)</f>
        <v>125.61339618403268</v>
      </c>
      <c r="J44" s="98">
        <f>分析係数表!G47</f>
        <v>0.20041488570582558</v>
      </c>
      <c r="K44" s="112">
        <f>SUM(K5:K43)</f>
        <v>8.6980649131427388</v>
      </c>
      <c r="L44" s="94">
        <f>最終需要_まとめ!$L$33</f>
        <v>0.62733333333333341</v>
      </c>
      <c r="M44" s="91">
        <f>K44*L44</f>
        <v>5.4565860555115453</v>
      </c>
      <c r="N44" s="95">
        <f>分析係数表!H47</f>
        <v>1</v>
      </c>
      <c r="O44" s="96">
        <f>SUM(O5:O43)</f>
        <v>5.4565860555115462</v>
      </c>
      <c r="P44" s="92">
        <f>分析係数表!C47</f>
        <v>0.44730110240898746</v>
      </c>
      <c r="Q44" s="96">
        <f>SUM(Q5:Q43)</f>
        <v>2.6271661946441638</v>
      </c>
      <c r="R44" s="91">
        <f>SUM(R5:R43)</f>
        <v>3.0209037646257437</v>
      </c>
      <c r="S44" s="97">
        <f>SUM(S5:S43)</f>
        <v>128.63429994865842</v>
      </c>
      <c r="T44" s="98">
        <f>分析係数表!F47</f>
        <v>0.4447131739491107</v>
      </c>
      <c r="U44" s="99">
        <f>SUM(U5:U43)</f>
        <v>16.842522369040132</v>
      </c>
      <c r="V44" s="100">
        <f>分析係数表!D47</f>
        <v>5.9741394314336671E-2</v>
      </c>
      <c r="W44" s="101">
        <f>SUM(W5:W43)</f>
        <v>3</v>
      </c>
      <c r="X44" s="92">
        <f>分析係数表!E47</f>
        <v>5.0958836918611881E-2</v>
      </c>
      <c r="Y44" s="102">
        <f>SUM(Y5:Y43)</f>
        <v>2</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 right="0.7" top="0.75" bottom="0.75" header="0.3" footer="0.3"/>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dimension ref="A1:Y46"/>
  <sheetViews>
    <sheetView workbookViewId="0">
      <pane xSplit="2" ySplit="4" topLeftCell="C5" activePane="bottomRight" state="frozen"/>
      <selection pane="topRight" activeCell="C1" sqref="C1"/>
      <selection pane="bottomLeft" activeCell="A5" sqref="A5"/>
      <selection pane="bottomRight" activeCell="J15" sqref="J15:J16"/>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customWidth="1"/>
    <col min="6" max="16384" width="8.90625" style="3"/>
  </cols>
  <sheetData>
    <row r="1" spans="1:25" ht="13" x14ac:dyDescent="0.2">
      <c r="B1" s="61" t="s">
        <v>344</v>
      </c>
      <c r="C1" s="62"/>
      <c r="D1" s="62"/>
      <c r="E1" s="62"/>
      <c r="F1" s="63"/>
      <c r="G1" s="398" t="str">
        <f>取引基本表!$E$1</f>
        <v>2015年加古川市産業連関表</v>
      </c>
      <c r="H1" s="401"/>
      <c r="I1" s="401"/>
    </row>
    <row r="2" spans="1:25" x14ac:dyDescent="0.2">
      <c r="B2" s="3" t="s">
        <v>284</v>
      </c>
      <c r="S2" s="3" t="s">
        <v>153</v>
      </c>
      <c r="U2" s="64" t="s">
        <v>210</v>
      </c>
      <c r="W2" s="3" t="s">
        <v>130</v>
      </c>
      <c r="Y2" s="3" t="s">
        <v>154</v>
      </c>
    </row>
    <row r="3" spans="1:25" ht="44" x14ac:dyDescent="0.2">
      <c r="B3" s="65"/>
      <c r="C3" s="66" t="s">
        <v>228</v>
      </c>
      <c r="D3" s="66" t="s">
        <v>354</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107">
        <f>投入係数表!AO5</f>
        <v>0</v>
      </c>
      <c r="E5" s="110">
        <f>$C$43*D5</f>
        <v>0</v>
      </c>
      <c r="F5" s="85">
        <f>分析係数表!C8</f>
        <v>6.8521575100212173E-2</v>
      </c>
      <c r="G5" s="110">
        <f t="shared" ref="G5:G38" si="0">E5*F5</f>
        <v>0</v>
      </c>
      <c r="H5" s="110">
        <f t="array" ref="H5:H43">MMULT(逆行列係数!C5:AO43,'39'!G5:G43)</f>
        <v>9.5436228088503978E-4</v>
      </c>
      <c r="I5" s="110">
        <f t="shared" ref="I5:I38" si="1">C5+H5</f>
        <v>9.5436228088503978E-4</v>
      </c>
      <c r="J5" s="85">
        <f>分析係数表!G8</f>
        <v>0.11996034368803701</v>
      </c>
      <c r="K5" s="111">
        <f t="shared" ref="K5:K38" si="2">I5*J5</f>
        <v>1.1448562721786829E-4</v>
      </c>
      <c r="L5" s="79" t="s">
        <v>178</v>
      </c>
      <c r="M5" s="80" t="s">
        <v>178</v>
      </c>
      <c r="N5" s="81">
        <f>分析係数表!H8</f>
        <v>1.0951051471680932E-2</v>
      </c>
      <c r="O5" s="82">
        <f t="shared" ref="O5:O43" si="3">$M$44*N5</f>
        <v>9.833889993783175E-2</v>
      </c>
      <c r="P5" s="76">
        <f>分析係数表!C8</f>
        <v>6.8521575100212173E-2</v>
      </c>
      <c r="Q5" s="82">
        <f t="shared" ref="Q5:Q38" si="4">O5*P5</f>
        <v>6.7383363173623883E-3</v>
      </c>
      <c r="R5" s="83">
        <f t="array" ref="R5:R43">MMULT(逆行列係数!C5:AO43,'39'!Q5:Q43)</f>
        <v>8.6676496566040605E-3</v>
      </c>
      <c r="S5" s="84">
        <f t="shared" ref="S5:S38" si="5">I5+R5</f>
        <v>9.6220119374891E-3</v>
      </c>
      <c r="T5" s="85">
        <f>分析係数表!F8</f>
        <v>0.45208195637805682</v>
      </c>
      <c r="U5" s="86">
        <f t="shared" ref="U5:U38" si="6">S5*T5</f>
        <v>4.3499379809930896E-3</v>
      </c>
      <c r="V5" s="87">
        <f>分析係数表!D8</f>
        <v>0.36021150033046928</v>
      </c>
      <c r="W5" s="167">
        <f t="shared" ref="W5:W38" si="7">ROUND(S5*V5,0)</f>
        <v>0</v>
      </c>
      <c r="X5" s="76">
        <f>分析係数表!E8</f>
        <v>0.22769332452081956</v>
      </c>
      <c r="Y5" s="166">
        <f t="shared" ref="Y5:Y38" si="8">ROUND(S5*X5,0)</f>
        <v>0</v>
      </c>
    </row>
    <row r="6" spans="1:25" x14ac:dyDescent="0.2">
      <c r="A6" s="6" t="s">
        <v>220</v>
      </c>
      <c r="B6" s="5" t="s">
        <v>266</v>
      </c>
      <c r="C6" s="90"/>
      <c r="D6" s="107">
        <f>投入係数表!AO6</f>
        <v>0</v>
      </c>
      <c r="E6" s="110">
        <f t="shared" ref="E6:E43" si="9">$C$43*D6</f>
        <v>0</v>
      </c>
      <c r="F6" s="85">
        <f>分析係数表!C9</f>
        <v>0.10166666666666668</v>
      </c>
      <c r="G6" s="110">
        <f t="shared" si="0"/>
        <v>0</v>
      </c>
      <c r="H6" s="110">
        <v>9.0360689790454764E-4</v>
      </c>
      <c r="I6" s="110">
        <f t="shared" si="1"/>
        <v>9.0360689790454764E-4</v>
      </c>
      <c r="J6" s="85">
        <f>分析係数表!G9</f>
        <v>0.25757575757575757</v>
      </c>
      <c r="K6" s="111">
        <f t="shared" si="2"/>
        <v>2.327472312784441E-4</v>
      </c>
      <c r="L6" s="79"/>
      <c r="M6" s="80"/>
      <c r="N6" s="81">
        <f>分析係数表!H9</f>
        <v>5.8336047250617351E-4</v>
      </c>
      <c r="O6" s="82">
        <f t="shared" si="3"/>
        <v>5.2384948862508902E-3</v>
      </c>
      <c r="P6" s="76">
        <f>分析係数表!C9</f>
        <v>0.10166666666666668</v>
      </c>
      <c r="Q6" s="82">
        <f t="shared" si="4"/>
        <v>5.325803134355072E-4</v>
      </c>
      <c r="R6" s="83">
        <v>6.017641299765693E-4</v>
      </c>
      <c r="S6" s="84">
        <f t="shared" si="5"/>
        <v>1.5053710278811168E-3</v>
      </c>
      <c r="T6" s="85">
        <f>分析係数表!F9</f>
        <v>0.71212121212121215</v>
      </c>
      <c r="U6" s="86">
        <f t="shared" si="6"/>
        <v>1.072006641066856E-3</v>
      </c>
      <c r="V6" s="87">
        <f>分析係数表!D9</f>
        <v>0</v>
      </c>
      <c r="W6" s="167">
        <f t="shared" si="7"/>
        <v>0</v>
      </c>
      <c r="X6" s="76">
        <f>分析係数表!E9</f>
        <v>0</v>
      </c>
      <c r="Y6" s="166">
        <f t="shared" si="8"/>
        <v>0</v>
      </c>
    </row>
    <row r="7" spans="1:25" x14ac:dyDescent="0.2">
      <c r="A7" s="6" t="s">
        <v>221</v>
      </c>
      <c r="B7" s="5" t="s">
        <v>267</v>
      </c>
      <c r="C7" s="90"/>
      <c r="D7" s="107">
        <f>投入係数表!AO7</f>
        <v>0</v>
      </c>
      <c r="E7" s="110">
        <f t="shared" si="9"/>
        <v>0</v>
      </c>
      <c r="F7" s="85">
        <f>分析係数表!C10</f>
        <v>6.675102815564693E-2</v>
      </c>
      <c r="G7" s="110">
        <f t="shared" si="0"/>
        <v>0</v>
      </c>
      <c r="H7" s="110">
        <v>1.4932149517625791E-4</v>
      </c>
      <c r="I7" s="110">
        <f t="shared" si="1"/>
        <v>1.4932149517625791E-4</v>
      </c>
      <c r="J7" s="85">
        <f>分析係数表!G10</f>
        <v>0.17692307692307693</v>
      </c>
      <c r="K7" s="111">
        <f t="shared" si="2"/>
        <v>2.6418418377337938E-5</v>
      </c>
      <c r="L7" s="79"/>
      <c r="M7" s="80"/>
      <c r="N7" s="81">
        <f>分析係数表!H10</f>
        <v>1.0987412693544459E-3</v>
      </c>
      <c r="O7" s="82">
        <f t="shared" si="3"/>
        <v>9.8665418589278277E-3</v>
      </c>
      <c r="P7" s="76">
        <f>分析係数表!C10</f>
        <v>6.675102815564693E-2</v>
      </c>
      <c r="Q7" s="82">
        <f t="shared" si="4"/>
        <v>6.5860181342416047E-4</v>
      </c>
      <c r="R7" s="83">
        <v>9.9987230696566291E-4</v>
      </c>
      <c r="S7" s="84">
        <f t="shared" si="5"/>
        <v>1.1491938021419208E-3</v>
      </c>
      <c r="T7" s="85">
        <f>分析係数表!F10</f>
        <v>0.52307692307692311</v>
      </c>
      <c r="U7" s="86">
        <f t="shared" si="6"/>
        <v>6.0111675804346628E-4</v>
      </c>
      <c r="V7" s="87">
        <f>分析係数表!D10</f>
        <v>9.2307692307692313E-2</v>
      </c>
      <c r="W7" s="167">
        <f t="shared" si="7"/>
        <v>0</v>
      </c>
      <c r="X7" s="76">
        <f>分析係数表!E10</f>
        <v>0</v>
      </c>
      <c r="Y7" s="166">
        <f t="shared" si="8"/>
        <v>0</v>
      </c>
    </row>
    <row r="8" spans="1:25" x14ac:dyDescent="0.2">
      <c r="A8" s="6" t="s">
        <v>222</v>
      </c>
      <c r="B8" s="5" t="s">
        <v>27</v>
      </c>
      <c r="C8" s="90"/>
      <c r="D8" s="107">
        <f>投入係数表!AO8</f>
        <v>1.2250398137939484E-4</v>
      </c>
      <c r="E8" s="110">
        <f t="shared" si="9"/>
        <v>1.2250398137939484E-2</v>
      </c>
      <c r="F8" s="85">
        <f>分析係数表!C11</f>
        <v>1.2359489742525653E-2</v>
      </c>
      <c r="G8" s="110">
        <f t="shared" si="0"/>
        <v>1.5140867012771841E-4</v>
      </c>
      <c r="H8" s="110">
        <v>7.0954354928543274E-3</v>
      </c>
      <c r="I8" s="110">
        <f t="shared" si="1"/>
        <v>7.0954354928543274E-3</v>
      </c>
      <c r="J8" s="85">
        <f>分析係数表!G11</f>
        <v>0.33667334669338678</v>
      </c>
      <c r="K8" s="111">
        <f t="shared" si="2"/>
        <v>2.3888440136263065E-3</v>
      </c>
      <c r="L8" s="79"/>
      <c r="M8" s="80"/>
      <c r="N8" s="81">
        <f>分析係数表!H11</f>
        <v>-2.0551994966342155E-5</v>
      </c>
      <c r="O8" s="82">
        <f t="shared" si="3"/>
        <v>-1.8455402038282268E-4</v>
      </c>
      <c r="P8" s="76">
        <f>分析係数表!C11</f>
        <v>1.2359489742525653E-2</v>
      </c>
      <c r="Q8" s="82">
        <f t="shared" si="4"/>
        <v>-2.2809935218633671E-6</v>
      </c>
      <c r="R8" s="83">
        <v>6.7878470419463835E-4</v>
      </c>
      <c r="S8" s="84">
        <f t="shared" si="5"/>
        <v>7.7742201970489658E-3</v>
      </c>
      <c r="T8" s="85">
        <f>分析係数表!F11</f>
        <v>0.55811623246492981</v>
      </c>
      <c r="U8" s="86">
        <f t="shared" si="6"/>
        <v>4.3389184867297327E-3</v>
      </c>
      <c r="V8" s="87">
        <f>分析係数表!D11</f>
        <v>9.0180360721442889E-3</v>
      </c>
      <c r="W8" s="167">
        <f t="shared" si="7"/>
        <v>0</v>
      </c>
      <c r="X8" s="76">
        <f>分析係数表!E11</f>
        <v>0</v>
      </c>
      <c r="Y8" s="166">
        <f t="shared" si="8"/>
        <v>0</v>
      </c>
    </row>
    <row r="9" spans="1:25" x14ac:dyDescent="0.2">
      <c r="A9" s="6" t="s">
        <v>223</v>
      </c>
      <c r="B9" s="5" t="s">
        <v>191</v>
      </c>
      <c r="C9" s="90"/>
      <c r="D9" s="107">
        <f>投入係数表!AO9</f>
        <v>2.3275756462085018E-3</v>
      </c>
      <c r="E9" s="110">
        <f t="shared" si="9"/>
        <v>0.23275756462085018</v>
      </c>
      <c r="F9" s="85">
        <f>分析係数表!C12</f>
        <v>9.527433500036242E-2</v>
      </c>
      <c r="G9" s="110">
        <f t="shared" si="0"/>
        <v>2.2175822185555385E-2</v>
      </c>
      <c r="H9" s="110">
        <v>2.499739642373448E-2</v>
      </c>
      <c r="I9" s="110">
        <f t="shared" si="1"/>
        <v>2.499739642373448E-2</v>
      </c>
      <c r="J9" s="85">
        <f>分析係数表!G12</f>
        <v>0.14088657924107142</v>
      </c>
      <c r="K9" s="111">
        <f t="shared" si="2"/>
        <v>3.5217976720729434E-3</v>
      </c>
      <c r="L9" s="79"/>
      <c r="M9" s="80"/>
      <c r="N9" s="81">
        <f>分析係数表!H12</f>
        <v>8.9938691818092706E-2</v>
      </c>
      <c r="O9" s="82">
        <f t="shared" si="3"/>
        <v>0.80763678612144474</v>
      </c>
      <c r="P9" s="76">
        <f>分析係数表!C12</f>
        <v>9.527433500036242E-2</v>
      </c>
      <c r="Q9" s="82">
        <f t="shared" si="4"/>
        <v>7.6947057719550585E-2</v>
      </c>
      <c r="R9" s="83">
        <v>8.5416560093529839E-2</v>
      </c>
      <c r="S9" s="84">
        <f t="shared" si="5"/>
        <v>0.11041395651726432</v>
      </c>
      <c r="T9" s="85">
        <f>分析係数表!F12</f>
        <v>0.31070382254464285</v>
      </c>
      <c r="U9" s="86">
        <f t="shared" si="6"/>
        <v>3.4306038352192009E-2</v>
      </c>
      <c r="V9" s="87">
        <f>分析係数表!D12</f>
        <v>6.9248744419642863E-2</v>
      </c>
      <c r="W9" s="167">
        <f t="shared" si="7"/>
        <v>0</v>
      </c>
      <c r="X9" s="76">
        <f>分析係数表!E12</f>
        <v>7.6468331473214288E-2</v>
      </c>
      <c r="Y9" s="166">
        <f t="shared" si="8"/>
        <v>0</v>
      </c>
    </row>
    <row r="10" spans="1:25" x14ac:dyDescent="0.2">
      <c r="A10" s="6" t="s">
        <v>224</v>
      </c>
      <c r="B10" s="5" t="s">
        <v>28</v>
      </c>
      <c r="C10" s="90"/>
      <c r="D10" s="107">
        <f>投入係数表!AO10</f>
        <v>5.0226632365551879E-3</v>
      </c>
      <c r="E10" s="110">
        <f t="shared" si="9"/>
        <v>0.50226632365551882</v>
      </c>
      <c r="F10" s="85">
        <f>分析係数表!C13</f>
        <v>0</v>
      </c>
      <c r="G10" s="110">
        <f t="shared" si="0"/>
        <v>0</v>
      </c>
      <c r="H10" s="110">
        <v>0</v>
      </c>
      <c r="I10" s="110">
        <f t="shared" si="1"/>
        <v>0</v>
      </c>
      <c r="J10" s="85">
        <f>分析係数表!G13</f>
        <v>0.24501568667138954</v>
      </c>
      <c r="K10" s="111">
        <f t="shared" si="2"/>
        <v>0</v>
      </c>
      <c r="L10" s="79"/>
      <c r="M10" s="80"/>
      <c r="N10" s="81">
        <f>分析係数表!H13</f>
        <v>1.4256760815882582E-2</v>
      </c>
      <c r="O10" s="82">
        <f t="shared" si="3"/>
        <v>0.12802370429325347</v>
      </c>
      <c r="P10" s="76">
        <f>分析係数表!C13</f>
        <v>0</v>
      </c>
      <c r="Q10" s="82">
        <f t="shared" si="4"/>
        <v>0</v>
      </c>
      <c r="R10" s="83">
        <v>0</v>
      </c>
      <c r="S10" s="84">
        <f t="shared" si="5"/>
        <v>0</v>
      </c>
      <c r="T10" s="85">
        <f>分析係数表!F13</f>
        <v>0.38356441655702866</v>
      </c>
      <c r="U10" s="86">
        <f t="shared" si="6"/>
        <v>0</v>
      </c>
      <c r="V10" s="87">
        <f>分析係数表!D13</f>
        <v>0.14249569881590932</v>
      </c>
      <c r="W10" s="167">
        <f t="shared" si="7"/>
        <v>0</v>
      </c>
      <c r="X10" s="76">
        <f>分析係数表!E13</f>
        <v>0.13065479202509866</v>
      </c>
      <c r="Y10" s="166">
        <f t="shared" si="8"/>
        <v>0</v>
      </c>
    </row>
    <row r="11" spans="1:25" x14ac:dyDescent="0.2">
      <c r="A11" s="6" t="s">
        <v>225</v>
      </c>
      <c r="B11" s="5" t="s">
        <v>268</v>
      </c>
      <c r="C11" s="90"/>
      <c r="D11" s="107">
        <f>投入係数表!AO11</f>
        <v>0.10449589611662378</v>
      </c>
      <c r="E11" s="110">
        <f t="shared" si="9"/>
        <v>10.449589611662379</v>
      </c>
      <c r="F11" s="85">
        <f>分析係数表!C14</f>
        <v>0.10677389421589856</v>
      </c>
      <c r="G11" s="110">
        <f t="shared" si="0"/>
        <v>1.1157433757951913</v>
      </c>
      <c r="H11" s="110">
        <v>1.1810699524056028</v>
      </c>
      <c r="I11" s="110">
        <f t="shared" si="1"/>
        <v>1.1810699524056028</v>
      </c>
      <c r="J11" s="85">
        <f>分析係数表!G14</f>
        <v>0.16458723227282179</v>
      </c>
      <c r="K11" s="111">
        <f t="shared" si="2"/>
        <v>0.19438903458703152</v>
      </c>
      <c r="L11" s="79"/>
      <c r="M11" s="80"/>
      <c r="N11" s="81">
        <f>分析係数表!H14</f>
        <v>1.166720945012347E-3</v>
      </c>
      <c r="O11" s="82">
        <f t="shared" si="3"/>
        <v>1.047698977250178E-2</v>
      </c>
      <c r="P11" s="76">
        <f>分析係数表!C14</f>
        <v>0.10677389421589856</v>
      </c>
      <c r="Q11" s="82">
        <f t="shared" si="4"/>
        <v>1.1186689976701561E-3</v>
      </c>
      <c r="R11" s="83">
        <v>4.8706353857495025E-3</v>
      </c>
      <c r="S11" s="84">
        <f t="shared" si="5"/>
        <v>1.1859405877913523</v>
      </c>
      <c r="T11" s="85">
        <f>分析係数表!F14</f>
        <v>0.30037429819089206</v>
      </c>
      <c r="U11" s="86">
        <f t="shared" si="6"/>
        <v>0.35622607175392146</v>
      </c>
      <c r="V11" s="87">
        <f>分析係数表!D14</f>
        <v>5.9367851944271161E-2</v>
      </c>
      <c r="W11" s="167">
        <f t="shared" si="7"/>
        <v>0</v>
      </c>
      <c r="X11" s="76">
        <f>分析係数表!E14</f>
        <v>5.1881888126429611E-2</v>
      </c>
      <c r="Y11" s="166">
        <f t="shared" si="8"/>
        <v>0</v>
      </c>
    </row>
    <row r="12" spans="1:25" x14ac:dyDescent="0.2">
      <c r="A12" s="6" t="s">
        <v>226</v>
      </c>
      <c r="B12" s="5" t="s">
        <v>29</v>
      </c>
      <c r="C12" s="90"/>
      <c r="D12" s="107">
        <f>投入係数表!AO12</f>
        <v>7.8402548082812697E-3</v>
      </c>
      <c r="E12" s="110">
        <f t="shared" si="9"/>
        <v>0.78402548082812695</v>
      </c>
      <c r="F12" s="85">
        <f>分析係数表!C15</f>
        <v>0</v>
      </c>
      <c r="G12" s="110">
        <f t="shared" si="0"/>
        <v>0</v>
      </c>
      <c r="H12" s="110">
        <v>0</v>
      </c>
      <c r="I12" s="110">
        <f t="shared" si="1"/>
        <v>0</v>
      </c>
      <c r="J12" s="85">
        <f>分析係数表!G15</f>
        <v>9.5597535599167657E-2</v>
      </c>
      <c r="K12" s="111">
        <f t="shared" si="2"/>
        <v>0</v>
      </c>
      <c r="L12" s="79"/>
      <c r="M12" s="80"/>
      <c r="N12" s="81">
        <f>分析係数表!H15</f>
        <v>8.2508355176415162E-3</v>
      </c>
      <c r="O12" s="82">
        <f t="shared" si="3"/>
        <v>7.4091340952150128E-2</v>
      </c>
      <c r="P12" s="76">
        <f>分析係数表!C15</f>
        <v>0</v>
      </c>
      <c r="Q12" s="82">
        <f t="shared" si="4"/>
        <v>0</v>
      </c>
      <c r="R12" s="83">
        <v>0</v>
      </c>
      <c r="S12" s="84">
        <f t="shared" si="5"/>
        <v>0</v>
      </c>
      <c r="T12" s="85">
        <f>分析係数表!F15</f>
        <v>0.3037251621853197</v>
      </c>
      <c r="U12" s="86">
        <f t="shared" si="6"/>
        <v>0</v>
      </c>
      <c r="V12" s="87">
        <f>分析係数表!D15</f>
        <v>2.5215227059447551E-2</v>
      </c>
      <c r="W12" s="167">
        <f t="shared" si="7"/>
        <v>0</v>
      </c>
      <c r="X12" s="76">
        <f>分析係数表!E15</f>
        <v>2.1461503937329145E-2</v>
      </c>
      <c r="Y12" s="166">
        <f t="shared" si="8"/>
        <v>0</v>
      </c>
    </row>
    <row r="13" spans="1:25" x14ac:dyDescent="0.2">
      <c r="A13" s="6" t="s">
        <v>227</v>
      </c>
      <c r="B13" s="5" t="s">
        <v>30</v>
      </c>
      <c r="C13" s="90"/>
      <c r="D13" s="107">
        <f>投入係数表!AO13</f>
        <v>1.4945485728286169E-2</v>
      </c>
      <c r="E13" s="110">
        <f t="shared" si="9"/>
        <v>1.494548572828617</v>
      </c>
      <c r="F13" s="85">
        <f>分析係数表!C16</f>
        <v>0.41015070437916346</v>
      </c>
      <c r="G13" s="110">
        <f t="shared" si="0"/>
        <v>0.61299014987453071</v>
      </c>
      <c r="H13" s="110">
        <v>0.84032183438608954</v>
      </c>
      <c r="I13" s="110">
        <f t="shared" si="1"/>
        <v>0.84032183438608954</v>
      </c>
      <c r="J13" s="85">
        <f>分析係数表!G16</f>
        <v>3.3423831070889892E-2</v>
      </c>
      <c r="K13" s="111">
        <f t="shared" si="2"/>
        <v>2.8086775037700969E-2</v>
      </c>
      <c r="L13" s="79"/>
      <c r="M13" s="80"/>
      <c r="N13" s="81">
        <f>分析係数表!H16</f>
        <v>1.6727742979912797E-2</v>
      </c>
      <c r="O13" s="82">
        <f t="shared" si="3"/>
        <v>0.15021277612851131</v>
      </c>
      <c r="P13" s="76">
        <f>分析係数表!C16</f>
        <v>0.41015070437916346</v>
      </c>
      <c r="Q13" s="82">
        <f t="shared" si="4"/>
        <v>6.1609875935858503E-2</v>
      </c>
      <c r="R13" s="83">
        <v>7.449016551540133E-2</v>
      </c>
      <c r="S13" s="84">
        <f t="shared" si="5"/>
        <v>0.91481199990149087</v>
      </c>
      <c r="T13" s="85">
        <f>分析係数表!F16</f>
        <v>0.28886877828054297</v>
      </c>
      <c r="U13" s="86">
        <f t="shared" si="6"/>
        <v>0.26426062476792389</v>
      </c>
      <c r="V13" s="87">
        <f>分析係数表!D16</f>
        <v>1.1915535444947209E-2</v>
      </c>
      <c r="W13" s="167">
        <f t="shared" si="7"/>
        <v>0</v>
      </c>
      <c r="X13" s="76">
        <f>分析係数表!E16</f>
        <v>1.200603318250377E-2</v>
      </c>
      <c r="Y13" s="166">
        <f t="shared" si="8"/>
        <v>0</v>
      </c>
    </row>
    <row r="14" spans="1:25" x14ac:dyDescent="0.2">
      <c r="A14" s="6" t="s">
        <v>2</v>
      </c>
      <c r="B14" s="5" t="s">
        <v>365</v>
      </c>
      <c r="C14" s="90"/>
      <c r="D14" s="107">
        <f>投入係数表!AO14</f>
        <v>1.445546980276859E-2</v>
      </c>
      <c r="E14" s="110">
        <f t="shared" si="9"/>
        <v>1.445546980276859</v>
      </c>
      <c r="F14" s="85">
        <f>分析係数表!C17</f>
        <v>9.7010006591167874E-2</v>
      </c>
      <c r="G14" s="110">
        <f t="shared" si="0"/>
        <v>0.1402325220845009</v>
      </c>
      <c r="H14" s="110">
        <v>0.16276857762243191</v>
      </c>
      <c r="I14" s="110">
        <f t="shared" si="1"/>
        <v>0.16276857762243191</v>
      </c>
      <c r="J14" s="85">
        <f>分析係数表!G17</f>
        <v>0.23047865738492257</v>
      </c>
      <c r="K14" s="111">
        <f t="shared" si="2"/>
        <v>3.7514683234871657E-2</v>
      </c>
      <c r="L14" s="79"/>
      <c r="M14" s="80"/>
      <c r="N14" s="81">
        <f>分析係数表!H17</f>
        <v>3.0021721877756735E-3</v>
      </c>
      <c r="O14" s="82">
        <f t="shared" si="3"/>
        <v>2.6959083438998485E-2</v>
      </c>
      <c r="P14" s="76">
        <f>分析係数表!C17</f>
        <v>9.7010006591167874E-2</v>
      </c>
      <c r="Q14" s="82">
        <f t="shared" si="4"/>
        <v>2.6153008621090878E-3</v>
      </c>
      <c r="R14" s="83">
        <v>4.9825407553983269E-3</v>
      </c>
      <c r="S14" s="84">
        <f t="shared" si="5"/>
        <v>0.16775111837783024</v>
      </c>
      <c r="T14" s="85">
        <f>分析係数表!F17</f>
        <v>0.38098321731153201</v>
      </c>
      <c r="U14" s="86">
        <f t="shared" si="6"/>
        <v>6.3910360787193435E-2</v>
      </c>
      <c r="V14" s="87">
        <f>分析係数表!D17</f>
        <v>7.2149371323727812E-2</v>
      </c>
      <c r="W14" s="167">
        <f t="shared" si="7"/>
        <v>0</v>
      </c>
      <c r="X14" s="76">
        <f>分析係数表!E17</f>
        <v>7.3984134693216769E-2</v>
      </c>
      <c r="Y14" s="166">
        <f t="shared" si="8"/>
        <v>0</v>
      </c>
    </row>
    <row r="15" spans="1:25" x14ac:dyDescent="0.2">
      <c r="A15" s="6" t="s">
        <v>3</v>
      </c>
      <c r="B15" s="5" t="s">
        <v>31</v>
      </c>
      <c r="C15" s="90"/>
      <c r="D15" s="107">
        <f>投入係数表!AO15</f>
        <v>4.7776552737963983E-3</v>
      </c>
      <c r="E15" s="110">
        <f t="shared" si="9"/>
        <v>0.47776552737963984</v>
      </c>
      <c r="F15" s="85">
        <f>分析係数表!C18</f>
        <v>9.5269756838905817E-2</v>
      </c>
      <c r="G15" s="110">
        <f t="shared" si="0"/>
        <v>4.5516605619469887E-2</v>
      </c>
      <c r="H15" s="110">
        <v>4.9205275883703867E-2</v>
      </c>
      <c r="I15" s="110">
        <f t="shared" si="1"/>
        <v>4.9205275883703867E-2</v>
      </c>
      <c r="J15" s="85">
        <f>分析係数表!G18</f>
        <v>0.2156830511260891</v>
      </c>
      <c r="K15" s="111">
        <f t="shared" si="2"/>
        <v>1.0612744034098219E-2</v>
      </c>
      <c r="L15" s="79"/>
      <c r="M15" s="80"/>
      <c r="N15" s="81">
        <f>分析係数表!H18</f>
        <v>4.4107743043149704E-4</v>
      </c>
      <c r="O15" s="82">
        <f t="shared" si="3"/>
        <v>3.960813206677502E-3</v>
      </c>
      <c r="P15" s="76">
        <f>分析係数表!C18</f>
        <v>9.5269756838905817E-2</v>
      </c>
      <c r="Q15" s="82">
        <f t="shared" si="4"/>
        <v>3.7734571108449241E-4</v>
      </c>
      <c r="R15" s="83">
        <v>8.7103142772835662E-4</v>
      </c>
      <c r="S15" s="84">
        <f t="shared" si="5"/>
        <v>5.0076307311432221E-2</v>
      </c>
      <c r="T15" s="85">
        <f>分析係数表!F18</f>
        <v>0.45931283905967452</v>
      </c>
      <c r="U15" s="86">
        <f t="shared" si="6"/>
        <v>2.300069088083867E-2</v>
      </c>
      <c r="V15" s="87">
        <f>分析係数表!D18</f>
        <v>2.4001315140555646E-2</v>
      </c>
      <c r="W15" s="167">
        <f t="shared" si="7"/>
        <v>0</v>
      </c>
      <c r="X15" s="76">
        <f>分析係数表!E18</f>
        <v>2.0549071181982573E-2</v>
      </c>
      <c r="Y15" s="166">
        <f t="shared" si="8"/>
        <v>0</v>
      </c>
    </row>
    <row r="16" spans="1:25" x14ac:dyDescent="0.2">
      <c r="A16" s="6" t="s">
        <v>4</v>
      </c>
      <c r="B16" s="5" t="s">
        <v>32</v>
      </c>
      <c r="C16" s="90"/>
      <c r="D16" s="107">
        <f>投入係数表!AO16</f>
        <v>3.7976234227612396E-3</v>
      </c>
      <c r="E16" s="110">
        <f t="shared" si="9"/>
        <v>0.37976234227612399</v>
      </c>
      <c r="F16" s="85">
        <f>分析係数表!C19</f>
        <v>0.40536890089481681</v>
      </c>
      <c r="G16" s="110">
        <f t="shared" si="0"/>
        <v>0.15394384328971361</v>
      </c>
      <c r="H16" s="110">
        <v>0.22030290334344185</v>
      </c>
      <c r="I16" s="110">
        <f t="shared" si="1"/>
        <v>0.22030290334344185</v>
      </c>
      <c r="J16" s="85">
        <f>分析係数表!G19</f>
        <v>5.7664292584581833E-2</v>
      </c>
      <c r="K16" s="111">
        <f t="shared" si="2"/>
        <v>1.2703611075629083E-2</v>
      </c>
      <c r="L16" s="79"/>
      <c r="M16" s="80"/>
      <c r="N16" s="81">
        <f>分析係数表!H19</f>
        <v>-1.1224551097002254E-4</v>
      </c>
      <c r="O16" s="82">
        <f t="shared" si="3"/>
        <v>-1.0079488805523392E-3</v>
      </c>
      <c r="P16" s="76">
        <f>分析係数表!C19</f>
        <v>0.40536890089481681</v>
      </c>
      <c r="Q16" s="82">
        <f t="shared" si="4"/>
        <v>-4.0859112986766272E-4</v>
      </c>
      <c r="R16" s="83">
        <v>2.2114697242711294E-3</v>
      </c>
      <c r="S16" s="84">
        <f t="shared" si="5"/>
        <v>0.22251437306771299</v>
      </c>
      <c r="T16" s="85">
        <f>分析係数表!F19</f>
        <v>0.24008915593875232</v>
      </c>
      <c r="U16" s="86">
        <f t="shared" si="6"/>
        <v>5.3423288014067857E-2</v>
      </c>
      <c r="V16" s="87">
        <f>分析係数表!D19</f>
        <v>8.3893032671263044E-3</v>
      </c>
      <c r="W16" s="167">
        <f t="shared" si="7"/>
        <v>0</v>
      </c>
      <c r="X16" s="76">
        <f>分析係数表!E19</f>
        <v>9.7042048804792374E-3</v>
      </c>
      <c r="Y16" s="166">
        <f t="shared" si="8"/>
        <v>0</v>
      </c>
    </row>
    <row r="17" spans="1:25" x14ac:dyDescent="0.2">
      <c r="A17" s="6" t="s">
        <v>5</v>
      </c>
      <c r="B17" s="5" t="s">
        <v>33</v>
      </c>
      <c r="C17" s="90"/>
      <c r="D17" s="107">
        <f>投入係数表!AO17</f>
        <v>3.0625995344848709E-3</v>
      </c>
      <c r="E17" s="110">
        <f t="shared" si="9"/>
        <v>0.30625995344848711</v>
      </c>
      <c r="F17" s="85">
        <f>分析係数表!C20</f>
        <v>8.6705813891974848E-2</v>
      </c>
      <c r="G17" s="110">
        <f t="shared" si="0"/>
        <v>2.6554518526269402E-2</v>
      </c>
      <c r="H17" s="110">
        <v>3.0794569658427383E-2</v>
      </c>
      <c r="I17" s="110">
        <f t="shared" si="1"/>
        <v>3.0794569658427383E-2</v>
      </c>
      <c r="J17" s="85">
        <f>分析係数表!G20</f>
        <v>0.10015098137896326</v>
      </c>
      <c r="K17" s="111">
        <f t="shared" si="2"/>
        <v>3.0841063724343478E-3</v>
      </c>
      <c r="L17" s="79"/>
      <c r="M17" s="80"/>
      <c r="N17" s="81">
        <f>分析係数表!H20</f>
        <v>5.4858017333236366E-4</v>
      </c>
      <c r="O17" s="82">
        <f t="shared" si="3"/>
        <v>4.9261726979107287E-3</v>
      </c>
      <c r="P17" s="76">
        <f>分析係数表!C20</f>
        <v>8.6705813891974848E-2</v>
      </c>
      <c r="Q17" s="82">
        <f t="shared" si="4"/>
        <v>4.2712781314477527E-4</v>
      </c>
      <c r="R17" s="83">
        <v>1.0395389829105652E-3</v>
      </c>
      <c r="S17" s="84">
        <f t="shared" si="5"/>
        <v>3.1834108641337948E-2</v>
      </c>
      <c r="T17" s="85">
        <f>分析係数表!F20</f>
        <v>0.22320080523402114</v>
      </c>
      <c r="U17" s="86">
        <f t="shared" si="6"/>
        <v>7.1053986826539409E-3</v>
      </c>
      <c r="V17" s="87">
        <f>分析係数表!D20</f>
        <v>3.6738802214393559E-2</v>
      </c>
      <c r="W17" s="167">
        <f t="shared" si="7"/>
        <v>0</v>
      </c>
      <c r="X17" s="76">
        <f>分析係数表!E20</f>
        <v>3.8877705083039761E-2</v>
      </c>
      <c r="Y17" s="166">
        <f t="shared" si="8"/>
        <v>0</v>
      </c>
    </row>
    <row r="18" spans="1:25" x14ac:dyDescent="0.2">
      <c r="A18" s="6" t="s">
        <v>6</v>
      </c>
      <c r="B18" s="5" t="s">
        <v>34</v>
      </c>
      <c r="C18" s="90"/>
      <c r="D18" s="107">
        <f>投入係数表!AO18</f>
        <v>4.5326473110376088E-3</v>
      </c>
      <c r="E18" s="110">
        <f t="shared" si="9"/>
        <v>0.45326473110376087</v>
      </c>
      <c r="F18" s="85">
        <f>分析係数表!C21</f>
        <v>0.12574712643678165</v>
      </c>
      <c r="G18" s="110">
        <f t="shared" si="0"/>
        <v>5.6996737451438455E-2</v>
      </c>
      <c r="H18" s="110">
        <v>7.7439492348529551E-2</v>
      </c>
      <c r="I18" s="110">
        <f t="shared" si="1"/>
        <v>7.7439492348529551E-2</v>
      </c>
      <c r="J18" s="85">
        <f>分析係数表!G21</f>
        <v>0.2851216642932326</v>
      </c>
      <c r="K18" s="111">
        <f t="shared" si="2"/>
        <v>2.2079676940435798E-2</v>
      </c>
      <c r="L18" s="79"/>
      <c r="M18" s="80"/>
      <c r="N18" s="81">
        <f>分析係数表!H21</f>
        <v>9.2325885079567842E-4</v>
      </c>
      <c r="O18" s="82">
        <f t="shared" si="3"/>
        <v>8.2907344541206501E-3</v>
      </c>
      <c r="P18" s="76">
        <f>分析係数表!C21</f>
        <v>0.12574712643678165</v>
      </c>
      <c r="Q18" s="82">
        <f t="shared" si="4"/>
        <v>1.0425360336560913E-3</v>
      </c>
      <c r="R18" s="83">
        <v>2.4223069409719761E-3</v>
      </c>
      <c r="S18" s="84">
        <f t="shared" si="5"/>
        <v>7.9861799289501531E-2</v>
      </c>
      <c r="T18" s="85">
        <f>分析係数表!F21</f>
        <v>0.42585598414958825</v>
      </c>
      <c r="U18" s="86">
        <f t="shared" si="6"/>
        <v>3.4009625132387561E-2</v>
      </c>
      <c r="V18" s="87">
        <f>分析係数表!D21</f>
        <v>8.1109528821744784E-2</v>
      </c>
      <c r="W18" s="167">
        <f t="shared" si="7"/>
        <v>0</v>
      </c>
      <c r="X18" s="76">
        <f>分析係数表!E21</f>
        <v>6.7549996904216453E-2</v>
      </c>
      <c r="Y18" s="166">
        <f t="shared" si="8"/>
        <v>0</v>
      </c>
    </row>
    <row r="19" spans="1:25" x14ac:dyDescent="0.2">
      <c r="A19" s="6" t="s">
        <v>7</v>
      </c>
      <c r="B19" s="5" t="s">
        <v>269</v>
      </c>
      <c r="C19" s="90"/>
      <c r="D19" s="107">
        <f>投入係数表!AO19</f>
        <v>0</v>
      </c>
      <c r="E19" s="110">
        <f t="shared" si="9"/>
        <v>0</v>
      </c>
      <c r="F19" s="85">
        <f>分析係数表!C22</f>
        <v>0.11411587407903545</v>
      </c>
      <c r="G19" s="110">
        <f t="shared" si="0"/>
        <v>0</v>
      </c>
      <c r="H19" s="110">
        <v>5.8993162947211034E-3</v>
      </c>
      <c r="I19" s="110">
        <f t="shared" si="1"/>
        <v>5.8993162947211034E-3</v>
      </c>
      <c r="J19" s="85">
        <f>分析係数表!G22</f>
        <v>0.19462933210924949</v>
      </c>
      <c r="K19" s="111">
        <f t="shared" si="2"/>
        <v>1.1481799903427807E-3</v>
      </c>
      <c r="L19" s="79"/>
      <c r="M19" s="80"/>
      <c r="N19" s="81">
        <f>分析係数表!H22</f>
        <v>4.2684912622402942E-5</v>
      </c>
      <c r="O19" s="82">
        <f t="shared" si="3"/>
        <v>3.8330450387201638E-4</v>
      </c>
      <c r="P19" s="76">
        <f>分析係数表!C22</f>
        <v>0.11411587407903545</v>
      </c>
      <c r="Q19" s="82">
        <f t="shared" si="4"/>
        <v>4.3741128497786176E-5</v>
      </c>
      <c r="R19" s="83">
        <v>6.3292844523747975E-4</v>
      </c>
      <c r="S19" s="84">
        <f t="shared" si="5"/>
        <v>6.5322447399585835E-3</v>
      </c>
      <c r="T19" s="85">
        <f>分析係数表!F22</f>
        <v>0.41301354142758778</v>
      </c>
      <c r="U19" s="86">
        <f t="shared" si="6"/>
        <v>2.6979055335220269E-3</v>
      </c>
      <c r="V19" s="87">
        <f>分析係数表!D22</f>
        <v>3.7726646775304108E-2</v>
      </c>
      <c r="W19" s="167">
        <f t="shared" si="7"/>
        <v>0</v>
      </c>
      <c r="X19" s="76">
        <f>分析係数表!E22</f>
        <v>3.6923341748909801E-2</v>
      </c>
      <c r="Y19" s="166">
        <f t="shared" si="8"/>
        <v>0</v>
      </c>
    </row>
    <row r="20" spans="1:25" x14ac:dyDescent="0.2">
      <c r="A20" s="6" t="s">
        <v>8</v>
      </c>
      <c r="B20" s="5" t="s">
        <v>270</v>
      </c>
      <c r="C20" s="90"/>
      <c r="D20" s="107">
        <f>投入係数表!AO20</f>
        <v>0</v>
      </c>
      <c r="E20" s="110">
        <f t="shared" si="9"/>
        <v>0</v>
      </c>
      <c r="F20" s="85">
        <f>分析係数表!C23</f>
        <v>0</v>
      </c>
      <c r="G20" s="110">
        <f t="shared" si="0"/>
        <v>0</v>
      </c>
      <c r="H20" s="110">
        <v>0</v>
      </c>
      <c r="I20" s="110">
        <f t="shared" si="1"/>
        <v>0</v>
      </c>
      <c r="J20" s="85">
        <f>分析係数表!G23</f>
        <v>0.21587101160701277</v>
      </c>
      <c r="K20" s="111">
        <f t="shared" si="2"/>
        <v>0</v>
      </c>
      <c r="L20" s="79"/>
      <c r="M20" s="80"/>
      <c r="N20" s="81">
        <f>分析係数表!H23</f>
        <v>2.5294763035498039E-5</v>
      </c>
      <c r="O20" s="82">
        <f t="shared" si="3"/>
        <v>2.2714340970193562E-4</v>
      </c>
      <c r="P20" s="76">
        <f>分析係数表!C23</f>
        <v>0</v>
      </c>
      <c r="Q20" s="82">
        <f t="shared" si="4"/>
        <v>0</v>
      </c>
      <c r="R20" s="83">
        <v>0</v>
      </c>
      <c r="S20" s="84">
        <f t="shared" si="5"/>
        <v>0</v>
      </c>
      <c r="T20" s="85">
        <f>分析係数表!F23</f>
        <v>0.44111505026467873</v>
      </c>
      <c r="U20" s="86">
        <f t="shared" si="6"/>
        <v>0</v>
      </c>
      <c r="V20" s="87">
        <f>分析係数表!D23</f>
        <v>7.4984216405225582E-2</v>
      </c>
      <c r="W20" s="167">
        <f t="shared" si="7"/>
        <v>0</v>
      </c>
      <c r="X20" s="76">
        <f>分析係数表!E23</f>
        <v>7.4984216405225582E-2</v>
      </c>
      <c r="Y20" s="166">
        <f t="shared" si="8"/>
        <v>0</v>
      </c>
    </row>
    <row r="21" spans="1:25" x14ac:dyDescent="0.2">
      <c r="A21" s="6" t="s">
        <v>9</v>
      </c>
      <c r="B21" s="5" t="s">
        <v>271</v>
      </c>
      <c r="C21" s="90"/>
      <c r="D21" s="107">
        <f>投入係数表!AO21</f>
        <v>5.8801911062109522E-3</v>
      </c>
      <c r="E21" s="110">
        <f t="shared" si="9"/>
        <v>0.58801911062109524</v>
      </c>
      <c r="F21" s="85">
        <f>分析係数表!C24</f>
        <v>0.22802579992411787</v>
      </c>
      <c r="G21" s="110">
        <f t="shared" si="0"/>
        <v>0.13408352807004359</v>
      </c>
      <c r="H21" s="110">
        <v>0.15710048548933922</v>
      </c>
      <c r="I21" s="110">
        <f t="shared" si="1"/>
        <v>0.15710048548933922</v>
      </c>
      <c r="J21" s="85">
        <f>分析係数表!G24</f>
        <v>0.20837520938023452</v>
      </c>
      <c r="K21" s="111">
        <f t="shared" si="2"/>
        <v>3.2735846557577553E-2</v>
      </c>
      <c r="L21" s="79"/>
      <c r="M21" s="80"/>
      <c r="N21" s="81">
        <f>分析係数表!H24</f>
        <v>3.2883191946147448E-4</v>
      </c>
      <c r="O21" s="82">
        <f t="shared" si="3"/>
        <v>2.9528643261251628E-3</v>
      </c>
      <c r="P21" s="76">
        <f>分析係数表!C24</f>
        <v>0.22802579992411787</v>
      </c>
      <c r="Q21" s="82">
        <f t="shared" si="4"/>
        <v>6.7332925003208148E-4</v>
      </c>
      <c r="R21" s="83">
        <v>2.7338729057475239E-3</v>
      </c>
      <c r="S21" s="84">
        <f t="shared" si="5"/>
        <v>0.15983435839508675</v>
      </c>
      <c r="T21" s="85">
        <f>分析係数表!F24</f>
        <v>0.39262981574539363</v>
      </c>
      <c r="U21" s="86">
        <f t="shared" si="6"/>
        <v>6.2755734686446116E-2</v>
      </c>
      <c r="V21" s="87">
        <f>分析係数表!D24</f>
        <v>9.313232830820771E-2</v>
      </c>
      <c r="W21" s="167">
        <f t="shared" si="7"/>
        <v>0</v>
      </c>
      <c r="X21" s="76">
        <f>分析係数表!E24</f>
        <v>9.0452261306532666E-2</v>
      </c>
      <c r="Y21" s="166">
        <f t="shared" si="8"/>
        <v>0</v>
      </c>
    </row>
    <row r="22" spans="1:25" x14ac:dyDescent="0.2">
      <c r="A22" s="6" t="s">
        <v>10</v>
      </c>
      <c r="B22" s="5" t="s">
        <v>272</v>
      </c>
      <c r="C22" s="90"/>
      <c r="D22" s="107">
        <f>投入係数表!AO22</f>
        <v>8.5752786965576384E-3</v>
      </c>
      <c r="E22" s="110">
        <f t="shared" si="9"/>
        <v>0.85752786965576389</v>
      </c>
      <c r="F22" s="85">
        <f>分析係数表!C25</f>
        <v>9.9149235591377005E-3</v>
      </c>
      <c r="G22" s="110">
        <f t="shared" si="0"/>
        <v>8.502323277467097E-3</v>
      </c>
      <c r="H22" s="110">
        <v>9.9130403096510805E-3</v>
      </c>
      <c r="I22" s="110">
        <f t="shared" si="1"/>
        <v>9.9130403096510805E-3</v>
      </c>
      <c r="J22" s="85">
        <f>分析係数表!G25</f>
        <v>0.19677906391545041</v>
      </c>
      <c r="K22" s="111">
        <f t="shared" si="2"/>
        <v>1.9506787926892664E-3</v>
      </c>
      <c r="L22" s="79"/>
      <c r="M22" s="80"/>
      <c r="N22" s="81">
        <f>分析係数表!H25</f>
        <v>5.0905710608939805E-4</v>
      </c>
      <c r="O22" s="82">
        <f t="shared" si="3"/>
        <v>4.5712611202514547E-3</v>
      </c>
      <c r="P22" s="76">
        <f>分析係数表!C25</f>
        <v>9.9149235591377005E-3</v>
      </c>
      <c r="Q22" s="82">
        <f t="shared" si="4"/>
        <v>4.5323704576151349E-5</v>
      </c>
      <c r="R22" s="83">
        <v>2.1347246667680769E-4</v>
      </c>
      <c r="S22" s="84">
        <f t="shared" si="5"/>
        <v>1.0126512776327888E-2</v>
      </c>
      <c r="T22" s="85">
        <f>分析係数表!F25</f>
        <v>0.35078007045797682</v>
      </c>
      <c r="U22" s="86">
        <f t="shared" si="6"/>
        <v>3.5521788651738991E-3</v>
      </c>
      <c r="V22" s="87">
        <f>分析係数表!D25</f>
        <v>8.1529944640161042E-2</v>
      </c>
      <c r="W22" s="167">
        <f t="shared" si="7"/>
        <v>0</v>
      </c>
      <c r="X22" s="76">
        <f>分析係数表!E25</f>
        <v>6.8948163059889281E-2</v>
      </c>
      <c r="Y22" s="166">
        <f t="shared" si="8"/>
        <v>0</v>
      </c>
    </row>
    <row r="23" spans="1:25" x14ac:dyDescent="0.2">
      <c r="A23" s="6" t="s">
        <v>11</v>
      </c>
      <c r="B23" s="5" t="s">
        <v>35</v>
      </c>
      <c r="C23" s="90"/>
      <c r="D23" s="107">
        <f>投入係数表!AO23</f>
        <v>9.8003185103515871E-4</v>
      </c>
      <c r="E23" s="110">
        <f t="shared" si="9"/>
        <v>9.8003185103515869E-2</v>
      </c>
      <c r="F23" s="85">
        <f>分析係数表!C26</f>
        <v>0.61283557046979864</v>
      </c>
      <c r="G23" s="110">
        <f t="shared" si="0"/>
        <v>6.0059837850770417E-2</v>
      </c>
      <c r="H23" s="110">
        <v>0.11352194835976656</v>
      </c>
      <c r="I23" s="110">
        <f t="shared" si="1"/>
        <v>0.11352194835976656</v>
      </c>
      <c r="J23" s="85">
        <f>分析係数表!G26</f>
        <v>0.19644335167242807</v>
      </c>
      <c r="K23" s="111">
        <f t="shared" si="2"/>
        <v>2.2300632024176842E-2</v>
      </c>
      <c r="L23" s="79"/>
      <c r="M23" s="80"/>
      <c r="N23" s="81">
        <f>分析係数表!H26</f>
        <v>1.0374014689933634E-2</v>
      </c>
      <c r="O23" s="82">
        <f t="shared" si="3"/>
        <v>9.3157190904006357E-2</v>
      </c>
      <c r="P23" s="76">
        <f>分析係数表!C26</f>
        <v>0.61283557046979864</v>
      </c>
      <c r="Q23" s="82">
        <f t="shared" si="4"/>
        <v>5.7090040231020669E-2</v>
      </c>
      <c r="R23" s="83">
        <v>6.4221735267682628E-2</v>
      </c>
      <c r="S23" s="84">
        <f t="shared" si="5"/>
        <v>0.17774368362744919</v>
      </c>
      <c r="T23" s="85">
        <f>分析係数表!F26</f>
        <v>0.33496031939237547</v>
      </c>
      <c r="U23" s="86">
        <f t="shared" si="6"/>
        <v>5.9537081037827719E-2</v>
      </c>
      <c r="V23" s="87">
        <f>分析係数表!D26</f>
        <v>1.4022104289400653E-2</v>
      </c>
      <c r="W23" s="167">
        <f t="shared" si="7"/>
        <v>0</v>
      </c>
      <c r="X23" s="76">
        <f>分析係数表!E26</f>
        <v>1.5044549393836117E-2</v>
      </c>
      <c r="Y23" s="166">
        <f t="shared" si="8"/>
        <v>0</v>
      </c>
    </row>
    <row r="24" spans="1:25" x14ac:dyDescent="0.2">
      <c r="A24" s="6" t="s">
        <v>12</v>
      </c>
      <c r="B24" s="5" t="s">
        <v>366</v>
      </c>
      <c r="C24" s="90"/>
      <c r="D24" s="107">
        <f>投入係数表!AO24</f>
        <v>0</v>
      </c>
      <c r="E24" s="110">
        <f t="shared" si="9"/>
        <v>0</v>
      </c>
      <c r="F24" s="85">
        <f>分析係数表!C27</f>
        <v>1.5080990504561576E-2</v>
      </c>
      <c r="G24" s="110">
        <f t="shared" si="0"/>
        <v>0</v>
      </c>
      <c r="H24" s="110">
        <v>6.0556170309530042E-4</v>
      </c>
      <c r="I24" s="110">
        <f t="shared" si="1"/>
        <v>6.0556170309530042E-4</v>
      </c>
      <c r="J24" s="85">
        <f>分析係数表!G27</f>
        <v>0.17011128775834658</v>
      </c>
      <c r="K24" s="111">
        <f t="shared" si="2"/>
        <v>1.0301288113067909E-4</v>
      </c>
      <c r="L24" s="79"/>
      <c r="M24" s="80"/>
      <c r="N24" s="81">
        <f>分析係数表!H27</f>
        <v>1.1055392369202362E-2</v>
      </c>
      <c r="O24" s="82">
        <f t="shared" si="3"/>
        <v>9.9275866502852236E-2</v>
      </c>
      <c r="P24" s="76">
        <f>分析係数表!C27</f>
        <v>1.5080990504561576E-2</v>
      </c>
      <c r="Q24" s="82">
        <f t="shared" si="4"/>
        <v>1.4971784000616371E-3</v>
      </c>
      <c r="R24" s="83">
        <v>1.5155175285032126E-3</v>
      </c>
      <c r="S24" s="84">
        <f t="shared" si="5"/>
        <v>2.121079231598513E-3</v>
      </c>
      <c r="T24" s="85">
        <f>分析係数表!F27</f>
        <v>0.32114467408585057</v>
      </c>
      <c r="U24" s="86">
        <f t="shared" si="6"/>
        <v>6.8117329854197085E-4</v>
      </c>
      <c r="V24" s="87">
        <f>分析係数表!D27</f>
        <v>6.518282988871224E-2</v>
      </c>
      <c r="W24" s="167">
        <f t="shared" si="7"/>
        <v>0</v>
      </c>
      <c r="X24" s="76">
        <f>分析係数表!E27</f>
        <v>7.7901430842607311E-2</v>
      </c>
      <c r="Y24" s="166">
        <f t="shared" si="8"/>
        <v>0</v>
      </c>
    </row>
    <row r="25" spans="1:25" x14ac:dyDescent="0.2">
      <c r="A25" s="6" t="s">
        <v>13</v>
      </c>
      <c r="B25" s="5" t="s">
        <v>192</v>
      </c>
      <c r="C25" s="90"/>
      <c r="D25" s="107">
        <f>投入係数表!AO25</f>
        <v>0</v>
      </c>
      <c r="E25" s="110">
        <f t="shared" si="9"/>
        <v>0</v>
      </c>
      <c r="F25" s="85">
        <f>分析係数表!C28</f>
        <v>4.0038232795242101E-2</v>
      </c>
      <c r="G25" s="110">
        <f t="shared" si="0"/>
        <v>0</v>
      </c>
      <c r="H25" s="110">
        <v>1.0751305677755944E-2</v>
      </c>
      <c r="I25" s="110">
        <f t="shared" si="1"/>
        <v>1.0751305677755944E-2</v>
      </c>
      <c r="J25" s="85">
        <f>分析係数表!G28</f>
        <v>0.12474279835390946</v>
      </c>
      <c r="K25" s="111">
        <f t="shared" si="2"/>
        <v>1.3411479562015515E-3</v>
      </c>
      <c r="L25" s="79"/>
      <c r="M25" s="80"/>
      <c r="N25" s="81">
        <f>分析係数表!H28</f>
        <v>2.0869760426975598E-2</v>
      </c>
      <c r="O25" s="82">
        <f t="shared" si="3"/>
        <v>0.18740750946720325</v>
      </c>
      <c r="P25" s="76">
        <f>分析係数表!C28</f>
        <v>4.0038232795242101E-2</v>
      </c>
      <c r="Q25" s="82">
        <f t="shared" si="4"/>
        <v>7.5034654916244217E-3</v>
      </c>
      <c r="R25" s="83">
        <v>8.2142369022412363E-3</v>
      </c>
      <c r="S25" s="84">
        <f t="shared" si="5"/>
        <v>1.8965542579997181E-2</v>
      </c>
      <c r="T25" s="85">
        <f>分析係数表!F28</f>
        <v>0.21334876543209877</v>
      </c>
      <c r="U25" s="86">
        <f t="shared" si="6"/>
        <v>4.0462750951922996E-3</v>
      </c>
      <c r="V25" s="87">
        <f>分析係数表!D28</f>
        <v>5.5555555555555552E-2</v>
      </c>
      <c r="W25" s="167">
        <f t="shared" si="7"/>
        <v>0</v>
      </c>
      <c r="X25" s="76">
        <f>分析係数表!E28</f>
        <v>5.3497942386831275E-2</v>
      </c>
      <c r="Y25" s="166">
        <f t="shared" si="8"/>
        <v>0</v>
      </c>
    </row>
    <row r="26" spans="1:25" x14ac:dyDescent="0.2">
      <c r="A26" s="6" t="s">
        <v>14</v>
      </c>
      <c r="B26" s="5" t="s">
        <v>50</v>
      </c>
      <c r="C26" s="90"/>
      <c r="D26" s="107">
        <f>投入係数表!AO26</f>
        <v>3.6628690432439055E-2</v>
      </c>
      <c r="E26" s="110">
        <f t="shared" si="9"/>
        <v>3.6628690432439055</v>
      </c>
      <c r="F26" s="85">
        <f>分析係数表!C29</f>
        <v>5.2257811734743864E-2</v>
      </c>
      <c r="G26" s="110">
        <f t="shared" si="0"/>
        <v>0.19141352087086139</v>
      </c>
      <c r="H26" s="110">
        <v>0.20786295176973799</v>
      </c>
      <c r="I26" s="110">
        <f t="shared" si="1"/>
        <v>0.20786295176973799</v>
      </c>
      <c r="J26" s="85">
        <f>分析係数表!G29</f>
        <v>0.26071608673726676</v>
      </c>
      <c r="K26" s="111">
        <f t="shared" si="2"/>
        <v>5.4193215363063305E-2</v>
      </c>
      <c r="L26" s="79"/>
      <c r="M26" s="80"/>
      <c r="N26" s="81">
        <f>分析係数表!H29</f>
        <v>1.0140038131855275E-2</v>
      </c>
      <c r="O26" s="82">
        <f t="shared" si="3"/>
        <v>9.1056114364263432E-2</v>
      </c>
      <c r="P26" s="76">
        <f>分析係数表!C29</f>
        <v>5.2257811734743864E-2</v>
      </c>
      <c r="Q26" s="82">
        <f t="shared" si="4"/>
        <v>4.7583932817449846E-3</v>
      </c>
      <c r="R26" s="83">
        <v>6.3687855177689649E-3</v>
      </c>
      <c r="S26" s="84">
        <f t="shared" si="5"/>
        <v>0.21423173728750694</v>
      </c>
      <c r="T26" s="85">
        <f>分析係数表!F29</f>
        <v>0.44730206757438223</v>
      </c>
      <c r="U26" s="86">
        <f t="shared" si="6"/>
        <v>9.5826299028753725E-2</v>
      </c>
      <c r="V26" s="87">
        <f>分析係数表!D29</f>
        <v>0.13842662632375188</v>
      </c>
      <c r="W26" s="167">
        <f t="shared" si="7"/>
        <v>0</v>
      </c>
      <c r="X26" s="76">
        <f>分析係数表!E29</f>
        <v>9.5057992939989913E-2</v>
      </c>
      <c r="Y26" s="166">
        <f t="shared" si="8"/>
        <v>0</v>
      </c>
    </row>
    <row r="27" spans="1:25" x14ac:dyDescent="0.2">
      <c r="A27" s="6" t="s">
        <v>15</v>
      </c>
      <c r="B27" s="5" t="s">
        <v>36</v>
      </c>
      <c r="C27" s="90"/>
      <c r="D27" s="107">
        <f>投入係数表!AO27</f>
        <v>0</v>
      </c>
      <c r="E27" s="110">
        <f t="shared" si="9"/>
        <v>0</v>
      </c>
      <c r="F27" s="85">
        <f>分析係数表!C30</f>
        <v>1</v>
      </c>
      <c r="G27" s="110">
        <f t="shared" si="0"/>
        <v>0</v>
      </c>
      <c r="H27" s="110">
        <v>0.24106630987774097</v>
      </c>
      <c r="I27" s="110">
        <f t="shared" si="1"/>
        <v>0.24106630987774097</v>
      </c>
      <c r="J27" s="85">
        <f>分析係数表!G30</f>
        <v>0.34449214239092235</v>
      </c>
      <c r="K27" s="111">
        <f t="shared" si="2"/>
        <v>8.3045449548056954E-2</v>
      </c>
      <c r="L27" s="79"/>
      <c r="M27" s="80"/>
      <c r="N27" s="81">
        <f>分析係数表!H30</f>
        <v>0</v>
      </c>
      <c r="O27" s="82">
        <f t="shared" si="3"/>
        <v>0</v>
      </c>
      <c r="P27" s="76">
        <f>分析係数表!C30</f>
        <v>1</v>
      </c>
      <c r="Q27" s="82">
        <f t="shared" si="4"/>
        <v>0</v>
      </c>
      <c r="R27" s="83">
        <v>2.5551916476648895E-2</v>
      </c>
      <c r="S27" s="84">
        <f t="shared" si="5"/>
        <v>0.26661822635438986</v>
      </c>
      <c r="T27" s="85">
        <f>分析係数表!F30</f>
        <v>0.44050308781442987</v>
      </c>
      <c r="U27" s="86">
        <f t="shared" si="6"/>
        <v>0.11744615197671535</v>
      </c>
      <c r="V27" s="87">
        <f>分析係数表!D30</f>
        <v>0.11032032936687253</v>
      </c>
      <c r="W27" s="167">
        <f t="shared" si="7"/>
        <v>0</v>
      </c>
      <c r="X27" s="76">
        <f>分析係数表!E30</f>
        <v>8.4249635989355823E-2</v>
      </c>
      <c r="Y27" s="166">
        <f t="shared" si="8"/>
        <v>0</v>
      </c>
    </row>
    <row r="28" spans="1:25" x14ac:dyDescent="0.2">
      <c r="A28" s="6" t="s">
        <v>16</v>
      </c>
      <c r="B28" s="5" t="s">
        <v>193</v>
      </c>
      <c r="C28" s="90"/>
      <c r="D28" s="107">
        <f>投入係数表!AO28</f>
        <v>3.55261546000245E-3</v>
      </c>
      <c r="E28" s="110">
        <f t="shared" si="9"/>
        <v>0.35526154600024501</v>
      </c>
      <c r="F28" s="85">
        <f>分析係数表!C31</f>
        <v>0.13612385518153858</v>
      </c>
      <c r="G28" s="110">
        <f t="shared" si="0"/>
        <v>4.8359571239306856E-2</v>
      </c>
      <c r="H28" s="110">
        <v>0.12967931665766477</v>
      </c>
      <c r="I28" s="110">
        <f t="shared" si="1"/>
        <v>0.12967931665766477</v>
      </c>
      <c r="J28" s="85">
        <f>分析係数表!G31</f>
        <v>7.0908634538152604E-2</v>
      </c>
      <c r="K28" s="111">
        <f t="shared" si="2"/>
        <v>9.1953832720357166E-3</v>
      </c>
      <c r="L28" s="79"/>
      <c r="M28" s="80"/>
      <c r="N28" s="81">
        <f>分析係数表!H31</f>
        <v>2.211552750647388E-2</v>
      </c>
      <c r="O28" s="82">
        <f t="shared" si="3"/>
        <v>0.19859432239502359</v>
      </c>
      <c r="P28" s="76">
        <f>分析係数表!C31</f>
        <v>0.13612385518153858</v>
      </c>
      <c r="Q28" s="82">
        <f t="shared" si="4"/>
        <v>2.7033424781575974E-2</v>
      </c>
      <c r="R28" s="83">
        <v>3.5743231064734496E-2</v>
      </c>
      <c r="S28" s="84">
        <f t="shared" si="5"/>
        <v>0.16542254772239928</v>
      </c>
      <c r="T28" s="85">
        <f>分析係数表!F31</f>
        <v>0.34563253012048195</v>
      </c>
      <c r="U28" s="86">
        <f t="shared" si="6"/>
        <v>5.7175413708269035E-2</v>
      </c>
      <c r="V28" s="87">
        <f>分析係数表!D31</f>
        <v>2.3594377510040159E-2</v>
      </c>
      <c r="W28" s="167">
        <f t="shared" si="7"/>
        <v>0</v>
      </c>
      <c r="X28" s="76">
        <f>分析係数表!E31</f>
        <v>2.0582329317269075E-2</v>
      </c>
      <c r="Y28" s="166">
        <f t="shared" si="8"/>
        <v>0</v>
      </c>
    </row>
    <row r="29" spans="1:25" x14ac:dyDescent="0.2">
      <c r="A29" s="6" t="s">
        <v>17</v>
      </c>
      <c r="B29" s="5" t="s">
        <v>273</v>
      </c>
      <c r="C29" s="90"/>
      <c r="D29" s="107">
        <f>投入係数表!AO29</f>
        <v>1.1025358324145535E-3</v>
      </c>
      <c r="E29" s="110">
        <f t="shared" si="9"/>
        <v>0.11025358324145534</v>
      </c>
      <c r="F29" s="85">
        <f>分析係数表!C32</f>
        <v>0.77653138391731791</v>
      </c>
      <c r="G29" s="110">
        <f t="shared" si="0"/>
        <v>8.5615367576330523E-2</v>
      </c>
      <c r="H29" s="110">
        <v>0.18862408395425193</v>
      </c>
      <c r="I29" s="110">
        <f t="shared" si="1"/>
        <v>0.18862408395425193</v>
      </c>
      <c r="J29" s="85">
        <f>分析係数表!G32</f>
        <v>0.14009350314364016</v>
      </c>
      <c r="K29" s="111">
        <f t="shared" si="2"/>
        <v>2.6425008698411238E-2</v>
      </c>
      <c r="L29" s="79"/>
      <c r="M29" s="80"/>
      <c r="N29" s="81">
        <f>分析係数表!H32</f>
        <v>6.3300144496333836E-3</v>
      </c>
      <c r="O29" s="82">
        <f t="shared" si="3"/>
        <v>5.6842638277909384E-2</v>
      </c>
      <c r="P29" s="76">
        <f>分析係数表!C32</f>
        <v>0.77653138391731791</v>
      </c>
      <c r="Q29" s="82">
        <f t="shared" si="4"/>
        <v>4.4140092567456483E-2</v>
      </c>
      <c r="R29" s="83">
        <v>5.7564155283913315E-2</v>
      </c>
      <c r="S29" s="84">
        <f t="shared" si="5"/>
        <v>0.24618823923816524</v>
      </c>
      <c r="T29" s="85">
        <f>分析係数表!F32</f>
        <v>0.48218603901338064</v>
      </c>
      <c r="U29" s="86">
        <f t="shared" si="6"/>
        <v>0.11870853192992943</v>
      </c>
      <c r="V29" s="87">
        <f>分析係数表!D32</f>
        <v>2.111881347734967E-2</v>
      </c>
      <c r="W29" s="167">
        <f t="shared" si="7"/>
        <v>0</v>
      </c>
      <c r="X29" s="76">
        <f>分析係数表!E32</f>
        <v>3.1758826374334997E-2</v>
      </c>
      <c r="Y29" s="166">
        <f t="shared" si="8"/>
        <v>0</v>
      </c>
    </row>
    <row r="30" spans="1:25" x14ac:dyDescent="0.2">
      <c r="A30" s="6" t="s">
        <v>18</v>
      </c>
      <c r="B30" s="5" t="s">
        <v>274</v>
      </c>
      <c r="C30" s="90"/>
      <c r="D30" s="107">
        <f>投入係数表!AO30</f>
        <v>1.1025358324145534E-2</v>
      </c>
      <c r="E30" s="110">
        <f t="shared" si="9"/>
        <v>1.1025358324145533</v>
      </c>
      <c r="F30" s="85">
        <f>分析係数表!C33</f>
        <v>0.72092624356775303</v>
      </c>
      <c r="G30" s="110">
        <f t="shared" si="0"/>
        <v>0.79484701606146957</v>
      </c>
      <c r="H30" s="110">
        <v>1.1999545909573015</v>
      </c>
      <c r="I30" s="110">
        <f t="shared" si="1"/>
        <v>1.1999545909573015</v>
      </c>
      <c r="J30" s="85">
        <f>分析係数表!G33</f>
        <v>0.50771788173830446</v>
      </c>
      <c r="K30" s="111">
        <f t="shared" si="2"/>
        <v>0.60923840310299471</v>
      </c>
      <c r="L30" s="79"/>
      <c r="M30" s="80"/>
      <c r="N30" s="81">
        <f>分析係数表!H33</f>
        <v>9.5171545921061366E-4</v>
      </c>
      <c r="O30" s="82">
        <f t="shared" si="3"/>
        <v>8.546270790035327E-3</v>
      </c>
      <c r="P30" s="76">
        <f>分析係数表!C33</f>
        <v>0.72092624356775303</v>
      </c>
      <c r="Q30" s="82">
        <f t="shared" si="4"/>
        <v>6.1612308971729811E-3</v>
      </c>
      <c r="R30" s="83">
        <v>1.7877790577143705E-2</v>
      </c>
      <c r="S30" s="84">
        <f t="shared" si="5"/>
        <v>1.2178323815344452</v>
      </c>
      <c r="T30" s="85">
        <f>分析係数表!F33</f>
        <v>0.64568985989076233</v>
      </c>
      <c r="U30" s="86">
        <f t="shared" si="6"/>
        <v>0.78634201980340934</v>
      </c>
      <c r="V30" s="87">
        <f>分析係数表!D33</f>
        <v>8.5965328900498697E-2</v>
      </c>
      <c r="W30" s="167">
        <f t="shared" si="7"/>
        <v>0</v>
      </c>
      <c r="X30" s="76">
        <f>分析係数表!E33</f>
        <v>8.1928283068154834E-2</v>
      </c>
      <c r="Y30" s="166">
        <f t="shared" si="8"/>
        <v>0</v>
      </c>
    </row>
    <row r="31" spans="1:25" x14ac:dyDescent="0.2">
      <c r="A31" s="6" t="s">
        <v>19</v>
      </c>
      <c r="B31" s="5" t="s">
        <v>275</v>
      </c>
      <c r="C31" s="90"/>
      <c r="D31" s="107">
        <f>投入係数表!AO31</f>
        <v>6.2109518559353177E-2</v>
      </c>
      <c r="E31" s="110">
        <f t="shared" si="9"/>
        <v>6.2109518559353178</v>
      </c>
      <c r="F31" s="85">
        <f>分析係数表!C34</f>
        <v>0.35819769846483229</v>
      </c>
      <c r="G31" s="110">
        <f t="shared" si="0"/>
        <v>2.2247486600719095</v>
      </c>
      <c r="H31" s="110">
        <v>2.4538177009378015</v>
      </c>
      <c r="I31" s="110">
        <f t="shared" si="1"/>
        <v>2.4538177009378015</v>
      </c>
      <c r="J31" s="85">
        <f>分析係数表!G34</f>
        <v>0.42481599404565001</v>
      </c>
      <c r="K31" s="111">
        <f t="shared" si="2"/>
        <v>1.0424210058307037</v>
      </c>
      <c r="L31" s="79"/>
      <c r="M31" s="80"/>
      <c r="N31" s="81">
        <f>分析係数表!H34</f>
        <v>0.15806065051806836</v>
      </c>
      <c r="O31" s="82">
        <f t="shared" si="3"/>
        <v>1.4193623813749701</v>
      </c>
      <c r="P31" s="76">
        <f>分析係数表!C34</f>
        <v>0.35819769846483229</v>
      </c>
      <c r="Q31" s="82">
        <f t="shared" si="4"/>
        <v>0.50841233829607779</v>
      </c>
      <c r="R31" s="83">
        <v>0.5496801661250772</v>
      </c>
      <c r="S31" s="84">
        <f t="shared" si="5"/>
        <v>3.0034978670628787</v>
      </c>
      <c r="T31" s="85">
        <f>分析係数表!F34</f>
        <v>0.69970848494872639</v>
      </c>
      <c r="U31" s="86">
        <f t="shared" si="6"/>
        <v>2.1015729421092981</v>
      </c>
      <c r="V31" s="87">
        <f>分析係数表!D34</f>
        <v>0.20760626860734369</v>
      </c>
      <c r="W31" s="167">
        <f t="shared" si="7"/>
        <v>1</v>
      </c>
      <c r="X31" s="76">
        <f>分析係数表!E34</f>
        <v>0.15619831293417136</v>
      </c>
      <c r="Y31" s="166">
        <f t="shared" si="8"/>
        <v>0</v>
      </c>
    </row>
    <row r="32" spans="1:25" x14ac:dyDescent="0.2">
      <c r="A32" s="6" t="s">
        <v>20</v>
      </c>
      <c r="B32" s="5" t="s">
        <v>37</v>
      </c>
      <c r="C32" s="90"/>
      <c r="D32" s="107">
        <f>投入係数表!AO32</f>
        <v>2.205071664829107E-3</v>
      </c>
      <c r="E32" s="110">
        <f t="shared" si="9"/>
        <v>0.22050716648291069</v>
      </c>
      <c r="F32" s="85">
        <f>分析係数表!C35</f>
        <v>0.47446234387370934</v>
      </c>
      <c r="G32" s="110">
        <f t="shared" si="0"/>
        <v>0.10462234705043204</v>
      </c>
      <c r="H32" s="110">
        <v>0.50795037424815703</v>
      </c>
      <c r="I32" s="110">
        <f t="shared" si="1"/>
        <v>0.50795037424815703</v>
      </c>
      <c r="J32" s="85">
        <f>分析係数表!G35</f>
        <v>0.31377306685396844</v>
      </c>
      <c r="K32" s="111">
        <f t="shared" si="2"/>
        <v>0.15938114673746526</v>
      </c>
      <c r="L32" s="79"/>
      <c r="M32" s="80"/>
      <c r="N32" s="81">
        <f>分析係数表!H35</f>
        <v>5.9483797123353076E-2</v>
      </c>
      <c r="O32" s="82">
        <f t="shared" si="3"/>
        <v>0.53415612084031439</v>
      </c>
      <c r="P32" s="76">
        <f>分析係数表!C35</f>
        <v>0.47446234387370934</v>
      </c>
      <c r="Q32" s="82">
        <f t="shared" si="4"/>
        <v>0.25343696508838387</v>
      </c>
      <c r="R32" s="83">
        <v>0.33643479255035136</v>
      </c>
      <c r="S32" s="84">
        <f t="shared" si="5"/>
        <v>0.84438516679850839</v>
      </c>
      <c r="T32" s="85">
        <f>分析係数表!F35</f>
        <v>0.64389247174509934</v>
      </c>
      <c r="U32" s="86">
        <f t="shared" si="6"/>
        <v>0.54369325215478959</v>
      </c>
      <c r="V32" s="87">
        <f>分析係数表!D35</f>
        <v>6.6375071834493329E-2</v>
      </c>
      <c r="W32" s="167">
        <f t="shared" si="7"/>
        <v>0</v>
      </c>
      <c r="X32" s="76">
        <f>分析係数表!E35</f>
        <v>5.9702445565417275E-2</v>
      </c>
      <c r="Y32" s="166">
        <f t="shared" si="8"/>
        <v>0</v>
      </c>
    </row>
    <row r="33" spans="1:25" x14ac:dyDescent="0.2">
      <c r="A33" s="6" t="s">
        <v>21</v>
      </c>
      <c r="B33" s="5" t="s">
        <v>38</v>
      </c>
      <c r="C33" s="90"/>
      <c r="D33" s="107">
        <f>投入係数表!AO33</f>
        <v>2.4133284331740782E-2</v>
      </c>
      <c r="E33" s="110">
        <f t="shared" si="9"/>
        <v>2.4133284331740783</v>
      </c>
      <c r="F33" s="85">
        <f>分析係数表!C36</f>
        <v>0.91090674483303868</v>
      </c>
      <c r="G33" s="110">
        <f t="shared" si="0"/>
        <v>2.1983171472756173</v>
      </c>
      <c r="H33" s="110">
        <v>2.4879197960857788</v>
      </c>
      <c r="I33" s="110">
        <f t="shared" si="1"/>
        <v>2.4879197960857788</v>
      </c>
      <c r="J33" s="85">
        <f>分析係数表!G36</f>
        <v>5.1762655005969514E-2</v>
      </c>
      <c r="K33" s="111">
        <f t="shared" si="2"/>
        <v>0.12878133408731018</v>
      </c>
      <c r="L33" s="79"/>
      <c r="M33" s="80"/>
      <c r="N33" s="81">
        <f>分析係数表!H36</f>
        <v>0.19022926540846299</v>
      </c>
      <c r="O33" s="82">
        <f t="shared" si="3"/>
        <v>1.7082320126634067</v>
      </c>
      <c r="P33" s="76">
        <f>分析係数表!C36</f>
        <v>0.91090674483303868</v>
      </c>
      <c r="Q33" s="82">
        <f t="shared" si="4"/>
        <v>1.556040062074814</v>
      </c>
      <c r="R33" s="83">
        <v>1.6336488740307991</v>
      </c>
      <c r="S33" s="84">
        <f t="shared" si="5"/>
        <v>4.1215686701165781</v>
      </c>
      <c r="T33" s="85">
        <f>分析係数表!F36</f>
        <v>0.84633076241329552</v>
      </c>
      <c r="U33" s="86">
        <f t="shared" si="6"/>
        <v>3.4882103549185159</v>
      </c>
      <c r="V33" s="87">
        <f>分析係数表!D36</f>
        <v>1.3696924417880712E-2</v>
      </c>
      <c r="W33" s="167">
        <f t="shared" si="7"/>
        <v>0</v>
      </c>
      <c r="X33" s="76">
        <f>分析係数表!E36</f>
        <v>6.1086817992045527E-3</v>
      </c>
      <c r="Y33" s="166">
        <f t="shared" si="8"/>
        <v>0</v>
      </c>
    </row>
    <row r="34" spans="1:25" x14ac:dyDescent="0.2">
      <c r="A34" s="6" t="s">
        <v>22</v>
      </c>
      <c r="B34" s="5" t="s">
        <v>378</v>
      </c>
      <c r="C34" s="90"/>
      <c r="D34" s="107">
        <f>投入係数表!AO34</f>
        <v>7.5952468455224798E-2</v>
      </c>
      <c r="E34" s="110">
        <f t="shared" si="9"/>
        <v>7.59524684552248</v>
      </c>
      <c r="F34" s="85">
        <f>分析係数表!C37</f>
        <v>0.57543127748336897</v>
      </c>
      <c r="G34" s="110">
        <f t="shared" si="0"/>
        <v>4.3705425951205292</v>
      </c>
      <c r="H34" s="110">
        <v>5.1422462310618533</v>
      </c>
      <c r="I34" s="110">
        <f t="shared" si="1"/>
        <v>5.1422462310618533</v>
      </c>
      <c r="J34" s="85">
        <f>分析係数表!G37</f>
        <v>0.39253606653449546</v>
      </c>
      <c r="K34" s="111">
        <f t="shared" si="2"/>
        <v>2.0185171086928544</v>
      </c>
      <c r="L34" s="79"/>
      <c r="M34" s="80"/>
      <c r="N34" s="81">
        <f>分析係数表!H37</f>
        <v>4.7922509493440749E-2</v>
      </c>
      <c r="O34" s="82">
        <f t="shared" si="3"/>
        <v>0.43033738614342337</v>
      </c>
      <c r="P34" s="76">
        <f>分析係数表!C37</f>
        <v>0.57543127748336897</v>
      </c>
      <c r="Q34" s="82">
        <f t="shared" si="4"/>
        <v>0.24762959185736397</v>
      </c>
      <c r="R34" s="83">
        <v>0.30485435773874026</v>
      </c>
      <c r="S34" s="84">
        <f t="shared" si="5"/>
        <v>5.4471005888005939</v>
      </c>
      <c r="T34" s="85">
        <f>分析係数表!F37</f>
        <v>0.63717752091671964</v>
      </c>
      <c r="U34" s="86">
        <f t="shared" si="6"/>
        <v>3.4707700493559663</v>
      </c>
      <c r="V34" s="87">
        <f>分析係数表!D37</f>
        <v>6.7955959550617839E-2</v>
      </c>
      <c r="W34" s="167">
        <f t="shared" si="7"/>
        <v>0</v>
      </c>
      <c r="X34" s="76">
        <f>分析係数表!E37</f>
        <v>6.4489582164366135E-2</v>
      </c>
      <c r="Y34" s="166">
        <f t="shared" si="8"/>
        <v>0</v>
      </c>
    </row>
    <row r="35" spans="1:25" x14ac:dyDescent="0.2">
      <c r="A35" s="6" t="s">
        <v>23</v>
      </c>
      <c r="B35" s="5" t="s">
        <v>194</v>
      </c>
      <c r="C35" s="90"/>
      <c r="D35" s="107">
        <f>投入係数表!AO35</f>
        <v>5.7944383192453756E-2</v>
      </c>
      <c r="E35" s="110">
        <f t="shared" si="9"/>
        <v>5.7944383192453754</v>
      </c>
      <c r="F35" s="85">
        <f>分析係数表!C38</f>
        <v>0.12310923685624497</v>
      </c>
      <c r="G35" s="110">
        <f t="shared" si="0"/>
        <v>0.71334887949288095</v>
      </c>
      <c r="H35" s="110">
        <v>0.86187422128188851</v>
      </c>
      <c r="I35" s="110">
        <f t="shared" si="1"/>
        <v>0.86187422128188851</v>
      </c>
      <c r="J35" s="85">
        <f>分析係数表!G38</f>
        <v>0.19170637906529556</v>
      </c>
      <c r="K35" s="111">
        <f t="shared" si="2"/>
        <v>0.16522678617167214</v>
      </c>
      <c r="L35" s="79"/>
      <c r="M35" s="80"/>
      <c r="N35" s="81">
        <f>分析係数表!H38</f>
        <v>4.3167094042767119E-2</v>
      </c>
      <c r="O35" s="82">
        <f t="shared" si="3"/>
        <v>0.3876344251194595</v>
      </c>
      <c r="P35" s="76">
        <f>分析係数表!C38</f>
        <v>0.12310923685624497</v>
      </c>
      <c r="Q35" s="82">
        <f t="shared" si="4"/>
        <v>4.77213782556659E-2</v>
      </c>
      <c r="R35" s="83">
        <v>6.1698393561746057E-2</v>
      </c>
      <c r="S35" s="84">
        <f t="shared" si="5"/>
        <v>0.92357261484363451</v>
      </c>
      <c r="T35" s="85">
        <f>分析係数表!F38</f>
        <v>0.42705459409748348</v>
      </c>
      <c r="U35" s="86">
        <f t="shared" si="6"/>
        <v>0.39441592815159976</v>
      </c>
      <c r="V35" s="87">
        <f>分析係数表!D38</f>
        <v>7.0562661984783878E-2</v>
      </c>
      <c r="W35" s="167">
        <f t="shared" si="7"/>
        <v>0</v>
      </c>
      <c r="X35" s="76">
        <f>分析係数表!E38</f>
        <v>7.7418276063874261E-2</v>
      </c>
      <c r="Y35" s="166">
        <f t="shared" si="8"/>
        <v>0</v>
      </c>
    </row>
    <row r="36" spans="1:25" x14ac:dyDescent="0.2">
      <c r="A36" s="6" t="s">
        <v>24</v>
      </c>
      <c r="B36" s="5" t="s">
        <v>39</v>
      </c>
      <c r="C36" s="90"/>
      <c r="D36" s="107">
        <f>投入係数表!AO36</f>
        <v>0.18963616317530319</v>
      </c>
      <c r="E36" s="110">
        <f t="shared" si="9"/>
        <v>18.963616317530317</v>
      </c>
      <c r="F36" s="85">
        <f>分析係数表!C39</f>
        <v>1</v>
      </c>
      <c r="G36" s="110">
        <f t="shared" si="0"/>
        <v>18.963616317530317</v>
      </c>
      <c r="H36" s="110">
        <v>18.981521402033945</v>
      </c>
      <c r="I36" s="110">
        <f t="shared" si="1"/>
        <v>18.981521402033945</v>
      </c>
      <c r="J36" s="85">
        <f>分析係数表!G39</f>
        <v>0.35304153549304357</v>
      </c>
      <c r="K36" s="111">
        <f t="shared" si="2"/>
        <v>6.7012654617681333</v>
      </c>
      <c r="L36" s="79"/>
      <c r="M36" s="80"/>
      <c r="N36" s="81">
        <f>分析係数表!H39</f>
        <v>3.7957953780144243E-3</v>
      </c>
      <c r="O36" s="82">
        <f t="shared" si="3"/>
        <v>3.4085707918396713E-2</v>
      </c>
      <c r="P36" s="76">
        <f>分析係数表!C39</f>
        <v>1</v>
      </c>
      <c r="Q36" s="82">
        <f t="shared" si="4"/>
        <v>3.4085707918396713E-2</v>
      </c>
      <c r="R36" s="83">
        <v>4.8702402607457548E-2</v>
      </c>
      <c r="S36" s="84">
        <f t="shared" si="5"/>
        <v>19.030223804641402</v>
      </c>
      <c r="T36" s="85">
        <f>分析係数表!F39</f>
        <v>0.70376764496801059</v>
      </c>
      <c r="U36" s="86">
        <f t="shared" si="6"/>
        <v>13.392855790206653</v>
      </c>
      <c r="V36" s="87">
        <f>分析係数表!D39</f>
        <v>5.7580989133746319E-2</v>
      </c>
      <c r="W36" s="167">
        <f t="shared" si="7"/>
        <v>1</v>
      </c>
      <c r="X36" s="76">
        <f>分析係数表!E39</f>
        <v>7.2915608814867472E-2</v>
      </c>
      <c r="Y36" s="166">
        <f t="shared" si="8"/>
        <v>1</v>
      </c>
    </row>
    <row r="37" spans="1:25" x14ac:dyDescent="0.2">
      <c r="A37" s="6" t="s">
        <v>25</v>
      </c>
      <c r="B37" s="5" t="s">
        <v>40</v>
      </c>
      <c r="C37" s="90"/>
      <c r="D37" s="107">
        <f>投入係数表!AO37</f>
        <v>1.2250398137939484E-4</v>
      </c>
      <c r="E37" s="110">
        <f t="shared" si="9"/>
        <v>1.2250398137939484E-2</v>
      </c>
      <c r="F37" s="85">
        <f>分析係数表!C40</f>
        <v>0.78099387587215507</v>
      </c>
      <c r="G37" s="110">
        <f t="shared" si="0"/>
        <v>9.5674859227263889E-3</v>
      </c>
      <c r="H37" s="110">
        <v>1.6533971852165597E-2</v>
      </c>
      <c r="I37" s="110">
        <f t="shared" si="1"/>
        <v>1.6533971852165597E-2</v>
      </c>
      <c r="J37" s="85">
        <f>分析係数表!G40</f>
        <v>0.50417365280256732</v>
      </c>
      <c r="K37" s="111">
        <f t="shared" si="2"/>
        <v>8.335992984041158E-3</v>
      </c>
      <c r="L37" s="79"/>
      <c r="M37" s="80"/>
      <c r="N37" s="81">
        <f>分析係数表!H40</f>
        <v>3.2832602420076455E-2</v>
      </c>
      <c r="O37" s="82">
        <f t="shared" si="3"/>
        <v>0.29483214579311245</v>
      </c>
      <c r="P37" s="76">
        <f>分析係数表!C40</f>
        <v>0.78099387587215507</v>
      </c>
      <c r="Q37" s="82">
        <f t="shared" si="4"/>
        <v>0.2302621002746672</v>
      </c>
      <c r="R37" s="83">
        <v>0.23081281995237832</v>
      </c>
      <c r="S37" s="84">
        <f t="shared" si="5"/>
        <v>0.24734679180454391</v>
      </c>
      <c r="T37" s="85">
        <f>分析係数表!F40</f>
        <v>0.70079506733733576</v>
      </c>
      <c r="U37" s="86">
        <f t="shared" si="6"/>
        <v>0.17333941161833932</v>
      </c>
      <c r="V37" s="87">
        <f>分析係数表!D40</f>
        <v>8.9079993509654384E-2</v>
      </c>
      <c r="W37" s="167">
        <f t="shared" si="7"/>
        <v>0</v>
      </c>
      <c r="X37" s="76">
        <f>分析係数表!E40</f>
        <v>5.5816972253772516E-2</v>
      </c>
      <c r="Y37" s="166">
        <f t="shared" si="8"/>
        <v>0</v>
      </c>
    </row>
    <row r="38" spans="1:25" x14ac:dyDescent="0.2">
      <c r="A38" s="6" t="s">
        <v>26</v>
      </c>
      <c r="B38" s="5" t="s">
        <v>277</v>
      </c>
      <c r="C38" s="90"/>
      <c r="D38" s="107">
        <f>投入係数表!AO38</f>
        <v>1.8375597206909224E-3</v>
      </c>
      <c r="E38" s="110">
        <f t="shared" si="9"/>
        <v>0.18375597206909225</v>
      </c>
      <c r="F38" s="85">
        <f>分析係数表!C41</f>
        <v>0.76071116627591595</v>
      </c>
      <c r="G38" s="110">
        <f t="shared" si="0"/>
        <v>0.13978521982284381</v>
      </c>
      <c r="H38" s="110">
        <v>0.14495247190035163</v>
      </c>
      <c r="I38" s="110">
        <f t="shared" si="1"/>
        <v>0.14495247190035163</v>
      </c>
      <c r="J38" s="85">
        <f>分析係数表!G41</f>
        <v>0.44503393665158369</v>
      </c>
      <c r="K38" s="111">
        <f t="shared" si="2"/>
        <v>6.4508769197191548E-2</v>
      </c>
      <c r="L38" s="79"/>
      <c r="M38" s="80"/>
      <c r="N38" s="81">
        <f>分析係数表!H41</f>
        <v>5.40375184572724E-2</v>
      </c>
      <c r="O38" s="82">
        <f t="shared" si="3"/>
        <v>0.4852493054388663</v>
      </c>
      <c r="P38" s="76">
        <f>分析係数表!C41</f>
        <v>0.76071116627591595</v>
      </c>
      <c r="Q38" s="82">
        <f t="shared" si="4"/>
        <v>0.36913456507497816</v>
      </c>
      <c r="R38" s="83">
        <v>0.37551644218627378</v>
      </c>
      <c r="S38" s="84">
        <f t="shared" si="5"/>
        <v>0.52046891408662543</v>
      </c>
      <c r="T38" s="85">
        <f>分析係数表!F41</f>
        <v>0.54961538461538462</v>
      </c>
      <c r="U38" s="86">
        <f t="shared" si="6"/>
        <v>0.28605772239607219</v>
      </c>
      <c r="V38" s="87">
        <f>分析係数表!D41</f>
        <v>0.14765837104072399</v>
      </c>
      <c r="W38" s="167">
        <f t="shared" si="7"/>
        <v>0</v>
      </c>
      <c r="X38" s="76">
        <f>分析係数表!E41</f>
        <v>0.13881221719457013</v>
      </c>
      <c r="Y38" s="166">
        <f t="shared" si="8"/>
        <v>0</v>
      </c>
    </row>
    <row r="39" spans="1:25" x14ac:dyDescent="0.2">
      <c r="A39" s="6" t="s">
        <v>51</v>
      </c>
      <c r="B39" s="5" t="s">
        <v>368</v>
      </c>
      <c r="C39" s="90"/>
      <c r="D39" s="107">
        <f>投入係数表!AO39</f>
        <v>3.6751194413818448E-3</v>
      </c>
      <c r="E39" s="110">
        <f t="shared" si="9"/>
        <v>0.3675119441381845</v>
      </c>
      <c r="F39" s="85">
        <f>分析係数表!C42</f>
        <v>0.30107643796890293</v>
      </c>
      <c r="G39" s="110">
        <f>E39*F39</f>
        <v>0.11064918705215103</v>
      </c>
      <c r="H39" s="110">
        <v>0.11834387606812607</v>
      </c>
      <c r="I39" s="110">
        <f>C39+H39</f>
        <v>0.11834387606812607</v>
      </c>
      <c r="J39" s="85">
        <f>分析係数表!G42</f>
        <v>0.48530465949820789</v>
      </c>
      <c r="K39" s="111">
        <f>I39*J39</f>
        <v>5.7432834478940036E-2</v>
      </c>
      <c r="L39" s="79"/>
      <c r="M39" s="80"/>
      <c r="N39" s="81">
        <f>分析係数表!H42</f>
        <v>1.1991298601515789E-2</v>
      </c>
      <c r="O39" s="82">
        <f t="shared" si="3"/>
        <v>0.10768017266182386</v>
      </c>
      <c r="P39" s="76">
        <f>分析係数表!C42</f>
        <v>0.30107643796890293</v>
      </c>
      <c r="Q39" s="82">
        <f>O39*P39</f>
        <v>3.2419962824898368E-2</v>
      </c>
      <c r="R39" s="83">
        <v>3.4253880640624734E-2</v>
      </c>
      <c r="S39" s="84">
        <f>I39+R39</f>
        <v>0.15259775670875081</v>
      </c>
      <c r="T39" s="85">
        <f>分析係数表!F42</f>
        <v>0.55698924731182797</v>
      </c>
      <c r="U39" s="86">
        <f>S39*T39</f>
        <v>8.4995309650680556E-2</v>
      </c>
      <c r="V39" s="87">
        <f>分析係数表!D42</f>
        <v>0.33118279569892473</v>
      </c>
      <c r="W39" s="167">
        <f>ROUND(S39*V39,0)</f>
        <v>0</v>
      </c>
      <c r="X39" s="76">
        <f>分析係数表!E42</f>
        <v>0.28387096774193549</v>
      </c>
      <c r="Y39" s="166">
        <f>ROUND(S39*X39,0)</f>
        <v>0</v>
      </c>
    </row>
    <row r="40" spans="1:25" x14ac:dyDescent="0.2">
      <c r="A40" s="6" t="s">
        <v>195</v>
      </c>
      <c r="B40" s="5" t="s">
        <v>41</v>
      </c>
      <c r="C40" s="90"/>
      <c r="D40" s="107">
        <f>投入係数表!AO40</f>
        <v>3.0748499326228102E-2</v>
      </c>
      <c r="E40" s="110">
        <f t="shared" si="9"/>
        <v>3.07484993262281</v>
      </c>
      <c r="F40" s="85">
        <f>分析係数表!C43</f>
        <v>0.72981232219865499</v>
      </c>
      <c r="G40" s="110">
        <f>E40*F40</f>
        <v>2.2440633697398309</v>
      </c>
      <c r="H40" s="110">
        <v>4.75084194752211</v>
      </c>
      <c r="I40" s="110">
        <f>C40+H40</f>
        <v>4.75084194752211</v>
      </c>
      <c r="J40" s="85">
        <f>分析係数表!G43</f>
        <v>0.39095764137830125</v>
      </c>
      <c r="K40" s="111">
        <f>I40*J40</f>
        <v>1.8573779623643394</v>
      </c>
      <c r="L40" s="79"/>
      <c r="M40" s="80"/>
      <c r="N40" s="81">
        <f>分析係数表!H43</f>
        <v>3.3430191196790096E-2</v>
      </c>
      <c r="O40" s="82">
        <f t="shared" si="3"/>
        <v>0.30019840884732069</v>
      </c>
      <c r="P40" s="76">
        <f>分析係数表!C43</f>
        <v>0.72981232219865499</v>
      </c>
      <c r="Q40" s="82">
        <f>O40*P40</f>
        <v>0.21908849788120435</v>
      </c>
      <c r="R40" s="83">
        <v>0.43819999755832867</v>
      </c>
      <c r="S40" s="84">
        <f>I40+R40</f>
        <v>5.1890419450804384</v>
      </c>
      <c r="T40" s="85">
        <f>分析係数表!F43</f>
        <v>0.64680420416026529</v>
      </c>
      <c r="U40" s="86">
        <f>S40*T40</f>
        <v>3.3562941456419879</v>
      </c>
      <c r="V40" s="87">
        <f>分析係数表!D43</f>
        <v>0.10445777550174361</v>
      </c>
      <c r="W40" s="167">
        <f>ROUND(S40*V40,0)</f>
        <v>1</v>
      </c>
      <c r="X40" s="76">
        <f>分析係数表!E43</f>
        <v>8.2644426561318804E-2</v>
      </c>
      <c r="Y40" s="166">
        <f>ROUND(S40*X40,0)</f>
        <v>0</v>
      </c>
    </row>
    <row r="41" spans="1:25" x14ac:dyDescent="0.2">
      <c r="A41" s="6" t="s">
        <v>341</v>
      </c>
      <c r="B41" s="5" t="s">
        <v>42</v>
      </c>
      <c r="C41" s="90"/>
      <c r="D41" s="107">
        <f>投入係数表!AO41</f>
        <v>1.3475437951733431E-3</v>
      </c>
      <c r="E41" s="110">
        <f t="shared" si="9"/>
        <v>0.13475437951733429</v>
      </c>
      <c r="F41" s="85">
        <f>分析係数表!C44</f>
        <v>0.45252453325619169</v>
      </c>
      <c r="G41" s="110">
        <f>E41*F41</f>
        <v>6.0979662695309418E-2</v>
      </c>
      <c r="H41" s="110">
        <v>8.4887759817720829E-2</v>
      </c>
      <c r="I41" s="110">
        <f>C41+H41</f>
        <v>8.4887759817720829E-2</v>
      </c>
      <c r="J41" s="85">
        <f>分析係数表!G44</f>
        <v>0.2679406279539126</v>
      </c>
      <c r="K41" s="111">
        <f>I41*J41</f>
        <v>2.2744879671161029E-2</v>
      </c>
      <c r="L41" s="79"/>
      <c r="M41" s="80"/>
      <c r="N41" s="81">
        <f>分析係数表!H44</f>
        <v>0.11253165797686161</v>
      </c>
      <c r="O41" s="82">
        <f t="shared" si="3"/>
        <v>1.0105184403745924</v>
      </c>
      <c r="P41" s="76">
        <f>分析係数表!C44</f>
        <v>0.45252453325619169</v>
      </c>
      <c r="Q41" s="82">
        <f>O41*P41</f>
        <v>0.45728438557728718</v>
      </c>
      <c r="R41" s="83">
        <v>0.46499545113692969</v>
      </c>
      <c r="S41" s="84">
        <f>I41+R41</f>
        <v>0.54988321095465054</v>
      </c>
      <c r="T41" s="85">
        <f>分析係数表!F44</f>
        <v>0.51592877398257675</v>
      </c>
      <c r="U41" s="86">
        <f>S41*T41</f>
        <v>0.28370057086143546</v>
      </c>
      <c r="V41" s="87">
        <f>分析係数表!D44</f>
        <v>0.17695373374549728</v>
      </c>
      <c r="W41" s="167">
        <f>ROUND(S41*V41,0)</f>
        <v>0</v>
      </c>
      <c r="X41" s="76">
        <f>分析係数表!E44</f>
        <v>0.1325013412359809</v>
      </c>
      <c r="Y41" s="166">
        <f>ROUND(S41*X41,0)</f>
        <v>0</v>
      </c>
    </row>
    <row r="42" spans="1:25" x14ac:dyDescent="0.2">
      <c r="A42" s="6" t="s">
        <v>342</v>
      </c>
      <c r="B42" s="5" t="s">
        <v>279</v>
      </c>
      <c r="C42" s="90"/>
      <c r="D42" s="107">
        <f>投入係数表!AO42</f>
        <v>2.4500796275878968E-4</v>
      </c>
      <c r="E42" s="110">
        <f t="shared" si="9"/>
        <v>2.4500796275878967E-2</v>
      </c>
      <c r="F42" s="85">
        <f>分析係数表!C45</f>
        <v>1</v>
      </c>
      <c r="G42" s="110">
        <f>E42*F42</f>
        <v>2.4500796275878967E-2</v>
      </c>
      <c r="H42" s="110">
        <v>0.1174419669384633</v>
      </c>
      <c r="I42" s="110">
        <f>C42+H42</f>
        <v>0.1174419669384633</v>
      </c>
      <c r="J42" s="85">
        <f>分析係数表!G45</f>
        <v>0</v>
      </c>
      <c r="K42" s="111">
        <f>I42*J42</f>
        <v>0</v>
      </c>
      <c r="L42" s="79"/>
      <c r="M42" s="80"/>
      <c r="N42" s="81">
        <f>分析係数表!H45</f>
        <v>0</v>
      </c>
      <c r="O42" s="82">
        <f t="shared" si="3"/>
        <v>0</v>
      </c>
      <c r="P42" s="76">
        <f>分析係数表!C45</f>
        <v>1</v>
      </c>
      <c r="Q42" s="82">
        <f>O42*P42</f>
        <v>0</v>
      </c>
      <c r="R42" s="83">
        <v>7.7115757746375546E-3</v>
      </c>
      <c r="S42" s="84">
        <f>I42+R42</f>
        <v>0.12515354271310086</v>
      </c>
      <c r="T42" s="85">
        <f>分析係数表!F45</f>
        <v>0</v>
      </c>
      <c r="U42" s="86">
        <f>S42*T42</f>
        <v>0</v>
      </c>
      <c r="V42" s="87">
        <f>分析係数表!D45</f>
        <v>0</v>
      </c>
      <c r="W42" s="167">
        <f>ROUND(S42*V42,0)</f>
        <v>0</v>
      </c>
      <c r="X42" s="76">
        <f>分析係数表!E45</f>
        <v>0</v>
      </c>
      <c r="Y42" s="166">
        <f>ROUND(S42*X42,0)</f>
        <v>0</v>
      </c>
    </row>
    <row r="43" spans="1:25" x14ac:dyDescent="0.2">
      <c r="A43" s="6" t="s">
        <v>343</v>
      </c>
      <c r="B43" s="5" t="s">
        <v>280</v>
      </c>
      <c r="C43" s="201">
        <f>最終需要_まとめ!C44</f>
        <v>100</v>
      </c>
      <c r="D43" s="107">
        <f>投入係数表!AO43</f>
        <v>2.4500796275878968E-4</v>
      </c>
      <c r="E43" s="110">
        <f t="shared" si="9"/>
        <v>2.4500796275878967E-2</v>
      </c>
      <c r="F43" s="85">
        <f>分析係数表!C46</f>
        <v>0.34080923888028791</v>
      </c>
      <c r="G43" s="110">
        <f>E43*F43</f>
        <v>8.3500977307433034E-3</v>
      </c>
      <c r="H43" s="110">
        <v>9.4418090958088396E-2</v>
      </c>
      <c r="I43" s="110">
        <f>C43+H43</f>
        <v>100.09441809095809</v>
      </c>
      <c r="J43" s="85">
        <f>分析係数表!G46</f>
        <v>9.3103025848340071E-3</v>
      </c>
      <c r="K43" s="111">
        <f>I43*J43</f>
        <v>0.9319093194797029</v>
      </c>
      <c r="L43" s="79"/>
      <c r="M43" s="80"/>
      <c r="N43" s="81">
        <f>分析係数表!H46</f>
        <v>2.2019091222401043E-2</v>
      </c>
      <c r="O43" s="82">
        <f t="shared" si="3"/>
        <v>0.19772833814553498</v>
      </c>
      <c r="P43" s="76">
        <f>分析係数表!C46</f>
        <v>0.34080923888028791</v>
      </c>
      <c r="Q43" s="82">
        <f>O43*P43</f>
        <v>6.7387644428443971E-2</v>
      </c>
      <c r="R43" s="83">
        <v>7.7077570249873148E-2</v>
      </c>
      <c r="S43" s="84">
        <f>I43+R43</f>
        <v>100.17149566120796</v>
      </c>
      <c r="T43" s="85">
        <f>分析係数表!F46</f>
        <v>0.31361019233125076</v>
      </c>
      <c r="U43" s="86">
        <f>S43*T43</f>
        <v>31.414802020420478</v>
      </c>
      <c r="V43" s="87">
        <f>分析係数表!D46</f>
        <v>2.8175915717260809E-3</v>
      </c>
      <c r="W43" s="167">
        <f>ROUND(S43*V43,0)</f>
        <v>0</v>
      </c>
      <c r="X43" s="76">
        <f>分析係数表!E46</f>
        <v>8.2077667524194532E-3</v>
      </c>
      <c r="Y43" s="166">
        <f>ROUND(S43*X43,0)</f>
        <v>1</v>
      </c>
    </row>
    <row r="44" spans="1:25" x14ac:dyDescent="0.2">
      <c r="A44" s="192">
        <v>40</v>
      </c>
      <c r="B44" s="14" t="s">
        <v>151</v>
      </c>
      <c r="C44" s="197">
        <f>SUM(C5:C43)</f>
        <v>100</v>
      </c>
      <c r="D44" s="108">
        <f>投入係数表!AO44</f>
        <v>0.6833272081342644</v>
      </c>
      <c r="E44" s="96">
        <f>SUM(E5:E43)</f>
        <v>68.33272081342642</v>
      </c>
      <c r="F44" s="98">
        <f>分析係数表!C47</f>
        <v>0.44730110240898746</v>
      </c>
      <c r="G44" s="96">
        <f>SUM(G5:G43)</f>
        <v>34.670277914224215</v>
      </c>
      <c r="H44" s="96">
        <f>SUM(H5:H43)</f>
        <v>40.623731449996249</v>
      </c>
      <c r="I44" s="96">
        <f>SUM(I5:I43)</f>
        <v>140.62373144999626</v>
      </c>
      <c r="J44" s="98">
        <f>分析係数表!G47</f>
        <v>0.20041488570582558</v>
      </c>
      <c r="K44" s="112">
        <f>SUM(K5:K43)</f>
        <v>14.314334483894967</v>
      </c>
      <c r="L44" s="94">
        <f>最終需要_まとめ!$L$33</f>
        <v>0.62733333333333341</v>
      </c>
      <c r="M44" s="91">
        <f>K44*L44</f>
        <v>8.9798591662301099</v>
      </c>
      <c r="N44" s="95">
        <f>分析係数表!H47</f>
        <v>1</v>
      </c>
      <c r="O44" s="96">
        <f>SUM(O5:O43)</f>
        <v>8.9798591662301099</v>
      </c>
      <c r="P44" s="92">
        <f>分析係数表!C47</f>
        <v>0.44730110240898746</v>
      </c>
      <c r="Q44" s="96">
        <f>SUM(Q5:Q43)</f>
        <v>4.3235059786798518</v>
      </c>
      <c r="R44" s="91">
        <f>SUM(R5:R43)</f>
        <v>4.9714766861732178</v>
      </c>
      <c r="S44" s="97">
        <f>SUM(S5:S43)</f>
        <v>145.59520813616948</v>
      </c>
      <c r="T44" s="98">
        <f>分析係数表!F47</f>
        <v>0.4447131739491107</v>
      </c>
      <c r="U44" s="99">
        <f>SUM(U5:U43)</f>
        <v>61.146080340687611</v>
      </c>
      <c r="V44" s="100">
        <f>分析係数表!D47</f>
        <v>5.9741394314336671E-2</v>
      </c>
      <c r="W44" s="164">
        <f>SUM(W5:W43)</f>
        <v>3</v>
      </c>
      <c r="X44" s="92">
        <f>分析係数表!E47</f>
        <v>5.0958836918611881E-2</v>
      </c>
      <c r="Y44" s="165">
        <f>SUM(Y5:Y43)</f>
        <v>2</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 right="0.7" top="0.75" bottom="0.75" header="0.3" footer="0.3"/>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tabColor theme="9" tint="0.79998168889431442"/>
  </sheetPr>
  <dimension ref="A1:AW52"/>
  <sheetViews>
    <sheetView workbookViewId="0">
      <pane xSplit="2" ySplit="7" topLeftCell="W8" activePane="bottomRight" state="frozen"/>
      <selection activeCell="F63" sqref="F63"/>
      <selection pane="topRight" activeCell="F63" sqref="F63"/>
      <selection pane="bottomLeft" activeCell="F63" sqref="F63"/>
      <selection pane="bottomRight" activeCell="AF3" sqref="AF3"/>
    </sheetView>
  </sheetViews>
  <sheetFormatPr defaultColWidth="9" defaultRowHeight="12" x14ac:dyDescent="0.2"/>
  <cols>
    <col min="1" max="1" width="3.6328125" style="1" customWidth="1"/>
    <col min="2" max="2" width="20.6328125" style="48" customWidth="1"/>
    <col min="3" max="8" width="9.08984375" style="48" bestFit="1" customWidth="1"/>
    <col min="9" max="10" width="9" style="48"/>
    <col min="11" max="11" width="3.6328125" style="1" customWidth="1"/>
    <col min="12" max="12" width="20.6328125" style="48" customWidth="1"/>
    <col min="13" max="13" width="10.6328125" style="48" bestFit="1" customWidth="1"/>
    <col min="14" max="16" width="9.08984375" style="48" bestFit="1" customWidth="1"/>
    <col min="17" max="17" width="4" style="48" customWidth="1"/>
    <col min="18" max="18" width="3.6328125" style="48" customWidth="1"/>
    <col min="19" max="19" width="20.453125" style="48" customWidth="1"/>
    <col min="20" max="24" width="9.08984375" style="48" bestFit="1" customWidth="1"/>
    <col min="25" max="25" width="4" style="48" customWidth="1"/>
    <col min="26" max="26" width="3.6328125" style="48" customWidth="1"/>
    <col min="27" max="27" width="20.453125" style="48" customWidth="1"/>
    <col min="28" max="34" width="10.453125" style="48" customWidth="1"/>
    <col min="35" max="35" width="9.08984375" style="48" bestFit="1" customWidth="1"/>
    <col min="36" max="36" width="4" style="48" customWidth="1"/>
    <col min="37" max="37" width="3.6328125" style="48" customWidth="1"/>
    <col min="38" max="38" width="20.453125" style="48" customWidth="1"/>
    <col min="39" max="40" width="9.08984375" style="48" bestFit="1" customWidth="1"/>
    <col min="41" max="41" width="9" style="48"/>
    <col min="42" max="42" width="3.90625" style="48" customWidth="1"/>
    <col min="43" max="43" width="20.90625" style="48" customWidth="1"/>
    <col min="44" max="44" width="9.453125" style="48" bestFit="1" customWidth="1"/>
    <col min="45" max="45" width="9.36328125" style="48" bestFit="1" customWidth="1"/>
    <col min="46" max="46" width="9.453125" style="48" bestFit="1" customWidth="1"/>
    <col min="47" max="47" width="10.90625" style="48" customWidth="1"/>
    <col min="48" max="49" width="9.08984375" style="48" bestFit="1" customWidth="1"/>
    <col min="50" max="16384" width="9" style="48"/>
  </cols>
  <sheetData>
    <row r="1" spans="1:49" ht="13" x14ac:dyDescent="0.2">
      <c r="A1" s="393" t="s">
        <v>548</v>
      </c>
      <c r="K1" s="393" t="s">
        <v>548</v>
      </c>
    </row>
    <row r="2" spans="1:49" x14ac:dyDescent="0.2">
      <c r="A2" s="1" t="s">
        <v>59</v>
      </c>
      <c r="K2" s="1" t="s">
        <v>189</v>
      </c>
      <c r="R2" s="48" t="s">
        <v>215</v>
      </c>
      <c r="Z2" s="48" t="s">
        <v>60</v>
      </c>
      <c r="AK2" s="48" t="s">
        <v>61</v>
      </c>
    </row>
    <row r="3" spans="1:49" x14ac:dyDescent="0.2">
      <c r="K3" s="1" t="s">
        <v>62</v>
      </c>
      <c r="R3" s="48" t="s">
        <v>63</v>
      </c>
      <c r="Z3" s="48" t="s">
        <v>64</v>
      </c>
      <c r="AK3" s="48" t="s">
        <v>64</v>
      </c>
    </row>
    <row r="4" spans="1:49" x14ac:dyDescent="0.2">
      <c r="W4" s="209"/>
      <c r="Z4" s="48" t="s">
        <v>65</v>
      </c>
      <c r="AP4" s="210" t="s">
        <v>544</v>
      </c>
      <c r="AU4" s="48" t="s">
        <v>386</v>
      </c>
    </row>
    <row r="5" spans="1:49" x14ac:dyDescent="0.2">
      <c r="A5" s="211"/>
      <c r="B5" s="51"/>
      <c r="C5" s="104"/>
      <c r="D5" s="51"/>
      <c r="E5" s="51"/>
      <c r="F5" s="51"/>
      <c r="G5" s="51"/>
      <c r="H5" s="105"/>
      <c r="K5" s="211"/>
      <c r="L5" s="105"/>
      <c r="M5" s="212" t="s">
        <v>66</v>
      </c>
      <c r="N5" s="155" t="s">
        <v>66</v>
      </c>
      <c r="O5" s="114"/>
      <c r="P5" s="105"/>
      <c r="R5" s="104"/>
      <c r="S5" s="51"/>
      <c r="T5" s="374" t="s">
        <v>66</v>
      </c>
      <c r="U5" s="375"/>
      <c r="V5" s="376"/>
      <c r="W5" s="458" t="s">
        <v>67</v>
      </c>
      <c r="X5" s="459"/>
      <c r="Z5" s="104"/>
      <c r="AA5" s="105"/>
      <c r="AB5" s="371"/>
      <c r="AC5" s="371"/>
      <c r="AD5" s="371"/>
      <c r="AE5" s="371"/>
      <c r="AF5" s="371"/>
      <c r="AG5" s="371"/>
      <c r="AH5" s="114"/>
      <c r="AI5" s="114"/>
      <c r="AK5" s="104"/>
      <c r="AL5" s="51"/>
      <c r="AM5" s="114"/>
      <c r="AN5" s="105"/>
      <c r="AP5" s="211"/>
      <c r="AQ5" s="105"/>
      <c r="AR5" s="212" t="s">
        <v>387</v>
      </c>
      <c r="AS5" s="155"/>
      <c r="AT5" s="155" t="s">
        <v>387</v>
      </c>
      <c r="AU5" s="212"/>
      <c r="AV5" s="114"/>
      <c r="AW5" s="105"/>
    </row>
    <row r="6" spans="1:49" ht="36" x14ac:dyDescent="0.2">
      <c r="A6" s="213" t="s">
        <v>1</v>
      </c>
      <c r="B6" s="158" t="s">
        <v>350</v>
      </c>
      <c r="C6" s="214" t="s">
        <v>547</v>
      </c>
      <c r="D6" s="215" t="s">
        <v>212</v>
      </c>
      <c r="E6" s="215" t="s">
        <v>213</v>
      </c>
      <c r="F6" s="215" t="s">
        <v>68</v>
      </c>
      <c r="G6" s="215" t="s">
        <v>69</v>
      </c>
      <c r="H6" s="216" t="s">
        <v>70</v>
      </c>
      <c r="I6" s="215"/>
      <c r="K6" s="213" t="s">
        <v>1</v>
      </c>
      <c r="L6" s="158" t="s">
        <v>350</v>
      </c>
      <c r="M6" s="217" t="s">
        <v>545</v>
      </c>
      <c r="N6" s="215" t="s">
        <v>71</v>
      </c>
      <c r="O6" s="217" t="s">
        <v>72</v>
      </c>
      <c r="P6" s="216" t="s">
        <v>547</v>
      </c>
      <c r="R6" s="213" t="s">
        <v>1</v>
      </c>
      <c r="S6" s="158" t="s">
        <v>350</v>
      </c>
      <c r="T6" s="377" t="s">
        <v>440</v>
      </c>
      <c r="U6" s="378" t="s">
        <v>351</v>
      </c>
      <c r="V6" s="379" t="s">
        <v>352</v>
      </c>
      <c r="W6" s="218" t="s">
        <v>212</v>
      </c>
      <c r="X6" s="218" t="s">
        <v>214</v>
      </c>
      <c r="Z6" s="213" t="s">
        <v>1</v>
      </c>
      <c r="AA6" s="158" t="s">
        <v>350</v>
      </c>
      <c r="AB6" s="372" t="s">
        <v>53</v>
      </c>
      <c r="AC6" s="372" t="s">
        <v>54</v>
      </c>
      <c r="AD6" s="372" t="s">
        <v>55</v>
      </c>
      <c r="AE6" s="372" t="s">
        <v>56</v>
      </c>
      <c r="AF6" s="372" t="s">
        <v>57</v>
      </c>
      <c r="AG6" s="372" t="s">
        <v>549</v>
      </c>
      <c r="AH6" s="217" t="s">
        <v>73</v>
      </c>
      <c r="AI6" s="217" t="s">
        <v>74</v>
      </c>
      <c r="AK6" s="213" t="s">
        <v>1</v>
      </c>
      <c r="AL6" s="158" t="s">
        <v>350</v>
      </c>
      <c r="AM6" s="217" t="s">
        <v>44</v>
      </c>
      <c r="AN6" s="216" t="s">
        <v>75</v>
      </c>
      <c r="AP6" s="213" t="s">
        <v>1</v>
      </c>
      <c r="AQ6" s="158" t="s">
        <v>350</v>
      </c>
      <c r="AR6" s="217" t="s">
        <v>545</v>
      </c>
      <c r="AS6" s="215" t="s">
        <v>353</v>
      </c>
      <c r="AT6" s="215" t="s">
        <v>71</v>
      </c>
      <c r="AU6" s="217" t="s">
        <v>546</v>
      </c>
      <c r="AV6" s="217" t="s">
        <v>72</v>
      </c>
      <c r="AW6" s="216" t="s">
        <v>547</v>
      </c>
    </row>
    <row r="7" spans="1:49" x14ac:dyDescent="0.2">
      <c r="A7" s="219"/>
      <c r="B7" s="126"/>
      <c r="C7" s="103"/>
      <c r="H7" s="158"/>
      <c r="K7" s="219"/>
      <c r="L7" s="220"/>
      <c r="M7" s="221" t="s">
        <v>76</v>
      </c>
      <c r="N7" s="222" t="s">
        <v>77</v>
      </c>
      <c r="O7" s="221" t="s">
        <v>78</v>
      </c>
      <c r="P7" s="223" t="s">
        <v>79</v>
      </c>
      <c r="R7" s="219"/>
      <c r="S7" s="220"/>
      <c r="T7" s="380" t="s">
        <v>80</v>
      </c>
      <c r="U7" s="381"/>
      <c r="V7" s="382"/>
      <c r="W7" s="221" t="s">
        <v>81</v>
      </c>
      <c r="X7" s="221" t="s">
        <v>82</v>
      </c>
      <c r="Z7" s="219"/>
      <c r="AA7" s="220"/>
      <c r="AB7" s="373" t="s">
        <v>84</v>
      </c>
      <c r="AC7" s="373" t="s">
        <v>85</v>
      </c>
      <c r="AD7" s="373" t="s">
        <v>86</v>
      </c>
      <c r="AE7" s="373" t="s">
        <v>87</v>
      </c>
      <c r="AF7" s="373" t="s">
        <v>88</v>
      </c>
      <c r="AG7" s="373" t="s">
        <v>89</v>
      </c>
      <c r="AH7" s="221" t="s">
        <v>90</v>
      </c>
      <c r="AI7" s="221" t="s">
        <v>91</v>
      </c>
      <c r="AK7" s="219"/>
      <c r="AL7" s="220"/>
      <c r="AM7" s="221" t="s">
        <v>84</v>
      </c>
      <c r="AN7" s="223" t="s">
        <v>92</v>
      </c>
      <c r="AP7" s="219"/>
      <c r="AQ7" s="220"/>
      <c r="AR7" s="221" t="s">
        <v>388</v>
      </c>
      <c r="AS7" s="222" t="s">
        <v>389</v>
      </c>
      <c r="AT7" s="222" t="s">
        <v>390</v>
      </c>
      <c r="AU7" s="221" t="s">
        <v>391</v>
      </c>
      <c r="AV7" s="221" t="s">
        <v>392</v>
      </c>
      <c r="AW7" s="223" t="s">
        <v>393</v>
      </c>
    </row>
    <row r="8" spans="1:49" x14ac:dyDescent="0.2">
      <c r="A8" s="224" t="s">
        <v>264</v>
      </c>
      <c r="B8" s="158" t="s">
        <v>265</v>
      </c>
      <c r="C8" s="402">
        <f t="shared" ref="C8:C41" si="0">P8</f>
        <v>6.8521575100212173E-2</v>
      </c>
      <c r="D8" s="403">
        <f t="shared" ref="D8:E41" si="1">W8</f>
        <v>0.36021150033046928</v>
      </c>
      <c r="E8" s="403">
        <f t="shared" si="1"/>
        <v>0.22769332452081956</v>
      </c>
      <c r="F8" s="403">
        <f t="shared" ref="F8:G41" si="2">AH8</f>
        <v>0.45208195637805682</v>
      </c>
      <c r="G8" s="403">
        <f t="shared" si="2"/>
        <v>0.11996034368803701</v>
      </c>
      <c r="H8" s="404">
        <f t="shared" ref="H8:H41" si="3">AN8</f>
        <v>1.0951051471680932E-2</v>
      </c>
      <c r="K8" s="224" t="s">
        <v>264</v>
      </c>
      <c r="L8" s="158" t="s">
        <v>265</v>
      </c>
      <c r="M8" s="383">
        <f>取引基本表!AX5</f>
        <v>21205</v>
      </c>
      <c r="N8" s="367">
        <f>ABS(取引基本表!BB5)</f>
        <v>19752</v>
      </c>
      <c r="O8" s="411">
        <f t="shared" ref="O8:O41" si="4">N8/M8</f>
        <v>0.93147842489978783</v>
      </c>
      <c r="P8" s="407">
        <f t="shared" ref="P8:P43" si="5">1-O8</f>
        <v>6.8521575100212173E-2</v>
      </c>
      <c r="R8" s="224" t="s">
        <v>264</v>
      </c>
      <c r="S8" s="158" t="s">
        <v>265</v>
      </c>
      <c r="T8" s="365">
        <f>取引基本表!BD5</f>
        <v>3026</v>
      </c>
      <c r="U8" s="446">
        <f>雇用表!N5</f>
        <v>1090</v>
      </c>
      <c r="V8" s="447">
        <f>雇用表!N51</f>
        <v>689</v>
      </c>
      <c r="W8" s="413">
        <f>U8/T8</f>
        <v>0.36021150033046928</v>
      </c>
      <c r="X8" s="413">
        <f>V8/T8</f>
        <v>0.22769332452081956</v>
      </c>
      <c r="Z8" s="224" t="s">
        <v>264</v>
      </c>
      <c r="AA8" s="48" t="s">
        <v>265</v>
      </c>
      <c r="AB8" s="450">
        <f t="array" ref="AB8:AF47">TRANSPOSE(取引基本表!C46:AP50)</f>
        <v>363</v>
      </c>
      <c r="AC8" s="451">
        <v>611</v>
      </c>
      <c r="AD8" s="451">
        <v>485</v>
      </c>
      <c r="AE8" s="451">
        <v>120</v>
      </c>
      <c r="AF8" s="451">
        <v>-211</v>
      </c>
      <c r="AG8" s="368">
        <f t="array" ref="AG8:AG47">TRANSPOSE(取引基本表!C52:AP52)</f>
        <v>3026</v>
      </c>
      <c r="AH8" s="404">
        <f>SUM(AB8:AF8)/AG8</f>
        <v>0.45208195637805682</v>
      </c>
      <c r="AI8" s="415">
        <f>AB8/AG8</f>
        <v>0.11996034368803701</v>
      </c>
      <c r="AK8" s="224" t="s">
        <v>264</v>
      </c>
      <c r="AL8" s="158" t="s">
        <v>265</v>
      </c>
      <c r="AM8" s="383">
        <f>取引基本表!AR5</f>
        <v>6927</v>
      </c>
      <c r="AN8" s="407">
        <f t="shared" ref="AN8:AN47" si="6">AM8/AM$47</f>
        <v>1.0951051471680932E-2</v>
      </c>
      <c r="AP8" s="224" t="s">
        <v>264</v>
      </c>
      <c r="AQ8" s="158" t="s">
        <v>265</v>
      </c>
      <c r="AR8" s="386">
        <f>取引基本表!AX5</f>
        <v>21205</v>
      </c>
      <c r="AS8" s="387">
        <f>取引基本表!AY5</f>
        <v>1573</v>
      </c>
      <c r="AT8" s="387">
        <f>ABS(取引基本表!BB5)</f>
        <v>19752</v>
      </c>
      <c r="AU8" s="388">
        <f>AS8-AT8</f>
        <v>-18179</v>
      </c>
      <c r="AV8" s="411">
        <v>0.83011676085593211</v>
      </c>
      <c r="AW8" s="407">
        <v>0.16988323914406789</v>
      </c>
    </row>
    <row r="9" spans="1:49" x14ac:dyDescent="0.2">
      <c r="A9" s="225" t="s">
        <v>220</v>
      </c>
      <c r="B9" s="158" t="s">
        <v>266</v>
      </c>
      <c r="C9" s="405">
        <f t="shared" si="0"/>
        <v>0.10166666666666668</v>
      </c>
      <c r="D9" s="406">
        <f t="shared" si="1"/>
        <v>0</v>
      </c>
      <c r="E9" s="406">
        <f t="shared" si="1"/>
        <v>0</v>
      </c>
      <c r="F9" s="406">
        <f t="shared" si="2"/>
        <v>0.71212121212121215</v>
      </c>
      <c r="G9" s="406">
        <f t="shared" si="2"/>
        <v>0.25757575757575757</v>
      </c>
      <c r="H9" s="407">
        <f t="shared" si="3"/>
        <v>5.8336047250617351E-4</v>
      </c>
      <c r="K9" s="225" t="s">
        <v>220</v>
      </c>
      <c r="L9" s="158" t="s">
        <v>266</v>
      </c>
      <c r="M9" s="383">
        <f>取引基本表!AX6</f>
        <v>600</v>
      </c>
      <c r="N9" s="367">
        <f>ABS(取引基本表!BB6)</f>
        <v>539</v>
      </c>
      <c r="O9" s="411">
        <f t="shared" si="4"/>
        <v>0.89833333333333332</v>
      </c>
      <c r="P9" s="407">
        <f t="shared" si="5"/>
        <v>0.10166666666666668</v>
      </c>
      <c r="R9" s="225" t="s">
        <v>220</v>
      </c>
      <c r="S9" s="158" t="s">
        <v>266</v>
      </c>
      <c r="T9" s="365">
        <f>取引基本表!BD6</f>
        <v>66</v>
      </c>
      <c r="U9" s="446">
        <f>雇用表!N6</f>
        <v>0</v>
      </c>
      <c r="V9" s="447">
        <f>雇用表!N52</f>
        <v>0</v>
      </c>
      <c r="W9" s="413">
        <f t="shared" ref="W9:W47" si="7">U9/T9</f>
        <v>0</v>
      </c>
      <c r="X9" s="413">
        <f t="shared" ref="X9:X47" si="8">V9/T9</f>
        <v>0</v>
      </c>
      <c r="Z9" s="225" t="s">
        <v>220</v>
      </c>
      <c r="AA9" s="48" t="s">
        <v>266</v>
      </c>
      <c r="AB9" s="452">
        <v>17</v>
      </c>
      <c r="AC9" s="387">
        <v>26</v>
      </c>
      <c r="AD9" s="387">
        <v>5</v>
      </c>
      <c r="AE9" s="387">
        <v>2</v>
      </c>
      <c r="AF9" s="387">
        <v>-3</v>
      </c>
      <c r="AG9" s="369">
        <v>66</v>
      </c>
      <c r="AH9" s="407">
        <f t="shared" ref="AH9:AH41" si="9">SUM(AB9:AF9)/AG9</f>
        <v>0.71212121212121215</v>
      </c>
      <c r="AI9" s="411">
        <f t="shared" ref="AI9:AI41" si="10">AB9/AG9</f>
        <v>0.25757575757575757</v>
      </c>
      <c r="AK9" s="225" t="s">
        <v>220</v>
      </c>
      <c r="AL9" s="158" t="s">
        <v>266</v>
      </c>
      <c r="AM9" s="383">
        <f>取引基本表!AR6</f>
        <v>369</v>
      </c>
      <c r="AN9" s="407">
        <f t="shared" si="6"/>
        <v>5.8336047250617351E-4</v>
      </c>
      <c r="AP9" s="225" t="s">
        <v>220</v>
      </c>
      <c r="AQ9" s="158" t="s">
        <v>266</v>
      </c>
      <c r="AR9" s="386">
        <f>取引基本表!AX6</f>
        <v>600</v>
      </c>
      <c r="AS9" s="387">
        <f>取引基本表!AY6</f>
        <v>5</v>
      </c>
      <c r="AT9" s="387">
        <f>ABS(取引基本表!BB6)</f>
        <v>539</v>
      </c>
      <c r="AU9" s="388">
        <f t="shared" ref="AU9:AU47" si="11">AS9-AT9</f>
        <v>-534</v>
      </c>
      <c r="AV9" s="411">
        <v>0.59023354564755837</v>
      </c>
      <c r="AW9" s="407">
        <v>0.40976645435244163</v>
      </c>
    </row>
    <row r="10" spans="1:49" x14ac:dyDescent="0.2">
      <c r="A10" s="225" t="s">
        <v>221</v>
      </c>
      <c r="B10" s="158" t="s">
        <v>267</v>
      </c>
      <c r="C10" s="405">
        <f t="shared" si="0"/>
        <v>6.675102815564693E-2</v>
      </c>
      <c r="D10" s="406">
        <f t="shared" si="1"/>
        <v>9.2307692307692313E-2</v>
      </c>
      <c r="E10" s="406">
        <f t="shared" si="1"/>
        <v>0</v>
      </c>
      <c r="F10" s="406">
        <f t="shared" si="2"/>
        <v>0.52307692307692311</v>
      </c>
      <c r="G10" s="406">
        <f t="shared" si="2"/>
        <v>0.17692307692307693</v>
      </c>
      <c r="H10" s="407">
        <f t="shared" si="3"/>
        <v>1.0987412693544459E-3</v>
      </c>
      <c r="K10" s="225" t="s">
        <v>221</v>
      </c>
      <c r="L10" s="158" t="s">
        <v>267</v>
      </c>
      <c r="M10" s="383">
        <f>取引基本表!AX7</f>
        <v>3161</v>
      </c>
      <c r="N10" s="367">
        <f>ABS(取引基本表!BB7)</f>
        <v>2950</v>
      </c>
      <c r="O10" s="411">
        <f t="shared" si="4"/>
        <v>0.93324897184435307</v>
      </c>
      <c r="P10" s="407">
        <f t="shared" si="5"/>
        <v>6.675102815564693E-2</v>
      </c>
      <c r="R10" s="225" t="s">
        <v>221</v>
      </c>
      <c r="S10" s="158" t="s">
        <v>267</v>
      </c>
      <c r="T10" s="365">
        <f>取引基本表!BD7</f>
        <v>260</v>
      </c>
      <c r="U10" s="446">
        <f>雇用表!N7</f>
        <v>24</v>
      </c>
      <c r="V10" s="447">
        <f>雇用表!N53</f>
        <v>0</v>
      </c>
      <c r="W10" s="413">
        <f t="shared" si="7"/>
        <v>9.2307692307692313E-2</v>
      </c>
      <c r="X10" s="413">
        <f t="shared" si="8"/>
        <v>0</v>
      </c>
      <c r="Z10" s="225" t="s">
        <v>221</v>
      </c>
      <c r="AA10" s="48" t="s">
        <v>267</v>
      </c>
      <c r="AB10" s="452">
        <v>46</v>
      </c>
      <c r="AC10" s="387">
        <v>39</v>
      </c>
      <c r="AD10" s="387">
        <v>37</v>
      </c>
      <c r="AE10" s="387">
        <v>14</v>
      </c>
      <c r="AF10" s="387">
        <v>0</v>
      </c>
      <c r="AG10" s="369">
        <v>260</v>
      </c>
      <c r="AH10" s="407">
        <f t="shared" si="9"/>
        <v>0.52307692307692311</v>
      </c>
      <c r="AI10" s="411">
        <f t="shared" si="10"/>
        <v>0.17692307692307693</v>
      </c>
      <c r="AK10" s="225" t="s">
        <v>221</v>
      </c>
      <c r="AL10" s="158" t="s">
        <v>267</v>
      </c>
      <c r="AM10" s="383">
        <f>取引基本表!AR7</f>
        <v>695</v>
      </c>
      <c r="AN10" s="407">
        <f t="shared" si="6"/>
        <v>1.0987412693544459E-3</v>
      </c>
      <c r="AP10" s="225" t="s">
        <v>221</v>
      </c>
      <c r="AQ10" s="158" t="s">
        <v>267</v>
      </c>
      <c r="AR10" s="386">
        <f>取引基本表!AX7</f>
        <v>3161</v>
      </c>
      <c r="AS10" s="387">
        <f>取引基本表!AY7</f>
        <v>49</v>
      </c>
      <c r="AT10" s="387">
        <f>ABS(取引基本表!BB7)</f>
        <v>2950</v>
      </c>
      <c r="AU10" s="388">
        <f t="shared" si="11"/>
        <v>-2901</v>
      </c>
      <c r="AV10" s="411">
        <v>0.31992289294256238</v>
      </c>
      <c r="AW10" s="407">
        <v>0.68007710705743762</v>
      </c>
    </row>
    <row r="11" spans="1:49" x14ac:dyDescent="0.2">
      <c r="A11" s="225" t="s">
        <v>222</v>
      </c>
      <c r="B11" s="158" t="s">
        <v>27</v>
      </c>
      <c r="C11" s="405">
        <f t="shared" si="0"/>
        <v>1.2359489742525653E-2</v>
      </c>
      <c r="D11" s="406">
        <f t="shared" si="1"/>
        <v>9.0180360721442889E-3</v>
      </c>
      <c r="E11" s="406">
        <f t="shared" si="1"/>
        <v>0</v>
      </c>
      <c r="F11" s="406">
        <f t="shared" si="2"/>
        <v>0.55811623246492981</v>
      </c>
      <c r="G11" s="406">
        <f t="shared" si="2"/>
        <v>0.33667334669338678</v>
      </c>
      <c r="H11" s="407">
        <f t="shared" si="3"/>
        <v>-2.0551994966342155E-5</v>
      </c>
      <c r="K11" s="225" t="s">
        <v>222</v>
      </c>
      <c r="L11" s="158" t="s">
        <v>27</v>
      </c>
      <c r="M11" s="383">
        <f>取引基本表!AX8</f>
        <v>55423</v>
      </c>
      <c r="N11" s="367">
        <f>ABS(取引基本表!BB8)</f>
        <v>54738</v>
      </c>
      <c r="O11" s="411">
        <f t="shared" si="4"/>
        <v>0.98764051025747435</v>
      </c>
      <c r="P11" s="407">
        <f t="shared" si="5"/>
        <v>1.2359489742525653E-2</v>
      </c>
      <c r="R11" s="225" t="s">
        <v>222</v>
      </c>
      <c r="S11" s="158" t="s">
        <v>27</v>
      </c>
      <c r="T11" s="365">
        <f>取引基本表!BD8</f>
        <v>998</v>
      </c>
      <c r="U11" s="446">
        <f>雇用表!N8</f>
        <v>9</v>
      </c>
      <c r="V11" s="447">
        <f>雇用表!N54</f>
        <v>0</v>
      </c>
      <c r="W11" s="413">
        <f t="shared" si="7"/>
        <v>9.0180360721442889E-3</v>
      </c>
      <c r="X11" s="413">
        <f t="shared" si="8"/>
        <v>0</v>
      </c>
      <c r="Z11" s="225" t="s">
        <v>222</v>
      </c>
      <c r="AA11" s="48" t="s">
        <v>27</v>
      </c>
      <c r="AB11" s="452">
        <v>336</v>
      </c>
      <c r="AC11" s="387">
        <v>44</v>
      </c>
      <c r="AD11" s="387">
        <v>107</v>
      </c>
      <c r="AE11" s="387">
        <v>70</v>
      </c>
      <c r="AF11" s="387">
        <v>0</v>
      </c>
      <c r="AG11" s="369">
        <v>998</v>
      </c>
      <c r="AH11" s="407">
        <f t="shared" si="9"/>
        <v>0.55811623246492981</v>
      </c>
      <c r="AI11" s="411">
        <f t="shared" si="10"/>
        <v>0.33667334669338678</v>
      </c>
      <c r="AK11" s="225" t="s">
        <v>222</v>
      </c>
      <c r="AL11" s="158" t="s">
        <v>27</v>
      </c>
      <c r="AM11" s="383">
        <f>取引基本表!AR8</f>
        <v>-13</v>
      </c>
      <c r="AN11" s="407">
        <f t="shared" si="6"/>
        <v>-2.0551994966342155E-5</v>
      </c>
      <c r="AP11" s="225" t="s">
        <v>222</v>
      </c>
      <c r="AQ11" s="158" t="s">
        <v>27</v>
      </c>
      <c r="AR11" s="386">
        <f>取引基本表!AX8</f>
        <v>55423</v>
      </c>
      <c r="AS11" s="387">
        <f>取引基本表!AY8</f>
        <v>313</v>
      </c>
      <c r="AT11" s="387">
        <f>ABS(取引基本表!BB8)</f>
        <v>54738</v>
      </c>
      <c r="AU11" s="388">
        <f t="shared" si="11"/>
        <v>-54425</v>
      </c>
      <c r="AV11" s="411">
        <v>0.97885279843965589</v>
      </c>
      <c r="AW11" s="407">
        <v>2.1147201560344109E-2</v>
      </c>
    </row>
    <row r="12" spans="1:49" x14ac:dyDescent="0.2">
      <c r="A12" s="225" t="s">
        <v>223</v>
      </c>
      <c r="B12" s="158" t="s">
        <v>191</v>
      </c>
      <c r="C12" s="405">
        <f t="shared" si="0"/>
        <v>9.527433500036242E-2</v>
      </c>
      <c r="D12" s="406">
        <f t="shared" si="1"/>
        <v>6.9248744419642863E-2</v>
      </c>
      <c r="E12" s="406">
        <f t="shared" si="1"/>
        <v>7.6468331473214288E-2</v>
      </c>
      <c r="F12" s="406">
        <f t="shared" si="2"/>
        <v>0.31070382254464285</v>
      </c>
      <c r="G12" s="406">
        <f t="shared" si="2"/>
        <v>0.14088657924107142</v>
      </c>
      <c r="H12" s="407">
        <f t="shared" si="3"/>
        <v>8.9938691818092706E-2</v>
      </c>
      <c r="K12" s="225" t="s">
        <v>223</v>
      </c>
      <c r="L12" s="158" t="s">
        <v>191</v>
      </c>
      <c r="M12" s="383">
        <f>取引基本表!AX9</f>
        <v>82782</v>
      </c>
      <c r="N12" s="367">
        <f>ABS(取引基本表!BB9)</f>
        <v>74895</v>
      </c>
      <c r="O12" s="411">
        <f t="shared" si="4"/>
        <v>0.90472566499963758</v>
      </c>
      <c r="P12" s="407">
        <f t="shared" si="5"/>
        <v>9.527433500036242E-2</v>
      </c>
      <c r="R12" s="225" t="s">
        <v>223</v>
      </c>
      <c r="S12" s="158" t="s">
        <v>191</v>
      </c>
      <c r="T12" s="365">
        <f>取引基本表!BD9</f>
        <v>57344</v>
      </c>
      <c r="U12" s="446">
        <f>雇用表!N9</f>
        <v>3971</v>
      </c>
      <c r="V12" s="447">
        <f>雇用表!N55</f>
        <v>4385</v>
      </c>
      <c r="W12" s="413">
        <f t="shared" si="7"/>
        <v>6.9248744419642863E-2</v>
      </c>
      <c r="X12" s="413">
        <f t="shared" si="8"/>
        <v>7.6468331473214288E-2</v>
      </c>
      <c r="Z12" s="225" t="s">
        <v>223</v>
      </c>
      <c r="AA12" s="48" t="s">
        <v>191</v>
      </c>
      <c r="AB12" s="452">
        <v>8079</v>
      </c>
      <c r="AC12" s="387">
        <v>4406</v>
      </c>
      <c r="AD12" s="387">
        <v>2943</v>
      </c>
      <c r="AE12" s="387">
        <v>2629</v>
      </c>
      <c r="AF12" s="387">
        <v>-240</v>
      </c>
      <c r="AG12" s="369">
        <v>57344</v>
      </c>
      <c r="AH12" s="407">
        <f t="shared" si="9"/>
        <v>0.31070382254464285</v>
      </c>
      <c r="AI12" s="411">
        <f t="shared" si="10"/>
        <v>0.14088657924107142</v>
      </c>
      <c r="AK12" s="225" t="s">
        <v>223</v>
      </c>
      <c r="AL12" s="158" t="s">
        <v>191</v>
      </c>
      <c r="AM12" s="383">
        <f>取引基本表!AR9</f>
        <v>56890</v>
      </c>
      <c r="AN12" s="407">
        <f t="shared" si="6"/>
        <v>8.9938691818092706E-2</v>
      </c>
      <c r="AP12" s="225" t="s">
        <v>223</v>
      </c>
      <c r="AQ12" s="158" t="s">
        <v>191</v>
      </c>
      <c r="AR12" s="386">
        <f>取引基本表!AX9</f>
        <v>82782</v>
      </c>
      <c r="AS12" s="387">
        <f>取引基本表!AY9</f>
        <v>49457</v>
      </c>
      <c r="AT12" s="387">
        <f>ABS(取引基本表!BB9)</f>
        <v>74895</v>
      </c>
      <c r="AU12" s="388">
        <f t="shared" si="11"/>
        <v>-25438</v>
      </c>
      <c r="AV12" s="411">
        <v>0.73020703224841943</v>
      </c>
      <c r="AW12" s="407">
        <v>0.26979296775158057</v>
      </c>
    </row>
    <row r="13" spans="1:49" x14ac:dyDescent="0.2">
      <c r="A13" s="225" t="s">
        <v>224</v>
      </c>
      <c r="B13" s="158" t="s">
        <v>28</v>
      </c>
      <c r="C13" s="405">
        <f t="shared" si="0"/>
        <v>0</v>
      </c>
      <c r="D13" s="406">
        <f t="shared" si="1"/>
        <v>0.14249569881590932</v>
      </c>
      <c r="E13" s="406">
        <f t="shared" si="1"/>
        <v>0.13065479202509866</v>
      </c>
      <c r="F13" s="406">
        <f t="shared" si="2"/>
        <v>0.38356441655702866</v>
      </c>
      <c r="G13" s="406">
        <f t="shared" si="2"/>
        <v>0.24501568667138954</v>
      </c>
      <c r="H13" s="407">
        <f t="shared" si="3"/>
        <v>1.4256760815882582E-2</v>
      </c>
      <c r="K13" s="225" t="s">
        <v>224</v>
      </c>
      <c r="L13" s="158" t="s">
        <v>28</v>
      </c>
      <c r="M13" s="383">
        <f>取引基本表!AX10</f>
        <v>15935</v>
      </c>
      <c r="N13" s="367">
        <f>ABS(取引基本表!BB10)</f>
        <v>15935</v>
      </c>
      <c r="O13" s="411">
        <f t="shared" si="4"/>
        <v>1</v>
      </c>
      <c r="P13" s="407">
        <f t="shared" si="5"/>
        <v>0</v>
      </c>
      <c r="R13" s="225" t="s">
        <v>224</v>
      </c>
      <c r="S13" s="158" t="s">
        <v>28</v>
      </c>
      <c r="T13" s="365">
        <f>取引基本表!BD10</f>
        <v>9881</v>
      </c>
      <c r="U13" s="446">
        <f>雇用表!N10</f>
        <v>1408</v>
      </c>
      <c r="V13" s="447">
        <f>雇用表!N56</f>
        <v>1291</v>
      </c>
      <c r="W13" s="413">
        <f t="shared" si="7"/>
        <v>0.14249569881590932</v>
      </c>
      <c r="X13" s="413">
        <f t="shared" si="8"/>
        <v>0.13065479202509866</v>
      </c>
      <c r="Z13" s="225" t="s">
        <v>224</v>
      </c>
      <c r="AA13" s="48" t="s">
        <v>28</v>
      </c>
      <c r="AB13" s="452">
        <v>2421</v>
      </c>
      <c r="AC13" s="387">
        <v>-190</v>
      </c>
      <c r="AD13" s="387">
        <v>1122</v>
      </c>
      <c r="AE13" s="387">
        <v>437</v>
      </c>
      <c r="AF13" s="387">
        <v>0</v>
      </c>
      <c r="AG13" s="369">
        <v>9881</v>
      </c>
      <c r="AH13" s="407">
        <f t="shared" si="9"/>
        <v>0.38356441655702866</v>
      </c>
      <c r="AI13" s="411">
        <f t="shared" si="10"/>
        <v>0.24501568667138954</v>
      </c>
      <c r="AK13" s="225" t="s">
        <v>224</v>
      </c>
      <c r="AL13" s="158" t="s">
        <v>28</v>
      </c>
      <c r="AM13" s="383">
        <f>取引基本表!AR10</f>
        <v>9018</v>
      </c>
      <c r="AN13" s="407">
        <f t="shared" si="6"/>
        <v>1.4256760815882582E-2</v>
      </c>
      <c r="AP13" s="225" t="s">
        <v>224</v>
      </c>
      <c r="AQ13" s="158" t="s">
        <v>28</v>
      </c>
      <c r="AR13" s="386">
        <f>取引基本表!AX10</f>
        <v>15935</v>
      </c>
      <c r="AS13" s="387">
        <f>取引基本表!AY10</f>
        <v>9881</v>
      </c>
      <c r="AT13" s="387">
        <f>ABS(取引基本表!BB10)</f>
        <v>15935</v>
      </c>
      <c r="AU13" s="388">
        <f t="shared" si="11"/>
        <v>-6054</v>
      </c>
      <c r="AV13" s="411">
        <v>0.93315766467397665</v>
      </c>
      <c r="AW13" s="407">
        <v>6.684233532602335E-2</v>
      </c>
    </row>
    <row r="14" spans="1:49" x14ac:dyDescent="0.2">
      <c r="A14" s="225" t="s">
        <v>225</v>
      </c>
      <c r="B14" s="158" t="s">
        <v>268</v>
      </c>
      <c r="C14" s="405">
        <f t="shared" si="0"/>
        <v>0.10677389421589856</v>
      </c>
      <c r="D14" s="406">
        <f t="shared" si="1"/>
        <v>5.9367851944271161E-2</v>
      </c>
      <c r="E14" s="406">
        <f t="shared" si="1"/>
        <v>5.1881888126429611E-2</v>
      </c>
      <c r="F14" s="406">
        <f t="shared" si="2"/>
        <v>0.30037429819089206</v>
      </c>
      <c r="G14" s="406">
        <f t="shared" si="2"/>
        <v>0.16458723227282179</v>
      </c>
      <c r="H14" s="407">
        <f t="shared" si="3"/>
        <v>1.166720945012347E-3</v>
      </c>
      <c r="K14" s="225" t="s">
        <v>225</v>
      </c>
      <c r="L14" s="158" t="s">
        <v>268</v>
      </c>
      <c r="M14" s="383">
        <f>取引基本表!AX11</f>
        <v>16165</v>
      </c>
      <c r="N14" s="367">
        <f>ABS(取引基本表!BB11)</f>
        <v>14439</v>
      </c>
      <c r="O14" s="411">
        <f t="shared" si="4"/>
        <v>0.89322610578410144</v>
      </c>
      <c r="P14" s="407">
        <f t="shared" si="5"/>
        <v>0.10677389421589856</v>
      </c>
      <c r="R14" s="225" t="s">
        <v>225</v>
      </c>
      <c r="S14" s="158" t="s">
        <v>268</v>
      </c>
      <c r="T14" s="365">
        <f>取引基本表!BD11</f>
        <v>9618</v>
      </c>
      <c r="U14" s="446">
        <f>雇用表!N11</f>
        <v>571</v>
      </c>
      <c r="V14" s="447">
        <f>雇用表!N57</f>
        <v>499</v>
      </c>
      <c r="W14" s="413">
        <f t="shared" si="7"/>
        <v>5.9367851944271161E-2</v>
      </c>
      <c r="X14" s="413">
        <f t="shared" si="8"/>
        <v>5.1881888126429611E-2</v>
      </c>
      <c r="Z14" s="225" t="s">
        <v>225</v>
      </c>
      <c r="AA14" s="48" t="s">
        <v>268</v>
      </c>
      <c r="AB14" s="452">
        <v>1583</v>
      </c>
      <c r="AC14" s="387">
        <v>591</v>
      </c>
      <c r="AD14" s="387">
        <v>486</v>
      </c>
      <c r="AE14" s="387">
        <v>229</v>
      </c>
      <c r="AF14" s="387">
        <v>0</v>
      </c>
      <c r="AG14" s="369">
        <v>9618</v>
      </c>
      <c r="AH14" s="407">
        <f t="shared" si="9"/>
        <v>0.30037429819089206</v>
      </c>
      <c r="AI14" s="411">
        <f t="shared" si="10"/>
        <v>0.16458723227282179</v>
      </c>
      <c r="AK14" s="225" t="s">
        <v>225</v>
      </c>
      <c r="AL14" s="158" t="s">
        <v>268</v>
      </c>
      <c r="AM14" s="383">
        <f>取引基本表!AR11</f>
        <v>738</v>
      </c>
      <c r="AN14" s="407">
        <f t="shared" si="6"/>
        <v>1.166720945012347E-3</v>
      </c>
      <c r="AP14" s="225" t="s">
        <v>225</v>
      </c>
      <c r="AQ14" s="158" t="s">
        <v>268</v>
      </c>
      <c r="AR14" s="386">
        <f>取引基本表!AX11</f>
        <v>16165</v>
      </c>
      <c r="AS14" s="387">
        <f>取引基本表!AY11</f>
        <v>7892</v>
      </c>
      <c r="AT14" s="387">
        <f>ABS(取引基本表!BB11)</f>
        <v>14439</v>
      </c>
      <c r="AU14" s="388">
        <f t="shared" si="11"/>
        <v>-6547</v>
      </c>
      <c r="AV14" s="411">
        <v>0.78289172072298208</v>
      </c>
      <c r="AW14" s="407">
        <v>0.21710827927701792</v>
      </c>
    </row>
    <row r="15" spans="1:49" x14ac:dyDescent="0.2">
      <c r="A15" s="225" t="s">
        <v>226</v>
      </c>
      <c r="B15" s="158" t="s">
        <v>29</v>
      </c>
      <c r="C15" s="405">
        <f t="shared" si="0"/>
        <v>0</v>
      </c>
      <c r="D15" s="406">
        <f t="shared" si="1"/>
        <v>2.5215227059447551E-2</v>
      </c>
      <c r="E15" s="406">
        <f t="shared" si="1"/>
        <v>2.1461503937329145E-2</v>
      </c>
      <c r="F15" s="406">
        <f t="shared" si="2"/>
        <v>0.3037251621853197</v>
      </c>
      <c r="G15" s="406">
        <f t="shared" si="2"/>
        <v>9.5597535599167657E-2</v>
      </c>
      <c r="H15" s="407">
        <f t="shared" si="3"/>
        <v>8.2508355176415162E-3</v>
      </c>
      <c r="K15" s="225" t="s">
        <v>226</v>
      </c>
      <c r="L15" s="158" t="s">
        <v>29</v>
      </c>
      <c r="M15" s="383">
        <f>取引基本表!AX12</f>
        <v>44051</v>
      </c>
      <c r="N15" s="367">
        <f>ABS(取引基本表!BB12)</f>
        <v>44051</v>
      </c>
      <c r="O15" s="411">
        <f t="shared" si="4"/>
        <v>1</v>
      </c>
      <c r="P15" s="407">
        <f t="shared" si="5"/>
        <v>0</v>
      </c>
      <c r="R15" s="225" t="s">
        <v>226</v>
      </c>
      <c r="S15" s="158" t="s">
        <v>29</v>
      </c>
      <c r="T15" s="365">
        <f>取引基本表!BD12</f>
        <v>24509</v>
      </c>
      <c r="U15" s="446">
        <f>雇用表!N12</f>
        <v>618</v>
      </c>
      <c r="V15" s="447">
        <f>雇用表!N58</f>
        <v>526</v>
      </c>
      <c r="W15" s="413">
        <f t="shared" si="7"/>
        <v>2.5215227059447551E-2</v>
      </c>
      <c r="X15" s="413">
        <f t="shared" si="8"/>
        <v>2.1461503937329145E-2</v>
      </c>
      <c r="Z15" s="225" t="s">
        <v>226</v>
      </c>
      <c r="AA15" s="48" t="s">
        <v>29</v>
      </c>
      <c r="AB15" s="452">
        <v>2343</v>
      </c>
      <c r="AC15" s="387">
        <v>1485</v>
      </c>
      <c r="AD15" s="387">
        <v>3137</v>
      </c>
      <c r="AE15" s="387">
        <v>479</v>
      </c>
      <c r="AF15" s="387">
        <v>0</v>
      </c>
      <c r="AG15" s="369">
        <v>24509</v>
      </c>
      <c r="AH15" s="407">
        <f t="shared" si="9"/>
        <v>0.3037251621853197</v>
      </c>
      <c r="AI15" s="411">
        <f t="shared" si="10"/>
        <v>9.5597535599167657E-2</v>
      </c>
      <c r="AK15" s="225" t="s">
        <v>226</v>
      </c>
      <c r="AL15" s="158" t="s">
        <v>29</v>
      </c>
      <c r="AM15" s="383">
        <f>取引基本表!AR12</f>
        <v>5219</v>
      </c>
      <c r="AN15" s="407">
        <f t="shared" si="6"/>
        <v>8.2508355176415162E-3</v>
      </c>
      <c r="AP15" s="225" t="s">
        <v>226</v>
      </c>
      <c r="AQ15" s="158" t="s">
        <v>29</v>
      </c>
      <c r="AR15" s="386">
        <f>取引基本表!AX12</f>
        <v>44051</v>
      </c>
      <c r="AS15" s="387">
        <f>取引基本表!AY12</f>
        <v>24509</v>
      </c>
      <c r="AT15" s="387">
        <f>ABS(取引基本表!BB12)</f>
        <v>44051</v>
      </c>
      <c r="AU15" s="388">
        <f t="shared" si="11"/>
        <v>-19542</v>
      </c>
      <c r="AV15" s="411">
        <v>0.8222762164835401</v>
      </c>
      <c r="AW15" s="407">
        <v>0.1777237835164599</v>
      </c>
    </row>
    <row r="16" spans="1:49" x14ac:dyDescent="0.2">
      <c r="A16" s="225" t="s">
        <v>227</v>
      </c>
      <c r="B16" s="158" t="s">
        <v>30</v>
      </c>
      <c r="C16" s="405">
        <f t="shared" si="0"/>
        <v>0.41015070437916346</v>
      </c>
      <c r="D16" s="406">
        <f t="shared" si="1"/>
        <v>1.1915535444947209E-2</v>
      </c>
      <c r="E16" s="406">
        <f t="shared" si="1"/>
        <v>1.200603318250377E-2</v>
      </c>
      <c r="F16" s="406">
        <f t="shared" si="2"/>
        <v>0.28886877828054297</v>
      </c>
      <c r="G16" s="406">
        <f t="shared" si="2"/>
        <v>3.3423831070889892E-2</v>
      </c>
      <c r="H16" s="407">
        <f t="shared" si="3"/>
        <v>1.6727742979912797E-2</v>
      </c>
      <c r="K16" s="225" t="s">
        <v>227</v>
      </c>
      <c r="L16" s="158" t="s">
        <v>30</v>
      </c>
      <c r="M16" s="383">
        <f>取引基本表!AX13</f>
        <v>36628</v>
      </c>
      <c r="N16" s="367">
        <f>ABS(取引基本表!BB13)</f>
        <v>21605</v>
      </c>
      <c r="O16" s="411">
        <f t="shared" si="4"/>
        <v>0.58984929562083654</v>
      </c>
      <c r="P16" s="407">
        <f t="shared" si="5"/>
        <v>0.41015070437916346</v>
      </c>
      <c r="R16" s="225" t="s">
        <v>227</v>
      </c>
      <c r="S16" s="158" t="s">
        <v>30</v>
      </c>
      <c r="T16" s="365">
        <f>取引基本表!BD13</f>
        <v>33150</v>
      </c>
      <c r="U16" s="446">
        <f>雇用表!N13</f>
        <v>395</v>
      </c>
      <c r="V16" s="447">
        <f>雇用表!N59</f>
        <v>398</v>
      </c>
      <c r="W16" s="413">
        <f t="shared" si="7"/>
        <v>1.1915535444947209E-2</v>
      </c>
      <c r="X16" s="413">
        <f t="shared" si="8"/>
        <v>1.200603318250377E-2</v>
      </c>
      <c r="Z16" s="225" t="s">
        <v>227</v>
      </c>
      <c r="AA16" s="48" t="s">
        <v>30</v>
      </c>
      <c r="AB16" s="452">
        <v>1108</v>
      </c>
      <c r="AC16" s="387">
        <v>917</v>
      </c>
      <c r="AD16" s="387">
        <v>3108</v>
      </c>
      <c r="AE16" s="387">
        <v>4515</v>
      </c>
      <c r="AF16" s="387">
        <v>-72</v>
      </c>
      <c r="AG16" s="369">
        <v>33150</v>
      </c>
      <c r="AH16" s="407">
        <f t="shared" si="9"/>
        <v>0.28886877828054297</v>
      </c>
      <c r="AI16" s="411">
        <f t="shared" si="10"/>
        <v>3.3423831070889892E-2</v>
      </c>
      <c r="AK16" s="225" t="s">
        <v>227</v>
      </c>
      <c r="AL16" s="158" t="s">
        <v>30</v>
      </c>
      <c r="AM16" s="383">
        <f>取引基本表!AR13</f>
        <v>10581</v>
      </c>
      <c r="AN16" s="407">
        <f t="shared" si="6"/>
        <v>1.6727742979912797E-2</v>
      </c>
      <c r="AP16" s="225" t="s">
        <v>227</v>
      </c>
      <c r="AQ16" s="158" t="s">
        <v>30</v>
      </c>
      <c r="AR16" s="386">
        <f>取引基本表!AX13</f>
        <v>36628</v>
      </c>
      <c r="AS16" s="387">
        <f>取引基本表!AY13</f>
        <v>18127</v>
      </c>
      <c r="AT16" s="387">
        <f>ABS(取引基本表!BB13)</f>
        <v>21605</v>
      </c>
      <c r="AU16" s="388">
        <f t="shared" si="11"/>
        <v>-3478</v>
      </c>
      <c r="AV16" s="411">
        <v>0.87631747448336361</v>
      </c>
      <c r="AW16" s="407">
        <v>0.12368252551663639</v>
      </c>
    </row>
    <row r="17" spans="1:49" x14ac:dyDescent="0.2">
      <c r="A17" s="225" t="s">
        <v>2</v>
      </c>
      <c r="B17" s="158" t="s">
        <v>375</v>
      </c>
      <c r="C17" s="405">
        <f t="shared" si="0"/>
        <v>9.7010006591167874E-2</v>
      </c>
      <c r="D17" s="406">
        <f t="shared" si="1"/>
        <v>7.2149371323727812E-2</v>
      </c>
      <c r="E17" s="406">
        <f t="shared" si="1"/>
        <v>7.3984134693216769E-2</v>
      </c>
      <c r="F17" s="406">
        <f t="shared" si="2"/>
        <v>0.38098321731153201</v>
      </c>
      <c r="G17" s="406">
        <f t="shared" si="2"/>
        <v>0.23047865738492257</v>
      </c>
      <c r="H17" s="407">
        <f t="shared" si="3"/>
        <v>3.0021721877756735E-3</v>
      </c>
      <c r="K17" s="225" t="s">
        <v>2</v>
      </c>
      <c r="L17" s="158" t="s">
        <v>375</v>
      </c>
      <c r="M17" s="383">
        <f>取引基本表!AX14</f>
        <v>16689</v>
      </c>
      <c r="N17" s="367">
        <f>ABS(取引基本表!BB14)</f>
        <v>15070</v>
      </c>
      <c r="O17" s="411">
        <f t="shared" si="4"/>
        <v>0.90298999340883213</v>
      </c>
      <c r="P17" s="407">
        <f t="shared" si="5"/>
        <v>9.7010006591167874E-2</v>
      </c>
      <c r="R17" s="225" t="s">
        <v>2</v>
      </c>
      <c r="S17" s="158" t="s">
        <v>375</v>
      </c>
      <c r="T17" s="365">
        <f>取引基本表!BD14</f>
        <v>18531</v>
      </c>
      <c r="U17" s="446">
        <f>雇用表!N14</f>
        <v>1337</v>
      </c>
      <c r="V17" s="447">
        <f>雇用表!N60</f>
        <v>1371</v>
      </c>
      <c r="W17" s="413">
        <f t="shared" si="7"/>
        <v>7.2149371323727812E-2</v>
      </c>
      <c r="X17" s="413">
        <f t="shared" si="8"/>
        <v>7.3984134693216769E-2</v>
      </c>
      <c r="Z17" s="225" t="s">
        <v>2</v>
      </c>
      <c r="AA17" s="48" t="s">
        <v>375</v>
      </c>
      <c r="AB17" s="452">
        <v>4271</v>
      </c>
      <c r="AC17" s="387">
        <v>204</v>
      </c>
      <c r="AD17" s="387">
        <v>1970</v>
      </c>
      <c r="AE17" s="387">
        <v>615</v>
      </c>
      <c r="AF17" s="387">
        <v>0</v>
      </c>
      <c r="AG17" s="369">
        <v>18531</v>
      </c>
      <c r="AH17" s="407">
        <f t="shared" si="9"/>
        <v>0.38098321731153201</v>
      </c>
      <c r="AI17" s="411">
        <f t="shared" si="10"/>
        <v>0.23047865738492257</v>
      </c>
      <c r="AK17" s="225" t="s">
        <v>2</v>
      </c>
      <c r="AL17" s="158" t="s">
        <v>375</v>
      </c>
      <c r="AM17" s="383">
        <f>取引基本表!AR14</f>
        <v>1899</v>
      </c>
      <c r="AN17" s="407">
        <f t="shared" si="6"/>
        <v>3.0021721877756735E-3</v>
      </c>
      <c r="AP17" s="225" t="s">
        <v>2</v>
      </c>
      <c r="AQ17" s="158" t="s">
        <v>365</v>
      </c>
      <c r="AR17" s="386">
        <f>取引基本表!AX14</f>
        <v>16689</v>
      </c>
      <c r="AS17" s="387">
        <f>取引基本表!AY14</f>
        <v>16912</v>
      </c>
      <c r="AT17" s="387">
        <f>ABS(取引基本表!BB14)</f>
        <v>15070</v>
      </c>
      <c r="AU17" s="388">
        <f t="shared" si="11"/>
        <v>1842</v>
      </c>
      <c r="AV17" s="411">
        <v>0.80716043298169571</v>
      </c>
      <c r="AW17" s="407">
        <v>0.19283956701830429</v>
      </c>
    </row>
    <row r="18" spans="1:49" x14ac:dyDescent="0.2">
      <c r="A18" s="225" t="s">
        <v>3</v>
      </c>
      <c r="B18" s="158" t="s">
        <v>31</v>
      </c>
      <c r="C18" s="405">
        <f t="shared" si="0"/>
        <v>9.5269756838905817E-2</v>
      </c>
      <c r="D18" s="406">
        <f t="shared" si="1"/>
        <v>2.4001315140555646E-2</v>
      </c>
      <c r="E18" s="406">
        <f t="shared" si="1"/>
        <v>2.0549071181982573E-2</v>
      </c>
      <c r="F18" s="406">
        <f t="shared" si="2"/>
        <v>0.45931283905967452</v>
      </c>
      <c r="G18" s="406">
        <f t="shared" si="2"/>
        <v>0.2156830511260891</v>
      </c>
      <c r="H18" s="407">
        <f t="shared" si="3"/>
        <v>4.4107743043149704E-4</v>
      </c>
      <c r="K18" s="225" t="s">
        <v>3</v>
      </c>
      <c r="L18" s="158" t="s">
        <v>31</v>
      </c>
      <c r="M18" s="383">
        <f>取引基本表!AX15</f>
        <v>10528</v>
      </c>
      <c r="N18" s="367">
        <f>ABS(取引基本表!BB15)</f>
        <v>9525</v>
      </c>
      <c r="O18" s="411">
        <f t="shared" si="4"/>
        <v>0.90473024316109418</v>
      </c>
      <c r="P18" s="407">
        <f t="shared" si="5"/>
        <v>9.5269756838905817E-2</v>
      </c>
      <c r="R18" s="225" t="s">
        <v>3</v>
      </c>
      <c r="S18" s="158" t="s">
        <v>31</v>
      </c>
      <c r="T18" s="365">
        <f>取引基本表!BD15</f>
        <v>6083</v>
      </c>
      <c r="U18" s="446">
        <f>雇用表!N15</f>
        <v>146</v>
      </c>
      <c r="V18" s="447">
        <f>雇用表!N61</f>
        <v>125</v>
      </c>
      <c r="W18" s="413">
        <f t="shared" si="7"/>
        <v>2.4001315140555646E-2</v>
      </c>
      <c r="X18" s="413">
        <f t="shared" si="8"/>
        <v>2.0549071181982573E-2</v>
      </c>
      <c r="Z18" s="225" t="s">
        <v>3</v>
      </c>
      <c r="AA18" s="48" t="s">
        <v>31</v>
      </c>
      <c r="AB18" s="452">
        <v>1312</v>
      </c>
      <c r="AC18" s="387">
        <v>588</v>
      </c>
      <c r="AD18" s="387">
        <v>706</v>
      </c>
      <c r="AE18" s="387">
        <v>188</v>
      </c>
      <c r="AF18" s="387">
        <v>0</v>
      </c>
      <c r="AG18" s="369">
        <v>6083</v>
      </c>
      <c r="AH18" s="407">
        <f t="shared" si="9"/>
        <v>0.45931283905967452</v>
      </c>
      <c r="AI18" s="411">
        <f t="shared" si="10"/>
        <v>0.2156830511260891</v>
      </c>
      <c r="AK18" s="225" t="s">
        <v>3</v>
      </c>
      <c r="AL18" s="158" t="s">
        <v>31</v>
      </c>
      <c r="AM18" s="383">
        <f>取引基本表!AR15</f>
        <v>279</v>
      </c>
      <c r="AN18" s="407">
        <f t="shared" si="6"/>
        <v>4.4107743043149704E-4</v>
      </c>
      <c r="AP18" s="225" t="s">
        <v>3</v>
      </c>
      <c r="AQ18" s="158" t="s">
        <v>31</v>
      </c>
      <c r="AR18" s="386">
        <f>取引基本表!AX15</f>
        <v>10528</v>
      </c>
      <c r="AS18" s="387">
        <f>取引基本表!AY15</f>
        <v>5080</v>
      </c>
      <c r="AT18" s="387">
        <f>ABS(取引基本表!BB15)</f>
        <v>9525</v>
      </c>
      <c r="AU18" s="388">
        <f t="shared" si="11"/>
        <v>-4445</v>
      </c>
      <c r="AV18" s="411">
        <v>0.69369460950567885</v>
      </c>
      <c r="AW18" s="407">
        <v>0.30630539049432115</v>
      </c>
    </row>
    <row r="19" spans="1:49" x14ac:dyDescent="0.2">
      <c r="A19" s="225" t="s">
        <v>4</v>
      </c>
      <c r="B19" s="158" t="s">
        <v>32</v>
      </c>
      <c r="C19" s="405">
        <f t="shared" si="0"/>
        <v>0.40536890089481681</v>
      </c>
      <c r="D19" s="406">
        <f t="shared" si="1"/>
        <v>8.3893032671263044E-3</v>
      </c>
      <c r="E19" s="406">
        <f t="shared" si="1"/>
        <v>9.7042048804792374E-3</v>
      </c>
      <c r="F19" s="406">
        <f t="shared" si="2"/>
        <v>0.24008915593875232</v>
      </c>
      <c r="G19" s="406">
        <f t="shared" si="2"/>
        <v>5.7664292584581833E-2</v>
      </c>
      <c r="H19" s="407">
        <f t="shared" si="3"/>
        <v>-1.1224551097002254E-4</v>
      </c>
      <c r="K19" s="225" t="s">
        <v>4</v>
      </c>
      <c r="L19" s="158" t="s">
        <v>32</v>
      </c>
      <c r="M19" s="383">
        <f>取引基本表!AX16</f>
        <v>337611</v>
      </c>
      <c r="N19" s="367">
        <f>ABS(取引基本表!BB16)</f>
        <v>200754</v>
      </c>
      <c r="O19" s="411">
        <f t="shared" si="4"/>
        <v>0.59463109910518319</v>
      </c>
      <c r="P19" s="407">
        <f t="shared" si="5"/>
        <v>0.40536890089481681</v>
      </c>
      <c r="R19" s="225" t="s">
        <v>4</v>
      </c>
      <c r="S19" s="158" t="s">
        <v>32</v>
      </c>
      <c r="T19" s="365">
        <f>取引基本表!BD16</f>
        <v>606129</v>
      </c>
      <c r="U19" s="446">
        <f>雇用表!N16</f>
        <v>5085</v>
      </c>
      <c r="V19" s="447">
        <f>雇用表!N62</f>
        <v>5882</v>
      </c>
      <c r="W19" s="413">
        <f t="shared" si="7"/>
        <v>8.3893032671263044E-3</v>
      </c>
      <c r="X19" s="413">
        <f t="shared" si="8"/>
        <v>9.7042048804792374E-3</v>
      </c>
      <c r="Z19" s="225" t="s">
        <v>4</v>
      </c>
      <c r="AA19" s="48" t="s">
        <v>32</v>
      </c>
      <c r="AB19" s="452">
        <v>34952</v>
      </c>
      <c r="AC19" s="387">
        <v>66560</v>
      </c>
      <c r="AD19" s="387">
        <v>33375</v>
      </c>
      <c r="AE19" s="387">
        <v>10639</v>
      </c>
      <c r="AF19" s="387">
        <v>-1</v>
      </c>
      <c r="AG19" s="369">
        <v>606129</v>
      </c>
      <c r="AH19" s="407">
        <f t="shared" si="9"/>
        <v>0.24008915593875232</v>
      </c>
      <c r="AI19" s="411">
        <f t="shared" si="10"/>
        <v>5.7664292584581833E-2</v>
      </c>
      <c r="AK19" s="225" t="s">
        <v>4</v>
      </c>
      <c r="AL19" s="158" t="s">
        <v>32</v>
      </c>
      <c r="AM19" s="383">
        <f>取引基本表!AR16</f>
        <v>-71</v>
      </c>
      <c r="AN19" s="407">
        <f t="shared" si="6"/>
        <v>-1.1224551097002254E-4</v>
      </c>
      <c r="AP19" s="225" t="s">
        <v>4</v>
      </c>
      <c r="AQ19" s="158" t="s">
        <v>32</v>
      </c>
      <c r="AR19" s="386">
        <f>取引基本表!AX16</f>
        <v>337611</v>
      </c>
      <c r="AS19" s="387">
        <f>取引基本表!AY16</f>
        <v>469272</v>
      </c>
      <c r="AT19" s="387">
        <f>ABS(取引基本表!BB16)</f>
        <v>200754</v>
      </c>
      <c r="AU19" s="388">
        <f t="shared" si="11"/>
        <v>268518</v>
      </c>
      <c r="AV19" s="411">
        <v>0.63033685044372512</v>
      </c>
      <c r="AW19" s="407">
        <v>0.36966314955627488</v>
      </c>
    </row>
    <row r="20" spans="1:49" x14ac:dyDescent="0.2">
      <c r="A20" s="225" t="s">
        <v>5</v>
      </c>
      <c r="B20" s="158" t="s">
        <v>33</v>
      </c>
      <c r="C20" s="405">
        <f t="shared" si="0"/>
        <v>8.6705813891974848E-2</v>
      </c>
      <c r="D20" s="406">
        <f t="shared" si="1"/>
        <v>3.6738802214393559E-2</v>
      </c>
      <c r="E20" s="406">
        <f t="shared" si="1"/>
        <v>3.8877705083039761E-2</v>
      </c>
      <c r="F20" s="406">
        <f t="shared" si="2"/>
        <v>0.22320080523402114</v>
      </c>
      <c r="G20" s="406">
        <f t="shared" si="2"/>
        <v>0.10015098137896326</v>
      </c>
      <c r="H20" s="407">
        <f t="shared" si="3"/>
        <v>5.4858017333236366E-4</v>
      </c>
      <c r="K20" s="225" t="s">
        <v>5</v>
      </c>
      <c r="L20" s="158" t="s">
        <v>33</v>
      </c>
      <c r="M20" s="383">
        <f>取引基本表!AX17</f>
        <v>18903</v>
      </c>
      <c r="N20" s="367">
        <f>ABS(取引基本表!BB17)</f>
        <v>17264</v>
      </c>
      <c r="O20" s="411">
        <f t="shared" si="4"/>
        <v>0.91329418610802515</v>
      </c>
      <c r="P20" s="407">
        <f t="shared" si="5"/>
        <v>8.6705813891974848E-2</v>
      </c>
      <c r="R20" s="225" t="s">
        <v>5</v>
      </c>
      <c r="S20" s="158" t="s">
        <v>33</v>
      </c>
      <c r="T20" s="365">
        <f>取引基本表!BD17</f>
        <v>7948</v>
      </c>
      <c r="U20" s="446">
        <f>雇用表!N17</f>
        <v>292</v>
      </c>
      <c r="V20" s="447">
        <f>雇用表!N63</f>
        <v>309</v>
      </c>
      <c r="W20" s="413">
        <f t="shared" si="7"/>
        <v>3.6738802214393559E-2</v>
      </c>
      <c r="X20" s="413">
        <f t="shared" si="8"/>
        <v>3.8877705083039761E-2</v>
      </c>
      <c r="Z20" s="225" t="s">
        <v>5</v>
      </c>
      <c r="AA20" s="48" t="s">
        <v>33</v>
      </c>
      <c r="AB20" s="452">
        <v>796</v>
      </c>
      <c r="AC20" s="387">
        <v>681</v>
      </c>
      <c r="AD20" s="387">
        <v>239</v>
      </c>
      <c r="AE20" s="387">
        <v>58</v>
      </c>
      <c r="AF20" s="387">
        <v>0</v>
      </c>
      <c r="AG20" s="369">
        <v>7948</v>
      </c>
      <c r="AH20" s="407">
        <f t="shared" si="9"/>
        <v>0.22320080523402114</v>
      </c>
      <c r="AI20" s="411">
        <f t="shared" si="10"/>
        <v>0.10015098137896326</v>
      </c>
      <c r="AK20" s="225" t="s">
        <v>5</v>
      </c>
      <c r="AL20" s="158" t="s">
        <v>33</v>
      </c>
      <c r="AM20" s="383">
        <f>取引基本表!AR17</f>
        <v>347</v>
      </c>
      <c r="AN20" s="407">
        <f t="shared" si="6"/>
        <v>5.4858017333236366E-4</v>
      </c>
      <c r="AP20" s="225" t="s">
        <v>5</v>
      </c>
      <c r="AQ20" s="158" t="s">
        <v>33</v>
      </c>
      <c r="AR20" s="386">
        <f>取引基本表!AX17</f>
        <v>18903</v>
      </c>
      <c r="AS20" s="387">
        <f>取引基本表!AY17</f>
        <v>6309</v>
      </c>
      <c r="AT20" s="387">
        <f>ABS(取引基本表!BB17)</f>
        <v>17264</v>
      </c>
      <c r="AU20" s="388">
        <f t="shared" si="11"/>
        <v>-10955</v>
      </c>
      <c r="AV20" s="411">
        <v>0.88159848319713086</v>
      </c>
      <c r="AW20" s="407">
        <v>0.11840151680286914</v>
      </c>
    </row>
    <row r="21" spans="1:49" x14ac:dyDescent="0.2">
      <c r="A21" s="225" t="s">
        <v>6</v>
      </c>
      <c r="B21" s="158" t="s">
        <v>34</v>
      </c>
      <c r="C21" s="405">
        <f t="shared" si="0"/>
        <v>0.12574712643678165</v>
      </c>
      <c r="D21" s="406">
        <f t="shared" si="1"/>
        <v>8.1109528821744784E-2</v>
      </c>
      <c r="E21" s="406">
        <f t="shared" si="1"/>
        <v>6.7549996904216453E-2</v>
      </c>
      <c r="F21" s="406">
        <f t="shared" si="2"/>
        <v>0.42585598414958825</v>
      </c>
      <c r="G21" s="406">
        <f t="shared" si="2"/>
        <v>0.2851216642932326</v>
      </c>
      <c r="H21" s="407">
        <f t="shared" si="3"/>
        <v>9.2325885079567842E-4</v>
      </c>
      <c r="K21" s="225" t="s">
        <v>6</v>
      </c>
      <c r="L21" s="158" t="s">
        <v>34</v>
      </c>
      <c r="M21" s="383">
        <f>取引基本表!AX18</f>
        <v>17400</v>
      </c>
      <c r="N21" s="367">
        <f>ABS(取引基本表!BB18)</f>
        <v>15212</v>
      </c>
      <c r="O21" s="411">
        <f t="shared" si="4"/>
        <v>0.87425287356321835</v>
      </c>
      <c r="P21" s="407">
        <f t="shared" si="5"/>
        <v>0.12574712643678165</v>
      </c>
      <c r="R21" s="225" t="s">
        <v>6</v>
      </c>
      <c r="S21" s="158" t="s">
        <v>34</v>
      </c>
      <c r="T21" s="365">
        <f>取引基本表!BD18</f>
        <v>16151</v>
      </c>
      <c r="U21" s="446">
        <f>雇用表!N18</f>
        <v>1310</v>
      </c>
      <c r="V21" s="447">
        <f>雇用表!N64</f>
        <v>1091</v>
      </c>
      <c r="W21" s="413">
        <f t="shared" si="7"/>
        <v>8.1109528821744784E-2</v>
      </c>
      <c r="X21" s="413">
        <f t="shared" si="8"/>
        <v>6.7549996904216453E-2</v>
      </c>
      <c r="Z21" s="225" t="s">
        <v>6</v>
      </c>
      <c r="AA21" s="48" t="s">
        <v>34</v>
      </c>
      <c r="AB21" s="452">
        <v>4605</v>
      </c>
      <c r="AC21" s="387">
        <v>482</v>
      </c>
      <c r="AD21" s="387">
        <v>1345</v>
      </c>
      <c r="AE21" s="387">
        <v>446</v>
      </c>
      <c r="AF21" s="387">
        <v>0</v>
      </c>
      <c r="AG21" s="369">
        <v>16151</v>
      </c>
      <c r="AH21" s="407">
        <f t="shared" si="9"/>
        <v>0.42585598414958825</v>
      </c>
      <c r="AI21" s="411">
        <f t="shared" si="10"/>
        <v>0.2851216642932326</v>
      </c>
      <c r="AK21" s="225" t="s">
        <v>6</v>
      </c>
      <c r="AL21" s="158" t="s">
        <v>34</v>
      </c>
      <c r="AM21" s="383">
        <f>取引基本表!AR18</f>
        <v>584</v>
      </c>
      <c r="AN21" s="407">
        <f t="shared" si="6"/>
        <v>9.2325885079567842E-4</v>
      </c>
      <c r="AP21" s="225" t="s">
        <v>6</v>
      </c>
      <c r="AQ21" s="158" t="s">
        <v>34</v>
      </c>
      <c r="AR21" s="386">
        <f>取引基本表!AX18</f>
        <v>17400</v>
      </c>
      <c r="AS21" s="387">
        <f>取引基本表!AY18</f>
        <v>13963</v>
      </c>
      <c r="AT21" s="387">
        <f>ABS(取引基本表!BB18)</f>
        <v>15212</v>
      </c>
      <c r="AU21" s="388">
        <f t="shared" si="11"/>
        <v>-1249</v>
      </c>
      <c r="AV21" s="411">
        <v>0.73741787363403832</v>
      </c>
      <c r="AW21" s="407">
        <v>0.26258212636596168</v>
      </c>
    </row>
    <row r="22" spans="1:49" x14ac:dyDescent="0.2">
      <c r="A22" s="225" t="s">
        <v>7</v>
      </c>
      <c r="B22" s="158" t="s">
        <v>269</v>
      </c>
      <c r="C22" s="405">
        <f t="shared" si="0"/>
        <v>0.11411587407903545</v>
      </c>
      <c r="D22" s="406">
        <f t="shared" si="1"/>
        <v>3.7726646775304108E-2</v>
      </c>
      <c r="E22" s="406">
        <f t="shared" si="1"/>
        <v>3.6923341748909801E-2</v>
      </c>
      <c r="F22" s="406">
        <f t="shared" si="2"/>
        <v>0.41301354142758778</v>
      </c>
      <c r="G22" s="406">
        <f t="shared" si="2"/>
        <v>0.19462933210924949</v>
      </c>
      <c r="H22" s="407">
        <f t="shared" si="3"/>
        <v>4.2684912622402942E-5</v>
      </c>
      <c r="K22" s="225" t="s">
        <v>7</v>
      </c>
      <c r="L22" s="158" t="s">
        <v>269</v>
      </c>
      <c r="M22" s="383">
        <f>取引基本表!AX19</f>
        <v>11944</v>
      </c>
      <c r="N22" s="367">
        <f>ABS(取引基本表!BB19)</f>
        <v>10581</v>
      </c>
      <c r="O22" s="411">
        <f t="shared" si="4"/>
        <v>0.88588412592096455</v>
      </c>
      <c r="P22" s="407">
        <f t="shared" si="5"/>
        <v>0.11411587407903545</v>
      </c>
      <c r="R22" s="225" t="s">
        <v>7</v>
      </c>
      <c r="S22" s="158" t="s">
        <v>269</v>
      </c>
      <c r="T22" s="365">
        <f>取引基本表!BD19</f>
        <v>34856</v>
      </c>
      <c r="U22" s="446">
        <f>雇用表!N19</f>
        <v>1315</v>
      </c>
      <c r="V22" s="447">
        <f>雇用表!N65</f>
        <v>1287</v>
      </c>
      <c r="W22" s="413">
        <f t="shared" si="7"/>
        <v>3.7726646775304108E-2</v>
      </c>
      <c r="X22" s="413">
        <f t="shared" si="8"/>
        <v>3.6923341748909801E-2</v>
      </c>
      <c r="Z22" s="225" t="s">
        <v>7</v>
      </c>
      <c r="AA22" s="48" t="s">
        <v>269</v>
      </c>
      <c r="AB22" s="452">
        <v>6784</v>
      </c>
      <c r="AC22" s="387">
        <v>3716</v>
      </c>
      <c r="AD22" s="387">
        <v>3670</v>
      </c>
      <c r="AE22" s="387">
        <v>226</v>
      </c>
      <c r="AF22" s="387">
        <v>0</v>
      </c>
      <c r="AG22" s="369">
        <v>34856</v>
      </c>
      <c r="AH22" s="407">
        <f t="shared" si="9"/>
        <v>0.41301354142758778</v>
      </c>
      <c r="AI22" s="411">
        <f t="shared" si="10"/>
        <v>0.19462933210924949</v>
      </c>
      <c r="AK22" s="225" t="s">
        <v>7</v>
      </c>
      <c r="AL22" s="158" t="s">
        <v>269</v>
      </c>
      <c r="AM22" s="383">
        <f>取引基本表!AR19</f>
        <v>27</v>
      </c>
      <c r="AN22" s="407">
        <f t="shared" si="6"/>
        <v>4.2684912622402942E-5</v>
      </c>
      <c r="AP22" s="225" t="s">
        <v>7</v>
      </c>
      <c r="AQ22" s="158" t="s">
        <v>269</v>
      </c>
      <c r="AR22" s="386">
        <f>取引基本表!AX19</f>
        <v>11944</v>
      </c>
      <c r="AS22" s="387">
        <f>取引基本表!AY19</f>
        <v>33493</v>
      </c>
      <c r="AT22" s="387">
        <f>ABS(取引基本表!BB19)</f>
        <v>10581</v>
      </c>
      <c r="AU22" s="388">
        <f t="shared" si="11"/>
        <v>22912</v>
      </c>
      <c r="AV22" s="411">
        <v>0.80743251432126495</v>
      </c>
      <c r="AW22" s="407">
        <v>0.19256748567873505</v>
      </c>
    </row>
    <row r="23" spans="1:49" x14ac:dyDescent="0.2">
      <c r="A23" s="225" t="s">
        <v>8</v>
      </c>
      <c r="B23" s="158" t="s">
        <v>270</v>
      </c>
      <c r="C23" s="405">
        <f t="shared" si="0"/>
        <v>0</v>
      </c>
      <c r="D23" s="406">
        <f t="shared" si="1"/>
        <v>7.4984216405225582E-2</v>
      </c>
      <c r="E23" s="406">
        <f t="shared" si="1"/>
        <v>7.4984216405225582E-2</v>
      </c>
      <c r="F23" s="406">
        <f t="shared" si="2"/>
        <v>0.44111505026467873</v>
      </c>
      <c r="G23" s="406">
        <f t="shared" si="2"/>
        <v>0.21587101160701277</v>
      </c>
      <c r="H23" s="407">
        <f t="shared" si="3"/>
        <v>2.5294763035498039E-5</v>
      </c>
      <c r="K23" s="225" t="s">
        <v>8</v>
      </c>
      <c r="L23" s="158" t="s">
        <v>270</v>
      </c>
      <c r="M23" s="383">
        <f>取引基本表!AX20</f>
        <v>6589</v>
      </c>
      <c r="N23" s="367">
        <f>ABS(取引基本表!BB20)</f>
        <v>6589</v>
      </c>
      <c r="O23" s="411">
        <f t="shared" si="4"/>
        <v>1</v>
      </c>
      <c r="P23" s="407">
        <f t="shared" si="5"/>
        <v>0</v>
      </c>
      <c r="R23" s="225" t="s">
        <v>8</v>
      </c>
      <c r="S23" s="158" t="s">
        <v>270</v>
      </c>
      <c r="T23" s="365">
        <f>取引基本表!BD20</f>
        <v>20591</v>
      </c>
      <c r="U23" s="446">
        <f>雇用表!N20</f>
        <v>1544</v>
      </c>
      <c r="V23" s="447">
        <f>雇用表!N66</f>
        <v>1544</v>
      </c>
      <c r="W23" s="413">
        <f t="shared" si="7"/>
        <v>7.4984216405225582E-2</v>
      </c>
      <c r="X23" s="413">
        <f t="shared" si="8"/>
        <v>7.4984216405225582E-2</v>
      </c>
      <c r="Z23" s="225" t="s">
        <v>8</v>
      </c>
      <c r="AA23" s="48" t="s">
        <v>270</v>
      </c>
      <c r="AB23" s="452">
        <v>4445</v>
      </c>
      <c r="AC23" s="387">
        <v>2314</v>
      </c>
      <c r="AD23" s="387">
        <v>2123</v>
      </c>
      <c r="AE23" s="387">
        <v>201</v>
      </c>
      <c r="AF23" s="387">
        <v>0</v>
      </c>
      <c r="AG23" s="369">
        <v>20591</v>
      </c>
      <c r="AH23" s="407">
        <f t="shared" si="9"/>
        <v>0.44111505026467873</v>
      </c>
      <c r="AI23" s="411">
        <f t="shared" si="10"/>
        <v>0.21587101160701277</v>
      </c>
      <c r="AK23" s="225" t="s">
        <v>8</v>
      </c>
      <c r="AL23" s="158" t="s">
        <v>270</v>
      </c>
      <c r="AM23" s="383">
        <f>取引基本表!AR20</f>
        <v>16</v>
      </c>
      <c r="AN23" s="407">
        <f t="shared" si="6"/>
        <v>2.5294763035498039E-5</v>
      </c>
      <c r="AP23" s="225" t="s">
        <v>8</v>
      </c>
      <c r="AQ23" s="158" t="s">
        <v>270</v>
      </c>
      <c r="AR23" s="386">
        <f>取引基本表!AX20</f>
        <v>6589</v>
      </c>
      <c r="AS23" s="387">
        <f>取引基本表!AY20</f>
        <v>20591</v>
      </c>
      <c r="AT23" s="387">
        <f>ABS(取引基本表!BB20)</f>
        <v>6589</v>
      </c>
      <c r="AU23" s="388">
        <f t="shared" si="11"/>
        <v>14002</v>
      </c>
      <c r="AV23" s="411">
        <v>0.79883567479416906</v>
      </c>
      <c r="AW23" s="407">
        <v>0.20116432520583094</v>
      </c>
    </row>
    <row r="24" spans="1:49" x14ac:dyDescent="0.2">
      <c r="A24" s="225" t="s">
        <v>9</v>
      </c>
      <c r="B24" s="158" t="s">
        <v>271</v>
      </c>
      <c r="C24" s="405">
        <f t="shared" si="0"/>
        <v>0.22802579992411787</v>
      </c>
      <c r="D24" s="406">
        <f t="shared" si="1"/>
        <v>9.313232830820771E-2</v>
      </c>
      <c r="E24" s="406">
        <f t="shared" si="1"/>
        <v>9.0452261306532666E-2</v>
      </c>
      <c r="F24" s="406">
        <f t="shared" si="2"/>
        <v>0.39262981574539363</v>
      </c>
      <c r="G24" s="406">
        <f t="shared" si="2"/>
        <v>0.20837520938023452</v>
      </c>
      <c r="H24" s="407">
        <f t="shared" si="3"/>
        <v>3.2883191946147448E-4</v>
      </c>
      <c r="K24" s="225" t="s">
        <v>9</v>
      </c>
      <c r="L24" s="158" t="s">
        <v>271</v>
      </c>
      <c r="M24" s="383">
        <f>取引基本表!AX21</f>
        <v>7907</v>
      </c>
      <c r="N24" s="367">
        <f>ABS(取引基本表!BB21)</f>
        <v>6104</v>
      </c>
      <c r="O24" s="411">
        <f t="shared" si="4"/>
        <v>0.77197420007588213</v>
      </c>
      <c r="P24" s="407">
        <f t="shared" si="5"/>
        <v>0.22802579992411787</v>
      </c>
      <c r="R24" s="225" t="s">
        <v>9</v>
      </c>
      <c r="S24" s="158" t="s">
        <v>271</v>
      </c>
      <c r="T24" s="365">
        <f>取引基本表!BD21</f>
        <v>2985</v>
      </c>
      <c r="U24" s="446">
        <f>雇用表!N21</f>
        <v>278</v>
      </c>
      <c r="V24" s="447">
        <f>雇用表!N67</f>
        <v>270</v>
      </c>
      <c r="W24" s="413">
        <f t="shared" si="7"/>
        <v>9.313232830820771E-2</v>
      </c>
      <c r="X24" s="413">
        <f t="shared" si="8"/>
        <v>9.0452261306532666E-2</v>
      </c>
      <c r="Z24" s="225" t="s">
        <v>9</v>
      </c>
      <c r="AA24" s="48" t="s">
        <v>271</v>
      </c>
      <c r="AB24" s="452">
        <v>622</v>
      </c>
      <c r="AC24" s="387">
        <v>75</v>
      </c>
      <c r="AD24" s="387">
        <v>428</v>
      </c>
      <c r="AE24" s="387">
        <v>47</v>
      </c>
      <c r="AF24" s="387">
        <v>0</v>
      </c>
      <c r="AG24" s="369">
        <v>2985</v>
      </c>
      <c r="AH24" s="407">
        <f t="shared" si="9"/>
        <v>0.39262981574539363</v>
      </c>
      <c r="AI24" s="411">
        <f t="shared" si="10"/>
        <v>0.20837520938023452</v>
      </c>
      <c r="AK24" s="225" t="s">
        <v>9</v>
      </c>
      <c r="AL24" s="158" t="s">
        <v>271</v>
      </c>
      <c r="AM24" s="383">
        <f>取引基本表!AR21</f>
        <v>208</v>
      </c>
      <c r="AN24" s="407">
        <f t="shared" si="6"/>
        <v>3.2883191946147448E-4</v>
      </c>
      <c r="AP24" s="225" t="s">
        <v>9</v>
      </c>
      <c r="AQ24" s="158" t="s">
        <v>271</v>
      </c>
      <c r="AR24" s="386">
        <f>取引基本表!AX21</f>
        <v>7907</v>
      </c>
      <c r="AS24" s="387">
        <f>取引基本表!AY21</f>
        <v>1182</v>
      </c>
      <c r="AT24" s="387">
        <f>ABS(取引基本表!BB21)</f>
        <v>6104</v>
      </c>
      <c r="AU24" s="388">
        <f t="shared" si="11"/>
        <v>-4922</v>
      </c>
      <c r="AV24" s="411">
        <v>0.53203541493025519</v>
      </c>
      <c r="AW24" s="407">
        <v>0.46796458506974481</v>
      </c>
    </row>
    <row r="25" spans="1:49" x14ac:dyDescent="0.2">
      <c r="A25" s="225" t="s">
        <v>10</v>
      </c>
      <c r="B25" s="158" t="s">
        <v>272</v>
      </c>
      <c r="C25" s="405">
        <f t="shared" si="0"/>
        <v>9.9149235591377005E-3</v>
      </c>
      <c r="D25" s="406">
        <f t="shared" si="1"/>
        <v>8.1529944640161042E-2</v>
      </c>
      <c r="E25" s="406">
        <f t="shared" si="1"/>
        <v>6.8948163059889281E-2</v>
      </c>
      <c r="F25" s="406">
        <f t="shared" si="2"/>
        <v>0.35078007045797682</v>
      </c>
      <c r="G25" s="406">
        <f t="shared" si="2"/>
        <v>0.19677906391545041</v>
      </c>
      <c r="H25" s="407">
        <f t="shared" si="3"/>
        <v>5.0905710608939805E-4</v>
      </c>
      <c r="K25" s="225" t="s">
        <v>10</v>
      </c>
      <c r="L25" s="158" t="s">
        <v>272</v>
      </c>
      <c r="M25" s="383">
        <f>取引基本表!AX22</f>
        <v>15633</v>
      </c>
      <c r="N25" s="367">
        <f>ABS(取引基本表!BB22)</f>
        <v>15478</v>
      </c>
      <c r="O25" s="411">
        <f t="shared" si="4"/>
        <v>0.9900850764408623</v>
      </c>
      <c r="P25" s="407">
        <f t="shared" si="5"/>
        <v>9.9149235591377005E-3</v>
      </c>
      <c r="R25" s="225" t="s">
        <v>10</v>
      </c>
      <c r="S25" s="158" t="s">
        <v>272</v>
      </c>
      <c r="T25" s="365">
        <f>取引基本表!BD22</f>
        <v>1987</v>
      </c>
      <c r="U25" s="446">
        <f>雇用表!N22</f>
        <v>162</v>
      </c>
      <c r="V25" s="447">
        <f>雇用表!N68</f>
        <v>137</v>
      </c>
      <c r="W25" s="413">
        <f t="shared" si="7"/>
        <v>8.1529944640161042E-2</v>
      </c>
      <c r="X25" s="413">
        <f t="shared" si="8"/>
        <v>6.8948163059889281E-2</v>
      </c>
      <c r="Z25" s="225" t="s">
        <v>10</v>
      </c>
      <c r="AA25" s="48" t="s">
        <v>272</v>
      </c>
      <c r="AB25" s="452">
        <v>391</v>
      </c>
      <c r="AC25" s="387">
        <v>-83</v>
      </c>
      <c r="AD25" s="387">
        <v>373</v>
      </c>
      <c r="AE25" s="387">
        <v>16</v>
      </c>
      <c r="AF25" s="387">
        <v>0</v>
      </c>
      <c r="AG25" s="369">
        <v>1987</v>
      </c>
      <c r="AH25" s="407">
        <f t="shared" si="9"/>
        <v>0.35078007045797682</v>
      </c>
      <c r="AI25" s="411">
        <f t="shared" si="10"/>
        <v>0.19677906391545041</v>
      </c>
      <c r="AK25" s="225" t="s">
        <v>10</v>
      </c>
      <c r="AL25" s="158" t="s">
        <v>272</v>
      </c>
      <c r="AM25" s="383">
        <f>取引基本表!AR22</f>
        <v>322</v>
      </c>
      <c r="AN25" s="407">
        <f t="shared" si="6"/>
        <v>5.0905710608939805E-4</v>
      </c>
      <c r="AP25" s="225" t="s">
        <v>10</v>
      </c>
      <c r="AQ25" s="158" t="s">
        <v>272</v>
      </c>
      <c r="AR25" s="386">
        <f>取引基本表!AX22</f>
        <v>15633</v>
      </c>
      <c r="AS25" s="387">
        <f>取引基本表!AY22</f>
        <v>1832</v>
      </c>
      <c r="AT25" s="387">
        <f>ABS(取引基本表!BB22)</f>
        <v>15478</v>
      </c>
      <c r="AU25" s="388">
        <f t="shared" si="11"/>
        <v>-13646</v>
      </c>
      <c r="AV25" s="411">
        <v>0.88160188384965898</v>
      </c>
      <c r="AW25" s="407">
        <v>0.11839811615034102</v>
      </c>
    </row>
    <row r="26" spans="1:49" x14ac:dyDescent="0.2">
      <c r="A26" s="225" t="s">
        <v>11</v>
      </c>
      <c r="B26" s="158" t="s">
        <v>35</v>
      </c>
      <c r="C26" s="405">
        <f t="shared" si="0"/>
        <v>0.61283557046979864</v>
      </c>
      <c r="D26" s="406">
        <f t="shared" si="1"/>
        <v>1.4022104289400653E-2</v>
      </c>
      <c r="E26" s="406">
        <f t="shared" si="1"/>
        <v>1.5044549393836117E-2</v>
      </c>
      <c r="F26" s="406">
        <f t="shared" si="2"/>
        <v>0.33496031939237547</v>
      </c>
      <c r="G26" s="406">
        <f t="shared" si="2"/>
        <v>0.19644335167242807</v>
      </c>
      <c r="H26" s="407">
        <f t="shared" si="3"/>
        <v>1.0374014689933634E-2</v>
      </c>
      <c r="K26" s="225" t="s">
        <v>11</v>
      </c>
      <c r="L26" s="158" t="s">
        <v>35</v>
      </c>
      <c r="M26" s="383">
        <f>取引基本表!AX23</f>
        <v>23840</v>
      </c>
      <c r="N26" s="367">
        <f>ABS(取引基本表!BB23)</f>
        <v>9230</v>
      </c>
      <c r="O26" s="411">
        <f t="shared" si="4"/>
        <v>0.38716442953020136</v>
      </c>
      <c r="P26" s="407">
        <f t="shared" si="5"/>
        <v>0.61283557046979864</v>
      </c>
      <c r="R26" s="225" t="s">
        <v>11</v>
      </c>
      <c r="S26" s="158" t="s">
        <v>35</v>
      </c>
      <c r="T26" s="365">
        <f>取引基本表!BD23</f>
        <v>82156</v>
      </c>
      <c r="U26" s="446">
        <f>雇用表!N23</f>
        <v>1152</v>
      </c>
      <c r="V26" s="447">
        <f>雇用表!N69</f>
        <v>1236</v>
      </c>
      <c r="W26" s="413">
        <f t="shared" si="7"/>
        <v>1.4022104289400653E-2</v>
      </c>
      <c r="X26" s="413">
        <f t="shared" si="8"/>
        <v>1.5044549393836117E-2</v>
      </c>
      <c r="Z26" s="225" t="s">
        <v>11</v>
      </c>
      <c r="AA26" s="48" t="s">
        <v>35</v>
      </c>
      <c r="AB26" s="452">
        <v>16139</v>
      </c>
      <c r="AC26" s="387">
        <v>-1773</v>
      </c>
      <c r="AD26" s="387">
        <v>12828</v>
      </c>
      <c r="AE26" s="387">
        <v>325</v>
      </c>
      <c r="AF26" s="387">
        <v>0</v>
      </c>
      <c r="AG26" s="369">
        <v>82156</v>
      </c>
      <c r="AH26" s="407">
        <f t="shared" si="9"/>
        <v>0.33496031939237547</v>
      </c>
      <c r="AI26" s="411">
        <f t="shared" si="10"/>
        <v>0.19644335167242807</v>
      </c>
      <c r="AK26" s="225" t="s">
        <v>11</v>
      </c>
      <c r="AL26" s="158" t="s">
        <v>35</v>
      </c>
      <c r="AM26" s="383">
        <f>取引基本表!AR23</f>
        <v>6562</v>
      </c>
      <c r="AN26" s="407">
        <f t="shared" si="6"/>
        <v>1.0374014689933634E-2</v>
      </c>
      <c r="AP26" s="225" t="s">
        <v>11</v>
      </c>
      <c r="AQ26" s="158" t="s">
        <v>35</v>
      </c>
      <c r="AR26" s="386">
        <f>取引基本表!AX23</f>
        <v>23840</v>
      </c>
      <c r="AS26" s="387">
        <f>取引基本表!AY23</f>
        <v>67546</v>
      </c>
      <c r="AT26" s="387">
        <f>ABS(取引基本表!BB23)</f>
        <v>9230</v>
      </c>
      <c r="AU26" s="388">
        <f t="shared" si="11"/>
        <v>58316</v>
      </c>
      <c r="AV26" s="411">
        <v>0.70886039128338962</v>
      </c>
      <c r="AW26" s="407">
        <v>0.29113960871661038</v>
      </c>
    </row>
    <row r="27" spans="1:49" x14ac:dyDescent="0.2">
      <c r="A27" s="225" t="s">
        <v>12</v>
      </c>
      <c r="B27" s="158" t="s">
        <v>376</v>
      </c>
      <c r="C27" s="405">
        <f t="shared" si="0"/>
        <v>1.5080990504561576E-2</v>
      </c>
      <c r="D27" s="406">
        <f t="shared" si="1"/>
        <v>6.518282988871224E-2</v>
      </c>
      <c r="E27" s="406">
        <f t="shared" si="1"/>
        <v>7.7901430842607311E-2</v>
      </c>
      <c r="F27" s="406">
        <f t="shared" si="2"/>
        <v>0.32114467408585057</v>
      </c>
      <c r="G27" s="406">
        <f t="shared" si="2"/>
        <v>0.17011128775834658</v>
      </c>
      <c r="H27" s="407">
        <f t="shared" si="3"/>
        <v>1.1055392369202362E-2</v>
      </c>
      <c r="K27" s="225" t="s">
        <v>12</v>
      </c>
      <c r="L27" s="158" t="s">
        <v>377</v>
      </c>
      <c r="M27" s="383">
        <f>取引基本表!AX24</f>
        <v>16113</v>
      </c>
      <c r="N27" s="367">
        <f>ABS(取引基本表!BB24)</f>
        <v>15870</v>
      </c>
      <c r="O27" s="411">
        <f t="shared" si="4"/>
        <v>0.98491900949543842</v>
      </c>
      <c r="P27" s="407">
        <f t="shared" si="5"/>
        <v>1.5080990504561576E-2</v>
      </c>
      <c r="R27" s="225" t="s">
        <v>12</v>
      </c>
      <c r="S27" s="158" t="s">
        <v>377</v>
      </c>
      <c r="T27" s="365">
        <f>取引基本表!BD24</f>
        <v>629</v>
      </c>
      <c r="U27" s="446">
        <f>雇用表!N24</f>
        <v>41</v>
      </c>
      <c r="V27" s="447">
        <f>雇用表!N70</f>
        <v>49</v>
      </c>
      <c r="W27" s="413">
        <f t="shared" si="7"/>
        <v>6.518282988871224E-2</v>
      </c>
      <c r="X27" s="413">
        <f t="shared" si="8"/>
        <v>7.7901430842607311E-2</v>
      </c>
      <c r="Z27" s="225" t="s">
        <v>12</v>
      </c>
      <c r="AA27" s="48" t="s">
        <v>366</v>
      </c>
      <c r="AB27" s="452">
        <v>107</v>
      </c>
      <c r="AC27" s="387">
        <v>-30</v>
      </c>
      <c r="AD27" s="387">
        <v>117</v>
      </c>
      <c r="AE27" s="387">
        <v>8</v>
      </c>
      <c r="AF27" s="387">
        <v>0</v>
      </c>
      <c r="AG27" s="369">
        <v>629</v>
      </c>
      <c r="AH27" s="407">
        <f t="shared" si="9"/>
        <v>0.32114467408585057</v>
      </c>
      <c r="AI27" s="411">
        <f t="shared" si="10"/>
        <v>0.17011128775834658</v>
      </c>
      <c r="AK27" s="225" t="s">
        <v>12</v>
      </c>
      <c r="AL27" s="158" t="s">
        <v>366</v>
      </c>
      <c r="AM27" s="383">
        <f>取引基本表!AR24</f>
        <v>6993</v>
      </c>
      <c r="AN27" s="407">
        <f t="shared" si="6"/>
        <v>1.1055392369202362E-2</v>
      </c>
      <c r="AP27" s="225" t="s">
        <v>12</v>
      </c>
      <c r="AQ27" s="158" t="s">
        <v>366</v>
      </c>
      <c r="AR27" s="386">
        <f>取引基本表!AX24</f>
        <v>16113</v>
      </c>
      <c r="AS27" s="387">
        <f>取引基本表!AY24</f>
        <v>386</v>
      </c>
      <c r="AT27" s="387">
        <f>ABS(取引基本表!BB24)</f>
        <v>15870</v>
      </c>
      <c r="AU27" s="388">
        <f t="shared" si="11"/>
        <v>-15484</v>
      </c>
      <c r="AV27" s="411">
        <v>0.77609965062016961</v>
      </c>
      <c r="AW27" s="407">
        <v>0.22390034937983039</v>
      </c>
    </row>
    <row r="28" spans="1:49" x14ac:dyDescent="0.2">
      <c r="A28" s="225" t="s">
        <v>13</v>
      </c>
      <c r="B28" s="158" t="s">
        <v>192</v>
      </c>
      <c r="C28" s="405">
        <f t="shared" si="0"/>
        <v>4.0038232795242101E-2</v>
      </c>
      <c r="D28" s="406">
        <f t="shared" si="1"/>
        <v>5.5555555555555552E-2</v>
      </c>
      <c r="E28" s="406">
        <f t="shared" si="1"/>
        <v>5.3497942386831275E-2</v>
      </c>
      <c r="F28" s="406">
        <f t="shared" si="2"/>
        <v>0.21334876543209877</v>
      </c>
      <c r="G28" s="406">
        <f t="shared" si="2"/>
        <v>0.12474279835390946</v>
      </c>
      <c r="H28" s="407">
        <f t="shared" si="3"/>
        <v>2.0869760426975598E-2</v>
      </c>
      <c r="K28" s="225" t="s">
        <v>13</v>
      </c>
      <c r="L28" s="158" t="s">
        <v>192</v>
      </c>
      <c r="M28" s="383">
        <f>取引基本表!AX25</f>
        <v>28248</v>
      </c>
      <c r="N28" s="367">
        <f>ABS(取引基本表!BB25)</f>
        <v>27117</v>
      </c>
      <c r="O28" s="411">
        <f t="shared" si="4"/>
        <v>0.9599617672047579</v>
      </c>
      <c r="P28" s="407">
        <f t="shared" si="5"/>
        <v>4.0038232795242101E-2</v>
      </c>
      <c r="R28" s="225" t="s">
        <v>13</v>
      </c>
      <c r="S28" s="158" t="s">
        <v>192</v>
      </c>
      <c r="T28" s="365">
        <f>取引基本表!BD25</f>
        <v>7776</v>
      </c>
      <c r="U28" s="446">
        <f>雇用表!N25</f>
        <v>432</v>
      </c>
      <c r="V28" s="447">
        <f>雇用表!N71</f>
        <v>416</v>
      </c>
      <c r="W28" s="413">
        <f t="shared" si="7"/>
        <v>5.5555555555555552E-2</v>
      </c>
      <c r="X28" s="413">
        <f t="shared" si="8"/>
        <v>5.3497942386831275E-2</v>
      </c>
      <c r="Z28" s="225" t="s">
        <v>13</v>
      </c>
      <c r="AA28" s="48" t="s">
        <v>192</v>
      </c>
      <c r="AB28" s="452">
        <v>970</v>
      </c>
      <c r="AC28" s="387">
        <v>97</v>
      </c>
      <c r="AD28" s="387">
        <v>530</v>
      </c>
      <c r="AE28" s="387">
        <v>62</v>
      </c>
      <c r="AF28" s="387">
        <v>0</v>
      </c>
      <c r="AG28" s="369">
        <v>7776</v>
      </c>
      <c r="AH28" s="407">
        <f t="shared" si="9"/>
        <v>0.21334876543209877</v>
      </c>
      <c r="AI28" s="411">
        <f t="shared" si="10"/>
        <v>0.12474279835390946</v>
      </c>
      <c r="AK28" s="225" t="s">
        <v>13</v>
      </c>
      <c r="AL28" s="158" t="s">
        <v>192</v>
      </c>
      <c r="AM28" s="383">
        <f>取引基本表!AR25</f>
        <v>13201</v>
      </c>
      <c r="AN28" s="407">
        <f t="shared" si="6"/>
        <v>2.0869760426975598E-2</v>
      </c>
      <c r="AP28" s="225" t="s">
        <v>13</v>
      </c>
      <c r="AQ28" s="158" t="s">
        <v>192</v>
      </c>
      <c r="AR28" s="386">
        <f>取引基本表!AX25</f>
        <v>28248</v>
      </c>
      <c r="AS28" s="387">
        <f>取引基本表!AY25</f>
        <v>6645</v>
      </c>
      <c r="AT28" s="387">
        <f>ABS(取引基本表!BB25)</f>
        <v>27117</v>
      </c>
      <c r="AU28" s="388">
        <f t="shared" si="11"/>
        <v>-20472</v>
      </c>
      <c r="AV28" s="411">
        <v>0.77487185874795916</v>
      </c>
      <c r="AW28" s="407">
        <v>0.22512814125204084</v>
      </c>
    </row>
    <row r="29" spans="1:49" x14ac:dyDescent="0.2">
      <c r="A29" s="225" t="s">
        <v>14</v>
      </c>
      <c r="B29" s="158" t="s">
        <v>50</v>
      </c>
      <c r="C29" s="405">
        <f t="shared" si="0"/>
        <v>5.2257811734743864E-2</v>
      </c>
      <c r="D29" s="406">
        <f t="shared" si="1"/>
        <v>0.13842662632375188</v>
      </c>
      <c r="E29" s="406">
        <f t="shared" si="1"/>
        <v>9.5057992939989913E-2</v>
      </c>
      <c r="F29" s="406">
        <f t="shared" si="2"/>
        <v>0.44730206757438223</v>
      </c>
      <c r="G29" s="406">
        <f t="shared" si="2"/>
        <v>0.26071608673726676</v>
      </c>
      <c r="H29" s="407">
        <f t="shared" si="3"/>
        <v>1.0140038131855275E-2</v>
      </c>
      <c r="K29" s="225" t="s">
        <v>14</v>
      </c>
      <c r="L29" s="158" t="s">
        <v>50</v>
      </c>
      <c r="M29" s="383">
        <f>取引基本表!AX26</f>
        <v>20418</v>
      </c>
      <c r="N29" s="367">
        <f>ABS(取引基本表!BB26)</f>
        <v>19351</v>
      </c>
      <c r="O29" s="411">
        <f t="shared" si="4"/>
        <v>0.94774218826525614</v>
      </c>
      <c r="P29" s="407">
        <f t="shared" si="5"/>
        <v>5.2257811734743864E-2</v>
      </c>
      <c r="R29" s="225" t="s">
        <v>14</v>
      </c>
      <c r="S29" s="158" t="s">
        <v>50</v>
      </c>
      <c r="T29" s="365">
        <f>取引基本表!BD26</f>
        <v>3966</v>
      </c>
      <c r="U29" s="446">
        <f>雇用表!N26</f>
        <v>549</v>
      </c>
      <c r="V29" s="447">
        <f>雇用表!N72</f>
        <v>377</v>
      </c>
      <c r="W29" s="413">
        <f t="shared" si="7"/>
        <v>0.13842662632375188</v>
      </c>
      <c r="X29" s="413">
        <f t="shared" si="8"/>
        <v>9.5057992939989913E-2</v>
      </c>
      <c r="Z29" s="225" t="s">
        <v>14</v>
      </c>
      <c r="AA29" s="48" t="s">
        <v>50</v>
      </c>
      <c r="AB29" s="452">
        <v>1034</v>
      </c>
      <c r="AC29" s="387">
        <v>214</v>
      </c>
      <c r="AD29" s="387">
        <v>407</v>
      </c>
      <c r="AE29" s="387">
        <v>119</v>
      </c>
      <c r="AF29" s="387">
        <v>0</v>
      </c>
      <c r="AG29" s="369">
        <v>3966</v>
      </c>
      <c r="AH29" s="407">
        <f t="shared" si="9"/>
        <v>0.44730206757438223</v>
      </c>
      <c r="AI29" s="411">
        <f t="shared" si="10"/>
        <v>0.26071608673726676</v>
      </c>
      <c r="AK29" s="225" t="s">
        <v>14</v>
      </c>
      <c r="AL29" s="158" t="s">
        <v>50</v>
      </c>
      <c r="AM29" s="383">
        <f>取引基本表!AR26</f>
        <v>6414</v>
      </c>
      <c r="AN29" s="407">
        <f t="shared" si="6"/>
        <v>1.0140038131855275E-2</v>
      </c>
      <c r="AP29" s="225" t="s">
        <v>14</v>
      </c>
      <c r="AQ29" s="158" t="s">
        <v>50</v>
      </c>
      <c r="AR29" s="386">
        <f>取引基本表!AX26</f>
        <v>20418</v>
      </c>
      <c r="AS29" s="387">
        <f>取引基本表!AY26</f>
        <v>2899</v>
      </c>
      <c r="AT29" s="387">
        <f>ABS(取引基本表!BB26)</f>
        <v>19351</v>
      </c>
      <c r="AU29" s="388">
        <f t="shared" si="11"/>
        <v>-16452</v>
      </c>
      <c r="AV29" s="411">
        <v>0.79707187916920597</v>
      </c>
      <c r="AW29" s="407">
        <v>0.20292812083079403</v>
      </c>
    </row>
    <row r="30" spans="1:49" x14ac:dyDescent="0.2">
      <c r="A30" s="225" t="s">
        <v>15</v>
      </c>
      <c r="B30" s="158" t="s">
        <v>36</v>
      </c>
      <c r="C30" s="405">
        <f t="shared" si="0"/>
        <v>1</v>
      </c>
      <c r="D30" s="406">
        <f t="shared" si="1"/>
        <v>0.11032032936687253</v>
      </c>
      <c r="E30" s="406">
        <f t="shared" si="1"/>
        <v>8.4249635989355823E-2</v>
      </c>
      <c r="F30" s="406">
        <f t="shared" si="2"/>
        <v>0.44050308781442987</v>
      </c>
      <c r="G30" s="406">
        <f t="shared" si="2"/>
        <v>0.34449214239092235</v>
      </c>
      <c r="H30" s="407">
        <f t="shared" si="3"/>
        <v>0</v>
      </c>
      <c r="K30" s="225" t="s">
        <v>15</v>
      </c>
      <c r="L30" s="158" t="s">
        <v>36</v>
      </c>
      <c r="M30" s="383">
        <f>取引基本表!AX27</f>
        <v>79668</v>
      </c>
      <c r="N30" s="367">
        <f>ABS(取引基本表!BB27)</f>
        <v>0</v>
      </c>
      <c r="O30" s="411">
        <f t="shared" si="4"/>
        <v>0</v>
      </c>
      <c r="P30" s="407">
        <f t="shared" si="5"/>
        <v>1</v>
      </c>
      <c r="R30" s="225" t="s">
        <v>15</v>
      </c>
      <c r="S30" s="158" t="s">
        <v>36</v>
      </c>
      <c r="T30" s="365">
        <f>取引基本表!BD27</f>
        <v>79668</v>
      </c>
      <c r="U30" s="446">
        <f>雇用表!N27</f>
        <v>8789</v>
      </c>
      <c r="V30" s="447">
        <f>雇用表!N73</f>
        <v>6712</v>
      </c>
      <c r="W30" s="413">
        <f t="shared" si="7"/>
        <v>0.11032032936687253</v>
      </c>
      <c r="X30" s="413">
        <f t="shared" si="8"/>
        <v>8.4249635989355823E-2</v>
      </c>
      <c r="Z30" s="225" t="s">
        <v>15</v>
      </c>
      <c r="AA30" s="48" t="s">
        <v>36</v>
      </c>
      <c r="AB30" s="452">
        <v>27445</v>
      </c>
      <c r="AC30" s="387">
        <v>2131</v>
      </c>
      <c r="AD30" s="387">
        <v>2921</v>
      </c>
      <c r="AE30" s="387">
        <v>2936</v>
      </c>
      <c r="AF30" s="387">
        <v>-339</v>
      </c>
      <c r="AG30" s="369">
        <v>79668</v>
      </c>
      <c r="AH30" s="407">
        <f t="shared" si="9"/>
        <v>0.44050308781442987</v>
      </c>
      <c r="AI30" s="411">
        <f t="shared" si="10"/>
        <v>0.34449214239092235</v>
      </c>
      <c r="AK30" s="225" t="s">
        <v>15</v>
      </c>
      <c r="AL30" s="158" t="s">
        <v>36</v>
      </c>
      <c r="AM30" s="383">
        <f>取引基本表!AR27</f>
        <v>0</v>
      </c>
      <c r="AN30" s="407">
        <f t="shared" si="6"/>
        <v>0</v>
      </c>
      <c r="AP30" s="225" t="s">
        <v>15</v>
      </c>
      <c r="AQ30" s="158" t="s">
        <v>36</v>
      </c>
      <c r="AR30" s="386">
        <f>取引基本表!AX27</f>
        <v>79668</v>
      </c>
      <c r="AS30" s="387">
        <f>取引基本表!AY27</f>
        <v>0</v>
      </c>
      <c r="AT30" s="387">
        <f>ABS(取引基本表!BB27)</f>
        <v>0</v>
      </c>
      <c r="AU30" s="388">
        <f t="shared" si="11"/>
        <v>0</v>
      </c>
      <c r="AV30" s="411">
        <v>0</v>
      </c>
      <c r="AW30" s="407">
        <v>1</v>
      </c>
    </row>
    <row r="31" spans="1:49" x14ac:dyDescent="0.2">
      <c r="A31" s="225" t="s">
        <v>16</v>
      </c>
      <c r="B31" s="158" t="s">
        <v>193</v>
      </c>
      <c r="C31" s="405">
        <f t="shared" si="0"/>
        <v>0.13612385518153858</v>
      </c>
      <c r="D31" s="406">
        <f t="shared" si="1"/>
        <v>2.3594377510040159E-2</v>
      </c>
      <c r="E31" s="406">
        <f t="shared" si="1"/>
        <v>2.0582329317269075E-2</v>
      </c>
      <c r="F31" s="406">
        <f t="shared" si="2"/>
        <v>0.34563253012048195</v>
      </c>
      <c r="G31" s="406">
        <f t="shared" si="2"/>
        <v>7.0908634538152604E-2</v>
      </c>
      <c r="H31" s="407">
        <f t="shared" si="3"/>
        <v>2.211552750647388E-2</v>
      </c>
      <c r="K31" s="225" t="s">
        <v>16</v>
      </c>
      <c r="L31" s="158" t="s">
        <v>193</v>
      </c>
      <c r="M31" s="383">
        <f>取引基本表!AX28</f>
        <v>58197</v>
      </c>
      <c r="N31" s="367">
        <f>ABS(取引基本表!BB28)</f>
        <v>50275</v>
      </c>
      <c r="O31" s="411">
        <f t="shared" si="4"/>
        <v>0.86387614481846142</v>
      </c>
      <c r="P31" s="407">
        <f t="shared" si="5"/>
        <v>0.13612385518153858</v>
      </c>
      <c r="R31" s="225" t="s">
        <v>16</v>
      </c>
      <c r="S31" s="158" t="s">
        <v>193</v>
      </c>
      <c r="T31" s="365">
        <f>取引基本表!BD28</f>
        <v>7968</v>
      </c>
      <c r="U31" s="446">
        <f>雇用表!N28</f>
        <v>188</v>
      </c>
      <c r="V31" s="447">
        <f>雇用表!N74</f>
        <v>164</v>
      </c>
      <c r="W31" s="413">
        <f t="shared" si="7"/>
        <v>2.3594377510040159E-2</v>
      </c>
      <c r="X31" s="413">
        <f t="shared" si="8"/>
        <v>2.0582329317269075E-2</v>
      </c>
      <c r="Z31" s="225" t="s">
        <v>16</v>
      </c>
      <c r="AA31" s="48" t="s">
        <v>193</v>
      </c>
      <c r="AB31" s="452">
        <v>565</v>
      </c>
      <c r="AC31" s="387">
        <v>412</v>
      </c>
      <c r="AD31" s="387">
        <v>1533</v>
      </c>
      <c r="AE31" s="387">
        <v>244</v>
      </c>
      <c r="AF31" s="387">
        <v>0</v>
      </c>
      <c r="AG31" s="369">
        <v>7968</v>
      </c>
      <c r="AH31" s="407">
        <f t="shared" si="9"/>
        <v>0.34563253012048195</v>
      </c>
      <c r="AI31" s="411">
        <f t="shared" si="10"/>
        <v>7.0908634538152604E-2</v>
      </c>
      <c r="AK31" s="225" t="s">
        <v>16</v>
      </c>
      <c r="AL31" s="158" t="s">
        <v>193</v>
      </c>
      <c r="AM31" s="383">
        <f>取引基本表!AR28</f>
        <v>13989</v>
      </c>
      <c r="AN31" s="407">
        <f t="shared" si="6"/>
        <v>2.211552750647388E-2</v>
      </c>
      <c r="AP31" s="225" t="s">
        <v>16</v>
      </c>
      <c r="AQ31" s="158" t="s">
        <v>193</v>
      </c>
      <c r="AR31" s="386">
        <f>取引基本表!AX28</f>
        <v>58197</v>
      </c>
      <c r="AS31" s="387">
        <f>取引基本表!AY28</f>
        <v>46</v>
      </c>
      <c r="AT31" s="387">
        <f>ABS(取引基本表!BB28)</f>
        <v>50275</v>
      </c>
      <c r="AU31" s="388">
        <f t="shared" si="11"/>
        <v>-50229</v>
      </c>
      <c r="AV31" s="411">
        <v>3.3200621348077096E-3</v>
      </c>
      <c r="AW31" s="407">
        <v>0.99667993786519227</v>
      </c>
    </row>
    <row r="32" spans="1:49" x14ac:dyDescent="0.2">
      <c r="A32" s="225" t="s">
        <v>17</v>
      </c>
      <c r="B32" s="158" t="s">
        <v>273</v>
      </c>
      <c r="C32" s="405">
        <f t="shared" si="0"/>
        <v>0.77653138391731791</v>
      </c>
      <c r="D32" s="406">
        <f t="shared" si="1"/>
        <v>2.111881347734967E-2</v>
      </c>
      <c r="E32" s="406">
        <f t="shared" si="1"/>
        <v>3.1758826374334997E-2</v>
      </c>
      <c r="F32" s="406">
        <f t="shared" si="2"/>
        <v>0.48218603901338064</v>
      </c>
      <c r="G32" s="406">
        <f t="shared" si="2"/>
        <v>0.14009350314364016</v>
      </c>
      <c r="H32" s="407">
        <f t="shared" si="3"/>
        <v>6.3300144496333836E-3</v>
      </c>
      <c r="K32" s="225" t="s">
        <v>17</v>
      </c>
      <c r="L32" s="158" t="s">
        <v>273</v>
      </c>
      <c r="M32" s="383">
        <f>取引基本表!AX29</f>
        <v>7934</v>
      </c>
      <c r="N32" s="367">
        <f>ABS(取引基本表!BB29)</f>
        <v>1773</v>
      </c>
      <c r="O32" s="411">
        <f t="shared" si="4"/>
        <v>0.22346861608268212</v>
      </c>
      <c r="P32" s="407">
        <f t="shared" si="5"/>
        <v>0.77653138391731791</v>
      </c>
      <c r="R32" s="225" t="s">
        <v>17</v>
      </c>
      <c r="S32" s="158" t="s">
        <v>273</v>
      </c>
      <c r="T32" s="365">
        <f>取引基本表!BD29</f>
        <v>6203</v>
      </c>
      <c r="U32" s="446">
        <f>雇用表!N29</f>
        <v>131</v>
      </c>
      <c r="V32" s="447">
        <f>雇用表!N75</f>
        <v>197</v>
      </c>
      <c r="W32" s="413">
        <f t="shared" si="7"/>
        <v>2.111881347734967E-2</v>
      </c>
      <c r="X32" s="413">
        <f t="shared" si="8"/>
        <v>3.1758826374334997E-2</v>
      </c>
      <c r="Z32" s="225" t="s">
        <v>17</v>
      </c>
      <c r="AA32" s="48" t="s">
        <v>273</v>
      </c>
      <c r="AB32" s="452">
        <v>869</v>
      </c>
      <c r="AC32" s="387">
        <v>805</v>
      </c>
      <c r="AD32" s="387">
        <v>1336</v>
      </c>
      <c r="AE32" s="387">
        <v>283</v>
      </c>
      <c r="AF32" s="387">
        <v>-302</v>
      </c>
      <c r="AG32" s="369">
        <v>6203</v>
      </c>
      <c r="AH32" s="407">
        <f t="shared" si="9"/>
        <v>0.48218603901338064</v>
      </c>
      <c r="AI32" s="411">
        <f t="shared" si="10"/>
        <v>0.14009350314364016</v>
      </c>
      <c r="AK32" s="225" t="s">
        <v>17</v>
      </c>
      <c r="AL32" s="158" t="s">
        <v>273</v>
      </c>
      <c r="AM32" s="383">
        <f>取引基本表!AR29</f>
        <v>4004</v>
      </c>
      <c r="AN32" s="407">
        <f t="shared" si="6"/>
        <v>6.3300144496333836E-3</v>
      </c>
      <c r="AP32" s="225" t="s">
        <v>17</v>
      </c>
      <c r="AQ32" s="158" t="s">
        <v>273</v>
      </c>
      <c r="AR32" s="386">
        <f>取引基本表!AX29</f>
        <v>7934</v>
      </c>
      <c r="AS32" s="387">
        <f>取引基本表!AY29</f>
        <v>42</v>
      </c>
      <c r="AT32" s="387">
        <f>ABS(取引基本表!BB29)</f>
        <v>1773</v>
      </c>
      <c r="AU32" s="388">
        <f t="shared" si="11"/>
        <v>-1731</v>
      </c>
      <c r="AV32" s="411">
        <v>2.6249531258370389E-4</v>
      </c>
      <c r="AW32" s="407">
        <v>0.99973750468741629</v>
      </c>
    </row>
    <row r="33" spans="1:49" x14ac:dyDescent="0.2">
      <c r="A33" s="225" t="s">
        <v>18</v>
      </c>
      <c r="B33" s="158" t="s">
        <v>274</v>
      </c>
      <c r="C33" s="405">
        <f t="shared" si="0"/>
        <v>0.72092624356775303</v>
      </c>
      <c r="D33" s="406">
        <f t="shared" si="1"/>
        <v>8.5965328900498697E-2</v>
      </c>
      <c r="E33" s="406">
        <f t="shared" si="1"/>
        <v>8.1928283068154834E-2</v>
      </c>
      <c r="F33" s="406">
        <f t="shared" si="2"/>
        <v>0.64568985989076233</v>
      </c>
      <c r="G33" s="406">
        <f t="shared" si="2"/>
        <v>0.50771788173830446</v>
      </c>
      <c r="H33" s="407">
        <f t="shared" si="3"/>
        <v>9.5171545921061366E-4</v>
      </c>
      <c r="K33" s="225" t="s">
        <v>18</v>
      </c>
      <c r="L33" s="158" t="s">
        <v>274</v>
      </c>
      <c r="M33" s="383">
        <f>取引基本表!AX30</f>
        <v>5830</v>
      </c>
      <c r="N33" s="367">
        <f>ABS(取引基本表!BB30)</f>
        <v>1627</v>
      </c>
      <c r="O33" s="411">
        <f t="shared" si="4"/>
        <v>0.27907375643224702</v>
      </c>
      <c r="P33" s="407">
        <f t="shared" si="5"/>
        <v>0.72092624356775303</v>
      </c>
      <c r="R33" s="225" t="s">
        <v>18</v>
      </c>
      <c r="S33" s="158" t="s">
        <v>274</v>
      </c>
      <c r="T33" s="365">
        <f>取引基本表!BD30</f>
        <v>4211</v>
      </c>
      <c r="U33" s="446">
        <f>雇用表!N30</f>
        <v>362</v>
      </c>
      <c r="V33" s="447">
        <f>雇用表!N76</f>
        <v>345</v>
      </c>
      <c r="W33" s="413">
        <f t="shared" si="7"/>
        <v>8.5965328900498697E-2</v>
      </c>
      <c r="X33" s="413">
        <f t="shared" si="8"/>
        <v>8.1928283068154834E-2</v>
      </c>
      <c r="Z33" s="225" t="s">
        <v>18</v>
      </c>
      <c r="AA33" s="48" t="s">
        <v>274</v>
      </c>
      <c r="AB33" s="452">
        <v>2138</v>
      </c>
      <c r="AC33" s="387">
        <v>156</v>
      </c>
      <c r="AD33" s="387">
        <v>342</v>
      </c>
      <c r="AE33" s="387">
        <v>83</v>
      </c>
      <c r="AF33" s="387">
        <v>0</v>
      </c>
      <c r="AG33" s="369">
        <v>4211</v>
      </c>
      <c r="AH33" s="407">
        <f t="shared" si="9"/>
        <v>0.64568985989076233</v>
      </c>
      <c r="AI33" s="411">
        <f t="shared" si="10"/>
        <v>0.50771788173830446</v>
      </c>
      <c r="AK33" s="225" t="s">
        <v>18</v>
      </c>
      <c r="AL33" s="158" t="s">
        <v>274</v>
      </c>
      <c r="AM33" s="383">
        <f>取引基本表!AR30</f>
        <v>602</v>
      </c>
      <c r="AN33" s="407">
        <f t="shared" si="6"/>
        <v>9.5171545921061366E-4</v>
      </c>
      <c r="AP33" s="225" t="s">
        <v>18</v>
      </c>
      <c r="AQ33" s="158" t="s">
        <v>274</v>
      </c>
      <c r="AR33" s="386">
        <f>取引基本表!AX30</f>
        <v>5830</v>
      </c>
      <c r="AS33" s="387">
        <f>取引基本表!AY30</f>
        <v>8</v>
      </c>
      <c r="AT33" s="387">
        <f>ABS(取引基本表!BB30)</f>
        <v>1627</v>
      </c>
      <c r="AU33" s="388">
        <f t="shared" si="11"/>
        <v>-1619</v>
      </c>
      <c r="AV33" s="411">
        <v>7.2791995281517016E-2</v>
      </c>
      <c r="AW33" s="407">
        <v>0.92720800471848297</v>
      </c>
    </row>
    <row r="34" spans="1:49" x14ac:dyDescent="0.2">
      <c r="A34" s="225" t="s">
        <v>19</v>
      </c>
      <c r="B34" s="158" t="s">
        <v>275</v>
      </c>
      <c r="C34" s="405">
        <f t="shared" si="0"/>
        <v>0.35819769846483229</v>
      </c>
      <c r="D34" s="406">
        <f t="shared" si="1"/>
        <v>0.20760626860734369</v>
      </c>
      <c r="E34" s="406">
        <f t="shared" si="1"/>
        <v>0.15619831293417136</v>
      </c>
      <c r="F34" s="406">
        <f t="shared" si="2"/>
        <v>0.69970848494872639</v>
      </c>
      <c r="G34" s="406">
        <f t="shared" si="2"/>
        <v>0.42481599404565001</v>
      </c>
      <c r="H34" s="407">
        <f t="shared" si="3"/>
        <v>0.15806065051806836</v>
      </c>
      <c r="K34" s="225" t="s">
        <v>19</v>
      </c>
      <c r="L34" s="158" t="s">
        <v>275</v>
      </c>
      <c r="M34" s="383">
        <f>取引基本表!AX31</f>
        <v>164412</v>
      </c>
      <c r="N34" s="367">
        <f>ABS(取引基本表!BB31)</f>
        <v>105520</v>
      </c>
      <c r="O34" s="411">
        <f t="shared" si="4"/>
        <v>0.64180230153516771</v>
      </c>
      <c r="P34" s="407">
        <f t="shared" si="5"/>
        <v>0.35819769846483229</v>
      </c>
      <c r="R34" s="225" t="s">
        <v>19</v>
      </c>
      <c r="S34" s="158" t="s">
        <v>275</v>
      </c>
      <c r="T34" s="365">
        <f>取引基本表!BD31</f>
        <v>96736</v>
      </c>
      <c r="U34" s="446">
        <f>雇用表!N31</f>
        <v>20083</v>
      </c>
      <c r="V34" s="447">
        <f>雇用表!N77</f>
        <v>15110</v>
      </c>
      <c r="W34" s="413">
        <f t="shared" si="7"/>
        <v>0.20760626860734369</v>
      </c>
      <c r="X34" s="413">
        <f t="shared" si="8"/>
        <v>0.15619831293417136</v>
      </c>
      <c r="Z34" s="225" t="s">
        <v>19</v>
      </c>
      <c r="AA34" s="48" t="s">
        <v>275</v>
      </c>
      <c r="AB34" s="452">
        <v>41095</v>
      </c>
      <c r="AC34" s="387">
        <v>13246</v>
      </c>
      <c r="AD34" s="387">
        <v>9188</v>
      </c>
      <c r="AE34" s="387">
        <v>4207</v>
      </c>
      <c r="AF34" s="387">
        <v>-49</v>
      </c>
      <c r="AG34" s="369">
        <v>96736</v>
      </c>
      <c r="AH34" s="407">
        <f t="shared" si="9"/>
        <v>0.69970848494872639</v>
      </c>
      <c r="AI34" s="411">
        <f t="shared" si="10"/>
        <v>0.42481599404565001</v>
      </c>
      <c r="AK34" s="225" t="s">
        <v>19</v>
      </c>
      <c r="AL34" s="158" t="s">
        <v>275</v>
      </c>
      <c r="AM34" s="383">
        <f>取引基本表!AR31</f>
        <v>99980</v>
      </c>
      <c r="AN34" s="407">
        <f t="shared" si="6"/>
        <v>0.15806065051806836</v>
      </c>
      <c r="AP34" s="225" t="s">
        <v>19</v>
      </c>
      <c r="AQ34" s="158" t="s">
        <v>275</v>
      </c>
      <c r="AR34" s="386">
        <f>取引基本表!AX31</f>
        <v>164412</v>
      </c>
      <c r="AS34" s="387">
        <f>取引基本表!AY31</f>
        <v>37844</v>
      </c>
      <c r="AT34" s="387">
        <f>ABS(取引基本表!BB31)</f>
        <v>105520</v>
      </c>
      <c r="AU34" s="388">
        <f t="shared" si="11"/>
        <v>-67676</v>
      </c>
      <c r="AV34" s="411">
        <v>0.56941832909614032</v>
      </c>
      <c r="AW34" s="407">
        <v>0.43058167090385968</v>
      </c>
    </row>
    <row r="35" spans="1:49" x14ac:dyDescent="0.2">
      <c r="A35" s="225" t="s">
        <v>20</v>
      </c>
      <c r="B35" s="158" t="s">
        <v>37</v>
      </c>
      <c r="C35" s="405">
        <f t="shared" si="0"/>
        <v>0.47446234387370934</v>
      </c>
      <c r="D35" s="406">
        <f t="shared" si="1"/>
        <v>6.6375071834493329E-2</v>
      </c>
      <c r="E35" s="406">
        <f t="shared" si="1"/>
        <v>5.9702445565417275E-2</v>
      </c>
      <c r="F35" s="406">
        <f t="shared" si="2"/>
        <v>0.64389247174509934</v>
      </c>
      <c r="G35" s="406">
        <f t="shared" si="2"/>
        <v>0.31377306685396844</v>
      </c>
      <c r="H35" s="407">
        <f t="shared" si="3"/>
        <v>5.9483797123353076E-2</v>
      </c>
      <c r="K35" s="225" t="s">
        <v>20</v>
      </c>
      <c r="L35" s="158" t="s">
        <v>37</v>
      </c>
      <c r="M35" s="383">
        <f>取引基本表!AX32</f>
        <v>61889</v>
      </c>
      <c r="N35" s="367">
        <f>ABS(取引基本表!BB32)</f>
        <v>32525</v>
      </c>
      <c r="O35" s="411">
        <f t="shared" si="4"/>
        <v>0.52553765612629066</v>
      </c>
      <c r="P35" s="407">
        <f t="shared" si="5"/>
        <v>0.47446234387370934</v>
      </c>
      <c r="R35" s="225" t="s">
        <v>20</v>
      </c>
      <c r="S35" s="158" t="s">
        <v>37</v>
      </c>
      <c r="T35" s="365">
        <f>取引基本表!BD32</f>
        <v>31322</v>
      </c>
      <c r="U35" s="446">
        <f>雇用表!N32</f>
        <v>2079</v>
      </c>
      <c r="V35" s="447">
        <f>雇用表!N78</f>
        <v>1870</v>
      </c>
      <c r="W35" s="413">
        <f t="shared" si="7"/>
        <v>6.6375071834493329E-2</v>
      </c>
      <c r="X35" s="413">
        <f t="shared" si="8"/>
        <v>5.9702445565417275E-2</v>
      </c>
      <c r="Z35" s="225" t="s">
        <v>20</v>
      </c>
      <c r="AA35" s="48" t="s">
        <v>37</v>
      </c>
      <c r="AB35" s="452">
        <v>9828</v>
      </c>
      <c r="AC35" s="387">
        <v>7856</v>
      </c>
      <c r="AD35" s="387">
        <v>2312</v>
      </c>
      <c r="AE35" s="387">
        <v>644</v>
      </c>
      <c r="AF35" s="387">
        <v>-472</v>
      </c>
      <c r="AG35" s="369">
        <v>31322</v>
      </c>
      <c r="AH35" s="407">
        <f t="shared" si="9"/>
        <v>0.64389247174509934</v>
      </c>
      <c r="AI35" s="411">
        <f t="shared" si="10"/>
        <v>0.31377306685396844</v>
      </c>
      <c r="AK35" s="225" t="s">
        <v>20</v>
      </c>
      <c r="AL35" s="158" t="s">
        <v>37</v>
      </c>
      <c r="AM35" s="383">
        <f>取引基本表!AR32</f>
        <v>37626</v>
      </c>
      <c r="AN35" s="407">
        <f t="shared" si="6"/>
        <v>5.9483797123353076E-2</v>
      </c>
      <c r="AP35" s="225" t="s">
        <v>20</v>
      </c>
      <c r="AQ35" s="158" t="s">
        <v>37</v>
      </c>
      <c r="AR35" s="386">
        <f>取引基本表!AX32</f>
        <v>61889</v>
      </c>
      <c r="AS35" s="387">
        <f>取引基本表!AY32</f>
        <v>1958</v>
      </c>
      <c r="AT35" s="387">
        <f>ABS(取引基本表!BB32)</f>
        <v>32525</v>
      </c>
      <c r="AU35" s="388">
        <f t="shared" si="11"/>
        <v>-30567</v>
      </c>
      <c r="AV35" s="411">
        <v>0.14958058191588852</v>
      </c>
      <c r="AW35" s="407">
        <v>0.85041941808411148</v>
      </c>
    </row>
    <row r="36" spans="1:49" x14ac:dyDescent="0.2">
      <c r="A36" s="225" t="s">
        <v>21</v>
      </c>
      <c r="B36" s="158" t="s">
        <v>38</v>
      </c>
      <c r="C36" s="405">
        <f t="shared" si="0"/>
        <v>0.91090674483303868</v>
      </c>
      <c r="D36" s="406">
        <f t="shared" si="1"/>
        <v>1.3696924417880712E-2</v>
      </c>
      <c r="E36" s="406">
        <f t="shared" si="1"/>
        <v>6.1086817992045527E-3</v>
      </c>
      <c r="F36" s="406">
        <f t="shared" si="2"/>
        <v>0.84633076241329552</v>
      </c>
      <c r="G36" s="406">
        <f t="shared" si="2"/>
        <v>5.1762655005969514E-2</v>
      </c>
      <c r="H36" s="407">
        <f t="shared" si="3"/>
        <v>0.19022926540846299</v>
      </c>
      <c r="K36" s="225" t="s">
        <v>21</v>
      </c>
      <c r="L36" s="158" t="s">
        <v>38</v>
      </c>
      <c r="M36" s="383">
        <f>取引基本表!AX33</f>
        <v>134073</v>
      </c>
      <c r="N36" s="367">
        <f>ABS(取引基本表!BB33)</f>
        <v>11945</v>
      </c>
      <c r="O36" s="411">
        <f t="shared" si="4"/>
        <v>8.9093255166961288E-2</v>
      </c>
      <c r="P36" s="407">
        <f t="shared" si="5"/>
        <v>0.91090674483303868</v>
      </c>
      <c r="R36" s="225" t="s">
        <v>21</v>
      </c>
      <c r="S36" s="158" t="s">
        <v>38</v>
      </c>
      <c r="T36" s="365">
        <f>取引基本表!BD33</f>
        <v>136527</v>
      </c>
      <c r="U36" s="446">
        <f>雇用表!N33</f>
        <v>1870</v>
      </c>
      <c r="V36" s="447">
        <f>雇用表!N79</f>
        <v>834</v>
      </c>
      <c r="W36" s="413">
        <f t="shared" si="7"/>
        <v>1.3696924417880712E-2</v>
      </c>
      <c r="X36" s="413">
        <f t="shared" si="8"/>
        <v>6.1086817992045527E-3</v>
      </c>
      <c r="Z36" s="225" t="s">
        <v>21</v>
      </c>
      <c r="AA36" s="48" t="s">
        <v>38</v>
      </c>
      <c r="AB36" s="452">
        <v>7067</v>
      </c>
      <c r="AC36" s="387">
        <v>55092</v>
      </c>
      <c r="AD36" s="387">
        <v>46465</v>
      </c>
      <c r="AE36" s="387">
        <v>6945</v>
      </c>
      <c r="AF36" s="387">
        <v>-22</v>
      </c>
      <c r="AG36" s="369">
        <v>136527</v>
      </c>
      <c r="AH36" s="407">
        <f>SUM(AB36:AF36)/AG36</f>
        <v>0.84633076241329552</v>
      </c>
      <c r="AI36" s="411">
        <f>AB36/AG36</f>
        <v>5.1762655005969514E-2</v>
      </c>
      <c r="AK36" s="225" t="s">
        <v>21</v>
      </c>
      <c r="AL36" s="158" t="s">
        <v>38</v>
      </c>
      <c r="AM36" s="383">
        <f>取引基本表!AR33</f>
        <v>120328</v>
      </c>
      <c r="AN36" s="407">
        <f t="shared" si="6"/>
        <v>0.19022926540846299</v>
      </c>
      <c r="AP36" s="225" t="s">
        <v>21</v>
      </c>
      <c r="AQ36" s="158" t="s">
        <v>38</v>
      </c>
      <c r="AR36" s="386">
        <f>取引基本表!AX33</f>
        <v>134073</v>
      </c>
      <c r="AS36" s="387">
        <f>取引基本表!AY33</f>
        <v>14399</v>
      </c>
      <c r="AT36" s="387">
        <f>ABS(取引基本表!BB33)</f>
        <v>11945</v>
      </c>
      <c r="AU36" s="388">
        <f t="shared" si="11"/>
        <v>2454</v>
      </c>
      <c r="AV36" s="411">
        <v>6.3278791478513889E-3</v>
      </c>
      <c r="AW36" s="407">
        <v>0.99367212085214862</v>
      </c>
    </row>
    <row r="37" spans="1:49" x14ac:dyDescent="0.2">
      <c r="A37" s="225" t="s">
        <v>22</v>
      </c>
      <c r="B37" s="158" t="s">
        <v>378</v>
      </c>
      <c r="C37" s="405">
        <f t="shared" si="0"/>
        <v>0.57543127748336897</v>
      </c>
      <c r="D37" s="406">
        <f t="shared" si="1"/>
        <v>6.7955959550617839E-2</v>
      </c>
      <c r="E37" s="406">
        <f t="shared" si="1"/>
        <v>6.4489582164366135E-2</v>
      </c>
      <c r="F37" s="406">
        <f t="shared" si="2"/>
        <v>0.63717752091671964</v>
      </c>
      <c r="G37" s="406">
        <f t="shared" si="2"/>
        <v>0.39253606653449546</v>
      </c>
      <c r="H37" s="407">
        <f t="shared" si="3"/>
        <v>4.7922509493440749E-2</v>
      </c>
      <c r="K37" s="225" t="s">
        <v>22</v>
      </c>
      <c r="L37" s="158" t="s">
        <v>378</v>
      </c>
      <c r="M37" s="383">
        <f>取引基本表!AX34</f>
        <v>70952</v>
      </c>
      <c r="N37" s="367">
        <f>ABS(取引基本表!BB34)</f>
        <v>30124</v>
      </c>
      <c r="O37" s="411">
        <f t="shared" si="4"/>
        <v>0.42456872251663097</v>
      </c>
      <c r="P37" s="407">
        <f t="shared" si="5"/>
        <v>0.57543127748336897</v>
      </c>
      <c r="R37" s="225" t="s">
        <v>22</v>
      </c>
      <c r="S37" s="158" t="s">
        <v>378</v>
      </c>
      <c r="T37" s="365">
        <f>取引基本表!BD34</f>
        <v>80199</v>
      </c>
      <c r="U37" s="446">
        <f>雇用表!N34</f>
        <v>5450</v>
      </c>
      <c r="V37" s="447">
        <f>雇用表!N80</f>
        <v>5172</v>
      </c>
      <c r="W37" s="413">
        <f t="shared" si="7"/>
        <v>6.7955959550617839E-2</v>
      </c>
      <c r="X37" s="413">
        <f t="shared" si="8"/>
        <v>6.4489582164366135E-2</v>
      </c>
      <c r="Z37" s="225" t="s">
        <v>22</v>
      </c>
      <c r="AA37" s="48" t="s">
        <v>378</v>
      </c>
      <c r="AB37" s="452">
        <v>31481</v>
      </c>
      <c r="AC37" s="387">
        <v>5812</v>
      </c>
      <c r="AD37" s="387">
        <v>8589</v>
      </c>
      <c r="AE37" s="387">
        <v>5482</v>
      </c>
      <c r="AF37" s="387">
        <v>-263</v>
      </c>
      <c r="AG37" s="369">
        <v>80199</v>
      </c>
      <c r="AH37" s="407">
        <f t="shared" si="9"/>
        <v>0.63717752091671964</v>
      </c>
      <c r="AI37" s="411">
        <f t="shared" si="10"/>
        <v>0.39253606653449546</v>
      </c>
      <c r="AK37" s="225" t="s">
        <v>22</v>
      </c>
      <c r="AL37" s="158" t="s">
        <v>378</v>
      </c>
      <c r="AM37" s="383">
        <f>取引基本表!AR34</f>
        <v>30313</v>
      </c>
      <c r="AN37" s="407">
        <f t="shared" si="6"/>
        <v>4.7922509493440749E-2</v>
      </c>
      <c r="AP37" s="225" t="s">
        <v>22</v>
      </c>
      <c r="AQ37" s="158" t="s">
        <v>378</v>
      </c>
      <c r="AR37" s="386">
        <f>取引基本表!AX34</f>
        <v>70952</v>
      </c>
      <c r="AS37" s="387">
        <f>取引基本表!AY34</f>
        <v>39371</v>
      </c>
      <c r="AT37" s="387">
        <f>ABS(取引基本表!BB34)</f>
        <v>30124</v>
      </c>
      <c r="AU37" s="388">
        <f t="shared" si="11"/>
        <v>9247</v>
      </c>
      <c r="AV37" s="411">
        <v>0.42821641302313979</v>
      </c>
      <c r="AW37" s="407">
        <v>0.57178358697686016</v>
      </c>
    </row>
    <row r="38" spans="1:49" x14ac:dyDescent="0.2">
      <c r="A38" s="225" t="s">
        <v>23</v>
      </c>
      <c r="B38" s="158" t="s">
        <v>194</v>
      </c>
      <c r="C38" s="405">
        <f t="shared" si="0"/>
        <v>0.12310923685624497</v>
      </c>
      <c r="D38" s="406">
        <f t="shared" si="1"/>
        <v>7.0562661984783878E-2</v>
      </c>
      <c r="E38" s="406">
        <f t="shared" si="1"/>
        <v>7.7418276063874261E-2</v>
      </c>
      <c r="F38" s="406">
        <f t="shared" si="2"/>
        <v>0.42705459409748348</v>
      </c>
      <c r="G38" s="406">
        <f t="shared" si="2"/>
        <v>0.19170637906529556</v>
      </c>
      <c r="H38" s="407">
        <f t="shared" si="3"/>
        <v>4.3167094042767119E-2</v>
      </c>
      <c r="K38" s="225" t="s">
        <v>23</v>
      </c>
      <c r="L38" s="158" t="s">
        <v>194</v>
      </c>
      <c r="M38" s="383">
        <f>取引基本表!AX35</f>
        <v>61417</v>
      </c>
      <c r="N38" s="367">
        <f>ABS(取引基本表!BB35)</f>
        <v>53856</v>
      </c>
      <c r="O38" s="411">
        <f t="shared" si="4"/>
        <v>0.87689076314375503</v>
      </c>
      <c r="P38" s="407">
        <f t="shared" si="5"/>
        <v>0.12310923685624497</v>
      </c>
      <c r="R38" s="225" t="s">
        <v>23</v>
      </c>
      <c r="S38" s="158" t="s">
        <v>194</v>
      </c>
      <c r="T38" s="365">
        <f>取引基本表!BD35</f>
        <v>11961</v>
      </c>
      <c r="U38" s="446">
        <f>雇用表!N35</f>
        <v>844</v>
      </c>
      <c r="V38" s="447">
        <f>雇用表!N81</f>
        <v>926</v>
      </c>
      <c r="W38" s="413">
        <f t="shared" si="7"/>
        <v>7.0562661984783878E-2</v>
      </c>
      <c r="X38" s="413">
        <f t="shared" si="8"/>
        <v>7.7418276063874261E-2</v>
      </c>
      <c r="Z38" s="225" t="s">
        <v>23</v>
      </c>
      <c r="AA38" s="48" t="s">
        <v>194</v>
      </c>
      <c r="AB38" s="452">
        <v>2293</v>
      </c>
      <c r="AC38" s="387">
        <v>1538</v>
      </c>
      <c r="AD38" s="387">
        <v>899</v>
      </c>
      <c r="AE38" s="387">
        <v>378</v>
      </c>
      <c r="AF38" s="387">
        <v>0</v>
      </c>
      <c r="AG38" s="369">
        <v>11961</v>
      </c>
      <c r="AH38" s="407">
        <f t="shared" si="9"/>
        <v>0.42705459409748348</v>
      </c>
      <c r="AI38" s="411">
        <f t="shared" si="10"/>
        <v>0.19170637906529556</v>
      </c>
      <c r="AK38" s="225" t="s">
        <v>23</v>
      </c>
      <c r="AL38" s="158" t="s">
        <v>194</v>
      </c>
      <c r="AM38" s="383">
        <f>取引基本表!AR35</f>
        <v>27305</v>
      </c>
      <c r="AN38" s="407">
        <f t="shared" si="6"/>
        <v>4.3167094042767119E-2</v>
      </c>
      <c r="AP38" s="225" t="s">
        <v>23</v>
      </c>
      <c r="AQ38" s="158" t="s">
        <v>194</v>
      </c>
      <c r="AR38" s="386">
        <f>取引基本表!AX35</f>
        <v>61417</v>
      </c>
      <c r="AS38" s="387">
        <f>取引基本表!AY35</f>
        <v>4400</v>
      </c>
      <c r="AT38" s="387">
        <f>ABS(取引基本表!BB35)</f>
        <v>53856</v>
      </c>
      <c r="AU38" s="388">
        <f t="shared" si="11"/>
        <v>-49456</v>
      </c>
      <c r="AV38" s="411">
        <v>0.57331716017527301</v>
      </c>
      <c r="AW38" s="407">
        <v>0.42668283982472699</v>
      </c>
    </row>
    <row r="39" spans="1:49" x14ac:dyDescent="0.2">
      <c r="A39" s="225" t="s">
        <v>24</v>
      </c>
      <c r="B39" s="158" t="s">
        <v>39</v>
      </c>
      <c r="C39" s="405">
        <f t="shared" si="0"/>
        <v>1</v>
      </c>
      <c r="D39" s="406">
        <f t="shared" si="1"/>
        <v>5.7580989133746319E-2</v>
      </c>
      <c r="E39" s="406">
        <f t="shared" si="1"/>
        <v>7.2915608814867472E-2</v>
      </c>
      <c r="F39" s="406">
        <f t="shared" si="2"/>
        <v>0.70376764496801059</v>
      </c>
      <c r="G39" s="406">
        <f t="shared" si="2"/>
        <v>0.35304153549304357</v>
      </c>
      <c r="H39" s="407">
        <f t="shared" si="3"/>
        <v>3.7957953780144243E-3</v>
      </c>
      <c r="K39" s="225" t="s">
        <v>24</v>
      </c>
      <c r="L39" s="158" t="s">
        <v>39</v>
      </c>
      <c r="M39" s="383">
        <f>取引基本表!AX36</f>
        <v>49235</v>
      </c>
      <c r="N39" s="367">
        <f>ABS(取引基本表!BB36)</f>
        <v>0</v>
      </c>
      <c r="O39" s="411">
        <f t="shared" si="4"/>
        <v>0</v>
      </c>
      <c r="P39" s="407">
        <f t="shared" si="5"/>
        <v>1</v>
      </c>
      <c r="R39" s="225" t="s">
        <v>24</v>
      </c>
      <c r="S39" s="158" t="s">
        <v>39</v>
      </c>
      <c r="T39" s="365">
        <f>取引基本表!BD36</f>
        <v>49235</v>
      </c>
      <c r="U39" s="446">
        <f>雇用表!N36</f>
        <v>2835</v>
      </c>
      <c r="V39" s="447">
        <f>雇用表!N82</f>
        <v>3590</v>
      </c>
      <c r="W39" s="413">
        <f t="shared" si="7"/>
        <v>5.7580989133746319E-2</v>
      </c>
      <c r="X39" s="413">
        <f t="shared" si="8"/>
        <v>7.2915608814867472E-2</v>
      </c>
      <c r="Z39" s="225" t="s">
        <v>24</v>
      </c>
      <c r="AA39" s="48" t="s">
        <v>39</v>
      </c>
      <c r="AB39" s="452">
        <v>17382</v>
      </c>
      <c r="AC39" s="387">
        <v>0</v>
      </c>
      <c r="AD39" s="387">
        <v>17189</v>
      </c>
      <c r="AE39" s="387">
        <v>79</v>
      </c>
      <c r="AF39" s="387">
        <v>0</v>
      </c>
      <c r="AG39" s="369">
        <v>49235</v>
      </c>
      <c r="AH39" s="407">
        <f t="shared" si="9"/>
        <v>0.70376764496801059</v>
      </c>
      <c r="AI39" s="411">
        <f t="shared" si="10"/>
        <v>0.35304153549304357</v>
      </c>
      <c r="AK39" s="225" t="s">
        <v>24</v>
      </c>
      <c r="AL39" s="158" t="s">
        <v>39</v>
      </c>
      <c r="AM39" s="383">
        <f>取引基本表!AR36</f>
        <v>2401</v>
      </c>
      <c r="AN39" s="407">
        <f t="shared" si="6"/>
        <v>3.7957953780144243E-3</v>
      </c>
      <c r="AP39" s="225" t="s">
        <v>24</v>
      </c>
      <c r="AQ39" s="158" t="s">
        <v>39</v>
      </c>
      <c r="AR39" s="386">
        <f>取引基本表!AX36</f>
        <v>49235</v>
      </c>
      <c r="AS39" s="387">
        <f>取引基本表!AY36</f>
        <v>0</v>
      </c>
      <c r="AT39" s="387">
        <f>ABS(取引基本表!BB36)</f>
        <v>0</v>
      </c>
      <c r="AU39" s="388">
        <f t="shared" si="11"/>
        <v>0</v>
      </c>
      <c r="AV39" s="411">
        <v>0</v>
      </c>
      <c r="AW39" s="407">
        <v>1</v>
      </c>
    </row>
    <row r="40" spans="1:49" x14ac:dyDescent="0.2">
      <c r="A40" s="225" t="s">
        <v>25</v>
      </c>
      <c r="B40" s="158" t="s">
        <v>40</v>
      </c>
      <c r="C40" s="405">
        <f t="shared" si="0"/>
        <v>0.78099387587215507</v>
      </c>
      <c r="D40" s="406">
        <f t="shared" si="1"/>
        <v>8.9079993509654384E-2</v>
      </c>
      <c r="E40" s="406">
        <f t="shared" si="1"/>
        <v>5.5816972253772516E-2</v>
      </c>
      <c r="F40" s="406">
        <f t="shared" si="2"/>
        <v>0.70079506733733576</v>
      </c>
      <c r="G40" s="406">
        <f t="shared" si="2"/>
        <v>0.50417365280256732</v>
      </c>
      <c r="H40" s="407">
        <f t="shared" si="3"/>
        <v>3.2832602420076455E-2</v>
      </c>
      <c r="K40" s="225" t="s">
        <v>25</v>
      </c>
      <c r="L40" s="158" t="s">
        <v>40</v>
      </c>
      <c r="M40" s="383">
        <f>取引基本表!AX37</f>
        <v>65642</v>
      </c>
      <c r="N40" s="367">
        <f>ABS(取引基本表!BB37)</f>
        <v>14376</v>
      </c>
      <c r="O40" s="411">
        <f t="shared" si="4"/>
        <v>0.21900612412784498</v>
      </c>
      <c r="P40" s="407">
        <f t="shared" si="5"/>
        <v>0.78099387587215507</v>
      </c>
      <c r="R40" s="225" t="s">
        <v>25</v>
      </c>
      <c r="S40" s="158" t="s">
        <v>40</v>
      </c>
      <c r="T40" s="365">
        <f>取引基本表!BD37</f>
        <v>55467</v>
      </c>
      <c r="U40" s="446">
        <f>雇用表!N37</f>
        <v>4941</v>
      </c>
      <c r="V40" s="447">
        <f>雇用表!N83</f>
        <v>3096</v>
      </c>
      <c r="W40" s="413">
        <f t="shared" si="7"/>
        <v>8.9079993509654384E-2</v>
      </c>
      <c r="X40" s="413">
        <f t="shared" si="8"/>
        <v>5.5816972253772516E-2</v>
      </c>
      <c r="Z40" s="225" t="s">
        <v>25</v>
      </c>
      <c r="AA40" s="48" t="s">
        <v>40</v>
      </c>
      <c r="AB40" s="452">
        <v>27965</v>
      </c>
      <c r="AC40" s="387">
        <v>1260</v>
      </c>
      <c r="AD40" s="387">
        <v>9111</v>
      </c>
      <c r="AE40" s="387">
        <v>717</v>
      </c>
      <c r="AF40" s="387">
        <v>-182</v>
      </c>
      <c r="AG40" s="369">
        <v>55467</v>
      </c>
      <c r="AH40" s="407">
        <f t="shared" si="9"/>
        <v>0.70079506733733576</v>
      </c>
      <c r="AI40" s="411">
        <f t="shared" si="10"/>
        <v>0.50417365280256732</v>
      </c>
      <c r="AK40" s="225" t="s">
        <v>25</v>
      </c>
      <c r="AL40" s="158" t="s">
        <v>40</v>
      </c>
      <c r="AM40" s="383">
        <f>取引基本表!AR37</f>
        <v>20768</v>
      </c>
      <c r="AN40" s="407">
        <f t="shared" si="6"/>
        <v>3.2832602420076455E-2</v>
      </c>
      <c r="AP40" s="225" t="s">
        <v>25</v>
      </c>
      <c r="AQ40" s="158" t="s">
        <v>40</v>
      </c>
      <c r="AR40" s="386">
        <f>取引基本表!AX37</f>
        <v>65642</v>
      </c>
      <c r="AS40" s="387">
        <f>取引基本表!AY37</f>
        <v>4201</v>
      </c>
      <c r="AT40" s="387">
        <f>ABS(取引基本表!BB37)</f>
        <v>14376</v>
      </c>
      <c r="AU40" s="388">
        <f t="shared" si="11"/>
        <v>-10175</v>
      </c>
      <c r="AV40" s="411">
        <v>0.13187533136804414</v>
      </c>
      <c r="AW40" s="407">
        <v>0.86812466863195592</v>
      </c>
    </row>
    <row r="41" spans="1:49" x14ac:dyDescent="0.2">
      <c r="A41" s="225" t="s">
        <v>26</v>
      </c>
      <c r="B41" s="158" t="s">
        <v>277</v>
      </c>
      <c r="C41" s="405">
        <f t="shared" si="0"/>
        <v>0.76071116627591595</v>
      </c>
      <c r="D41" s="406">
        <f t="shared" si="1"/>
        <v>0.14765837104072399</v>
      </c>
      <c r="E41" s="406">
        <f t="shared" si="1"/>
        <v>0.13881221719457013</v>
      </c>
      <c r="F41" s="406">
        <f t="shared" si="2"/>
        <v>0.54961538461538462</v>
      </c>
      <c r="G41" s="406">
        <f t="shared" si="2"/>
        <v>0.44503393665158369</v>
      </c>
      <c r="H41" s="407">
        <f t="shared" si="3"/>
        <v>5.40375184572724E-2</v>
      </c>
      <c r="K41" s="225" t="s">
        <v>26</v>
      </c>
      <c r="L41" s="158" t="s">
        <v>277</v>
      </c>
      <c r="M41" s="383">
        <f>取引基本表!AX38</f>
        <v>87012</v>
      </c>
      <c r="N41" s="367">
        <f>ABS(取引基本表!BB38)</f>
        <v>20821</v>
      </c>
      <c r="O41" s="411">
        <f t="shared" si="4"/>
        <v>0.23928883372408402</v>
      </c>
      <c r="P41" s="407">
        <f t="shared" si="5"/>
        <v>0.76071116627591595</v>
      </c>
      <c r="R41" s="225" t="s">
        <v>26</v>
      </c>
      <c r="S41" s="158" t="s">
        <v>277</v>
      </c>
      <c r="T41" s="365">
        <f>取引基本表!BD38</f>
        <v>88400</v>
      </c>
      <c r="U41" s="446">
        <f>雇用表!N38</f>
        <v>13053</v>
      </c>
      <c r="V41" s="447">
        <f>雇用表!N84</f>
        <v>12271</v>
      </c>
      <c r="W41" s="413">
        <f t="shared" si="7"/>
        <v>0.14765837104072399</v>
      </c>
      <c r="X41" s="413">
        <f t="shared" si="8"/>
        <v>0.13881221719457013</v>
      </c>
      <c r="Z41" s="225" t="s">
        <v>26</v>
      </c>
      <c r="AA41" s="48" t="s">
        <v>277</v>
      </c>
      <c r="AB41" s="452">
        <v>39341</v>
      </c>
      <c r="AC41" s="387">
        <v>3360</v>
      </c>
      <c r="AD41" s="387">
        <v>5748</v>
      </c>
      <c r="AE41" s="387">
        <v>1329</v>
      </c>
      <c r="AF41" s="387">
        <v>-1192</v>
      </c>
      <c r="AG41" s="369">
        <v>88400</v>
      </c>
      <c r="AH41" s="407">
        <f t="shared" si="9"/>
        <v>0.54961538461538462</v>
      </c>
      <c r="AI41" s="411">
        <f t="shared" si="10"/>
        <v>0.44503393665158369</v>
      </c>
      <c r="AK41" s="225" t="s">
        <v>26</v>
      </c>
      <c r="AL41" s="158" t="s">
        <v>277</v>
      </c>
      <c r="AM41" s="383">
        <f>取引基本表!AR38</f>
        <v>34181</v>
      </c>
      <c r="AN41" s="407">
        <f t="shared" si="6"/>
        <v>5.40375184572724E-2</v>
      </c>
      <c r="AP41" s="225" t="s">
        <v>26</v>
      </c>
      <c r="AQ41" s="158" t="s">
        <v>277</v>
      </c>
      <c r="AR41" s="386">
        <f>取引基本表!AX38</f>
        <v>87012</v>
      </c>
      <c r="AS41" s="387">
        <f>取引基本表!AY38</f>
        <v>22209</v>
      </c>
      <c r="AT41" s="387">
        <f>ABS(取引基本表!BB38)</f>
        <v>20821</v>
      </c>
      <c r="AU41" s="388">
        <f t="shared" si="11"/>
        <v>1388</v>
      </c>
      <c r="AV41" s="411">
        <v>5.6596812691101581E-5</v>
      </c>
      <c r="AW41" s="407">
        <v>0.9999434031873089</v>
      </c>
    </row>
    <row r="42" spans="1:49" x14ac:dyDescent="0.2">
      <c r="A42" s="225" t="s">
        <v>51</v>
      </c>
      <c r="B42" s="158" t="s">
        <v>368</v>
      </c>
      <c r="C42" s="405">
        <f t="shared" ref="C42:C47" si="12">P42</f>
        <v>0.30107643796890293</v>
      </c>
      <c r="D42" s="406">
        <f t="shared" ref="D42:E47" si="13">W42</f>
        <v>0.33118279569892473</v>
      </c>
      <c r="E42" s="406">
        <f t="shared" si="13"/>
        <v>0.28387096774193549</v>
      </c>
      <c r="F42" s="406">
        <f t="shared" ref="F42:G46" si="14">AH42</f>
        <v>0.55698924731182797</v>
      </c>
      <c r="G42" s="406">
        <f t="shared" si="14"/>
        <v>0.48530465949820789</v>
      </c>
      <c r="H42" s="407">
        <f t="shared" ref="H42:H47" si="15">AN42</f>
        <v>1.1991298601515789E-2</v>
      </c>
      <c r="K42" s="225" t="s">
        <v>51</v>
      </c>
      <c r="L42" s="158" t="s">
        <v>368</v>
      </c>
      <c r="M42" s="383">
        <f>取引基本表!AX39</f>
        <v>9197</v>
      </c>
      <c r="N42" s="367">
        <f>ABS(取引基本表!BB39)</f>
        <v>6428</v>
      </c>
      <c r="O42" s="411">
        <f t="shared" ref="O42:O47" si="16">N42/M42</f>
        <v>0.69892356203109707</v>
      </c>
      <c r="P42" s="407">
        <f t="shared" si="5"/>
        <v>0.30107643796890293</v>
      </c>
      <c r="R42" s="225" t="s">
        <v>51</v>
      </c>
      <c r="S42" s="158" t="s">
        <v>368</v>
      </c>
      <c r="T42" s="365">
        <f>取引基本表!BD39</f>
        <v>2790</v>
      </c>
      <c r="U42" s="446">
        <f>雇用表!N39</f>
        <v>924</v>
      </c>
      <c r="V42" s="447">
        <f>雇用表!N85</f>
        <v>792</v>
      </c>
      <c r="W42" s="413">
        <f t="shared" si="7"/>
        <v>0.33118279569892473</v>
      </c>
      <c r="X42" s="413">
        <f t="shared" si="8"/>
        <v>0.28387096774193549</v>
      </c>
      <c r="Z42" s="225" t="s">
        <v>51</v>
      </c>
      <c r="AA42" s="48" t="s">
        <v>368</v>
      </c>
      <c r="AB42" s="452">
        <v>1354</v>
      </c>
      <c r="AC42" s="387">
        <v>-16</v>
      </c>
      <c r="AD42" s="387">
        <v>170</v>
      </c>
      <c r="AE42" s="387">
        <v>95</v>
      </c>
      <c r="AF42" s="387">
        <v>-49</v>
      </c>
      <c r="AG42" s="369">
        <v>2790</v>
      </c>
      <c r="AH42" s="407">
        <f t="shared" ref="AH42:AH47" si="17">SUM(AB42:AF42)/AG42</f>
        <v>0.55698924731182797</v>
      </c>
      <c r="AI42" s="411">
        <f t="shared" ref="AI42:AI47" si="18">AB42/AG42</f>
        <v>0.48530465949820789</v>
      </c>
      <c r="AK42" s="225" t="s">
        <v>51</v>
      </c>
      <c r="AL42" s="158" t="s">
        <v>368</v>
      </c>
      <c r="AM42" s="383">
        <f>取引基本表!AR39</f>
        <v>7585</v>
      </c>
      <c r="AN42" s="407">
        <f t="shared" si="6"/>
        <v>1.1991298601515789E-2</v>
      </c>
      <c r="AP42" s="225" t="s">
        <v>51</v>
      </c>
      <c r="AQ42" s="158" t="s">
        <v>368</v>
      </c>
      <c r="AR42" s="386">
        <f>取引基本表!AX39</f>
        <v>9197</v>
      </c>
      <c r="AS42" s="387">
        <f>取引基本表!AY39</f>
        <v>21</v>
      </c>
      <c r="AT42" s="387">
        <f>ABS(取引基本表!BB39)</f>
        <v>6428</v>
      </c>
      <c r="AU42" s="388">
        <f t="shared" si="11"/>
        <v>-6407</v>
      </c>
      <c r="AV42" s="411">
        <v>6.3071491241979305E-2</v>
      </c>
      <c r="AW42" s="407">
        <v>0.93692850875802069</v>
      </c>
    </row>
    <row r="43" spans="1:49" x14ac:dyDescent="0.2">
      <c r="A43" s="225" t="s">
        <v>195</v>
      </c>
      <c r="B43" s="158" t="s">
        <v>41</v>
      </c>
      <c r="C43" s="405">
        <f t="shared" si="12"/>
        <v>0.72981232219865499</v>
      </c>
      <c r="D43" s="406">
        <f t="shared" si="13"/>
        <v>0.10445777550174361</v>
      </c>
      <c r="E43" s="406">
        <f t="shared" si="13"/>
        <v>8.2644426561318804E-2</v>
      </c>
      <c r="F43" s="406">
        <f t="shared" si="14"/>
        <v>0.64680420416026529</v>
      </c>
      <c r="G43" s="406">
        <f t="shared" si="14"/>
        <v>0.39095764137830125</v>
      </c>
      <c r="H43" s="407">
        <f t="shared" si="15"/>
        <v>3.3430191196790096E-2</v>
      </c>
      <c r="K43" s="225" t="s">
        <v>195</v>
      </c>
      <c r="L43" s="158" t="s">
        <v>41</v>
      </c>
      <c r="M43" s="383">
        <f>取引基本表!AX40</f>
        <v>99479</v>
      </c>
      <c r="N43" s="367">
        <f>ABS(取引基本表!BB40)</f>
        <v>26878</v>
      </c>
      <c r="O43" s="411">
        <f t="shared" si="16"/>
        <v>0.27018767780134501</v>
      </c>
      <c r="P43" s="407">
        <f t="shared" si="5"/>
        <v>0.72981232219865499</v>
      </c>
      <c r="R43" s="225" t="s">
        <v>195</v>
      </c>
      <c r="S43" s="158" t="s">
        <v>41</v>
      </c>
      <c r="T43" s="365">
        <f>取引基本表!BD40</f>
        <v>82014</v>
      </c>
      <c r="U43" s="446">
        <f>雇用表!N40</f>
        <v>8567</v>
      </c>
      <c r="V43" s="447">
        <f>雇用表!N86</f>
        <v>6778</v>
      </c>
      <c r="W43" s="413">
        <f t="shared" si="7"/>
        <v>0.10445777550174361</v>
      </c>
      <c r="X43" s="413">
        <f t="shared" si="8"/>
        <v>8.2644426561318804E-2</v>
      </c>
      <c r="Z43" s="225" t="s">
        <v>195</v>
      </c>
      <c r="AA43" s="48" t="s">
        <v>41</v>
      </c>
      <c r="AB43" s="452">
        <v>32064</v>
      </c>
      <c r="AC43" s="387">
        <v>8043</v>
      </c>
      <c r="AD43" s="387">
        <v>8434</v>
      </c>
      <c r="AE43" s="387">
        <v>4510</v>
      </c>
      <c r="AF43" s="387">
        <v>-4</v>
      </c>
      <c r="AG43" s="369">
        <v>82014</v>
      </c>
      <c r="AH43" s="407">
        <f t="shared" si="17"/>
        <v>0.64680420416026529</v>
      </c>
      <c r="AI43" s="411">
        <f t="shared" si="18"/>
        <v>0.39095764137830125</v>
      </c>
      <c r="AK43" s="225" t="s">
        <v>195</v>
      </c>
      <c r="AL43" s="158" t="s">
        <v>41</v>
      </c>
      <c r="AM43" s="383">
        <f>取引基本表!AR40</f>
        <v>21146</v>
      </c>
      <c r="AN43" s="407">
        <f t="shared" si="6"/>
        <v>3.3430191196790096E-2</v>
      </c>
      <c r="AP43" s="225" t="s">
        <v>195</v>
      </c>
      <c r="AQ43" s="158" t="s">
        <v>41</v>
      </c>
      <c r="AR43" s="386">
        <f>取引基本表!AX40</f>
        <v>99479</v>
      </c>
      <c r="AS43" s="387">
        <f>取引基本表!AY40</f>
        <v>9413</v>
      </c>
      <c r="AT43" s="387">
        <f>ABS(取引基本表!BB40)</f>
        <v>26878</v>
      </c>
      <c r="AU43" s="388">
        <f t="shared" si="11"/>
        <v>-17465</v>
      </c>
      <c r="AV43" s="411">
        <v>0.35331229564204947</v>
      </c>
      <c r="AW43" s="407">
        <v>0.64668770435795053</v>
      </c>
    </row>
    <row r="44" spans="1:49" x14ac:dyDescent="0.2">
      <c r="A44" s="225" t="s">
        <v>206</v>
      </c>
      <c r="B44" s="158" t="s">
        <v>346</v>
      </c>
      <c r="C44" s="405">
        <f t="shared" si="12"/>
        <v>0.45252453325619169</v>
      </c>
      <c r="D44" s="406">
        <f t="shared" si="13"/>
        <v>0.17695373374549728</v>
      </c>
      <c r="E44" s="406">
        <f t="shared" si="13"/>
        <v>0.1325013412359809</v>
      </c>
      <c r="F44" s="406">
        <f t="shared" si="14"/>
        <v>0.51592877398257675</v>
      </c>
      <c r="G44" s="406">
        <f t="shared" si="14"/>
        <v>0.2679406279539126</v>
      </c>
      <c r="H44" s="407">
        <f t="shared" si="15"/>
        <v>0.11253165797686161</v>
      </c>
      <c r="K44" s="225" t="s">
        <v>206</v>
      </c>
      <c r="L44" s="158" t="s">
        <v>278</v>
      </c>
      <c r="M44" s="383">
        <f>取引基本表!AX41</f>
        <v>89878</v>
      </c>
      <c r="N44" s="367">
        <f>ABS(取引基本表!BB41)</f>
        <v>49206</v>
      </c>
      <c r="O44" s="411">
        <f t="shared" si="16"/>
        <v>0.54747546674380831</v>
      </c>
      <c r="P44" s="407">
        <f>1-O44</f>
        <v>0.45252453325619169</v>
      </c>
      <c r="R44" s="225" t="s">
        <v>206</v>
      </c>
      <c r="S44" s="158" t="s">
        <v>361</v>
      </c>
      <c r="T44" s="365">
        <f>取引基本表!BD41</f>
        <v>78286</v>
      </c>
      <c r="U44" s="446">
        <f>雇用表!N41</f>
        <v>13853</v>
      </c>
      <c r="V44" s="447">
        <f>雇用表!N87</f>
        <v>10373</v>
      </c>
      <c r="W44" s="413">
        <f t="shared" si="7"/>
        <v>0.17695373374549728</v>
      </c>
      <c r="X44" s="413">
        <f t="shared" si="8"/>
        <v>0.1325013412359809</v>
      </c>
      <c r="Z44" s="225" t="s">
        <v>206</v>
      </c>
      <c r="AA44" s="48" t="s">
        <v>42</v>
      </c>
      <c r="AB44" s="452">
        <v>20976</v>
      </c>
      <c r="AC44" s="387">
        <v>7823</v>
      </c>
      <c r="AD44" s="387">
        <v>7013</v>
      </c>
      <c r="AE44" s="387">
        <v>4578</v>
      </c>
      <c r="AF44" s="387">
        <v>0</v>
      </c>
      <c r="AG44" s="369">
        <v>78286</v>
      </c>
      <c r="AH44" s="407">
        <f t="shared" si="17"/>
        <v>0.51592877398257675</v>
      </c>
      <c r="AI44" s="411">
        <f t="shared" si="18"/>
        <v>0.2679406279539126</v>
      </c>
      <c r="AK44" s="225" t="s">
        <v>206</v>
      </c>
      <c r="AL44" s="158" t="s">
        <v>42</v>
      </c>
      <c r="AM44" s="383">
        <f>取引基本表!AR41</f>
        <v>71181</v>
      </c>
      <c r="AN44" s="407">
        <f t="shared" si="6"/>
        <v>0.11253165797686161</v>
      </c>
      <c r="AP44" s="225" t="s">
        <v>201</v>
      </c>
      <c r="AQ44" s="158" t="s">
        <v>42</v>
      </c>
      <c r="AR44" s="386">
        <f>取引基本表!AX41</f>
        <v>89878</v>
      </c>
      <c r="AS44" s="387">
        <f>取引基本表!AY41</f>
        <v>37614</v>
      </c>
      <c r="AT44" s="387">
        <f>ABS(取引基本表!BB41)</f>
        <v>49206</v>
      </c>
      <c r="AU44" s="388">
        <f t="shared" si="11"/>
        <v>-11592</v>
      </c>
      <c r="AV44" s="411">
        <v>0.30843419542811235</v>
      </c>
      <c r="AW44" s="407">
        <v>0.69156580457188765</v>
      </c>
    </row>
    <row r="45" spans="1:49" x14ac:dyDescent="0.2">
      <c r="A45" s="225" t="s">
        <v>342</v>
      </c>
      <c r="B45" s="158" t="s">
        <v>279</v>
      </c>
      <c r="C45" s="405">
        <f t="shared" si="12"/>
        <v>1</v>
      </c>
      <c r="D45" s="406">
        <f t="shared" si="13"/>
        <v>0</v>
      </c>
      <c r="E45" s="406">
        <f t="shared" si="13"/>
        <v>0</v>
      </c>
      <c r="F45" s="406">
        <f t="shared" si="14"/>
        <v>0</v>
      </c>
      <c r="G45" s="406">
        <f t="shared" si="14"/>
        <v>0</v>
      </c>
      <c r="H45" s="407">
        <f t="shared" si="15"/>
        <v>0</v>
      </c>
      <c r="K45" s="225" t="s">
        <v>342</v>
      </c>
      <c r="L45" s="158" t="s">
        <v>279</v>
      </c>
      <c r="M45" s="383">
        <f>取引基本表!AX42</f>
        <v>1854</v>
      </c>
      <c r="N45" s="367">
        <f>ABS(取引基本表!BB42)</f>
        <v>0</v>
      </c>
      <c r="O45" s="411">
        <f t="shared" si="16"/>
        <v>0</v>
      </c>
      <c r="P45" s="407">
        <f>1-O45</f>
        <v>1</v>
      </c>
      <c r="R45" s="225" t="s">
        <v>342</v>
      </c>
      <c r="S45" s="158" t="s">
        <v>279</v>
      </c>
      <c r="T45" s="365">
        <f>取引基本表!BD42</f>
        <v>1854</v>
      </c>
      <c r="U45" s="446">
        <f>雇用表!N42</f>
        <v>0</v>
      </c>
      <c r="V45" s="447">
        <f>雇用表!N88</f>
        <v>0</v>
      </c>
      <c r="W45" s="413">
        <f t="shared" si="7"/>
        <v>0</v>
      </c>
      <c r="X45" s="413">
        <f t="shared" si="8"/>
        <v>0</v>
      </c>
      <c r="Z45" s="225" t="s">
        <v>342</v>
      </c>
      <c r="AA45" s="48" t="s">
        <v>279</v>
      </c>
      <c r="AB45" s="452">
        <v>0</v>
      </c>
      <c r="AC45" s="387">
        <v>0</v>
      </c>
      <c r="AD45" s="387">
        <v>0</v>
      </c>
      <c r="AE45" s="387">
        <v>0</v>
      </c>
      <c r="AF45" s="387">
        <v>0</v>
      </c>
      <c r="AG45" s="369">
        <v>1854</v>
      </c>
      <c r="AH45" s="407">
        <v>0</v>
      </c>
      <c r="AI45" s="411">
        <v>0</v>
      </c>
      <c r="AK45" s="225" t="s">
        <v>342</v>
      </c>
      <c r="AL45" s="158" t="s">
        <v>279</v>
      </c>
      <c r="AM45" s="383">
        <f>取引基本表!AR42</f>
        <v>0</v>
      </c>
      <c r="AN45" s="407">
        <f t="shared" si="6"/>
        <v>0</v>
      </c>
      <c r="AP45" s="225" t="s">
        <v>202</v>
      </c>
      <c r="AQ45" s="158" t="s">
        <v>279</v>
      </c>
      <c r="AR45" s="386">
        <f>取引基本表!AX42</f>
        <v>1854</v>
      </c>
      <c r="AS45" s="387">
        <f>取引基本表!AY42</f>
        <v>0</v>
      </c>
      <c r="AT45" s="387">
        <f>ABS(取引基本表!BB42)</f>
        <v>0</v>
      </c>
      <c r="AU45" s="388">
        <f t="shared" si="11"/>
        <v>0</v>
      </c>
      <c r="AV45" s="411">
        <v>0</v>
      </c>
      <c r="AW45" s="407">
        <v>1</v>
      </c>
    </row>
    <row r="46" spans="1:49" x14ac:dyDescent="0.2">
      <c r="A46" s="225" t="s">
        <v>343</v>
      </c>
      <c r="B46" s="158" t="s">
        <v>280</v>
      </c>
      <c r="C46" s="405">
        <f t="shared" si="12"/>
        <v>0.34080923888028791</v>
      </c>
      <c r="D46" s="406">
        <f t="shared" si="13"/>
        <v>2.8175915717260809E-3</v>
      </c>
      <c r="E46" s="406">
        <f t="shared" si="13"/>
        <v>8.2077667524194532E-3</v>
      </c>
      <c r="F46" s="406">
        <f t="shared" si="14"/>
        <v>0.31361019233125076</v>
      </c>
      <c r="G46" s="406">
        <f t="shared" si="14"/>
        <v>9.3103025848340071E-3</v>
      </c>
      <c r="H46" s="407">
        <f t="shared" si="15"/>
        <v>2.2019091222401043E-2</v>
      </c>
      <c r="K46" s="225" t="s">
        <v>343</v>
      </c>
      <c r="L46" s="158" t="s">
        <v>280</v>
      </c>
      <c r="M46" s="383">
        <f>取引基本表!AX43</f>
        <v>23899</v>
      </c>
      <c r="N46" s="367">
        <f>ABS(取引基本表!BB43)</f>
        <v>15754</v>
      </c>
      <c r="O46" s="411">
        <f t="shared" si="16"/>
        <v>0.65919076111971209</v>
      </c>
      <c r="P46" s="407">
        <f>1-O46</f>
        <v>0.34080923888028791</v>
      </c>
      <c r="R46" s="225" t="s">
        <v>343</v>
      </c>
      <c r="S46" s="158" t="s">
        <v>280</v>
      </c>
      <c r="T46" s="365">
        <f>取引基本表!BD43</f>
        <v>8163</v>
      </c>
      <c r="U46" s="446">
        <f>雇用表!N43</f>
        <v>23</v>
      </c>
      <c r="V46" s="447">
        <f>雇用表!N89</f>
        <v>67</v>
      </c>
      <c r="W46" s="413">
        <f t="shared" si="7"/>
        <v>2.8175915717260809E-3</v>
      </c>
      <c r="X46" s="413">
        <f t="shared" si="8"/>
        <v>8.2077667524194532E-3</v>
      </c>
      <c r="Z46" s="225" t="s">
        <v>343</v>
      </c>
      <c r="AA46" s="48" t="s">
        <v>280</v>
      </c>
      <c r="AB46" s="452">
        <v>76</v>
      </c>
      <c r="AC46" s="387">
        <v>2116</v>
      </c>
      <c r="AD46" s="387">
        <v>293</v>
      </c>
      <c r="AE46" s="387">
        <v>105</v>
      </c>
      <c r="AF46" s="387">
        <v>-30</v>
      </c>
      <c r="AG46" s="369">
        <v>8163</v>
      </c>
      <c r="AH46" s="407">
        <f t="shared" si="17"/>
        <v>0.31361019233125076</v>
      </c>
      <c r="AI46" s="411">
        <f t="shared" si="18"/>
        <v>9.3103025848340071E-3</v>
      </c>
      <c r="AK46" s="225" t="s">
        <v>343</v>
      </c>
      <c r="AL46" s="158" t="s">
        <v>280</v>
      </c>
      <c r="AM46" s="383">
        <f>取引基本表!AR43</f>
        <v>13928</v>
      </c>
      <c r="AN46" s="407">
        <f t="shared" si="6"/>
        <v>2.2019091222401043E-2</v>
      </c>
      <c r="AP46" s="225" t="s">
        <v>203</v>
      </c>
      <c r="AQ46" s="158" t="s">
        <v>280</v>
      </c>
      <c r="AR46" s="386">
        <f>取引基本表!AX43</f>
        <v>23899</v>
      </c>
      <c r="AS46" s="387">
        <f>取引基本表!AY43</f>
        <v>18</v>
      </c>
      <c r="AT46" s="387">
        <f>ABS(取引基本表!BB43)</f>
        <v>15754</v>
      </c>
      <c r="AU46" s="388">
        <f t="shared" si="11"/>
        <v>-15736</v>
      </c>
      <c r="AV46" s="411">
        <v>6.99850635196259E-3</v>
      </c>
      <c r="AW46" s="407">
        <v>0.99300149364803736</v>
      </c>
    </row>
    <row r="47" spans="1:49" x14ac:dyDescent="0.2">
      <c r="A47" s="226" t="s">
        <v>348</v>
      </c>
      <c r="B47" s="227" t="s">
        <v>43</v>
      </c>
      <c r="C47" s="408">
        <f t="shared" si="12"/>
        <v>0.44730110240898746</v>
      </c>
      <c r="D47" s="409">
        <f t="shared" si="13"/>
        <v>5.9741394314336671E-2</v>
      </c>
      <c r="E47" s="409">
        <f t="shared" si="13"/>
        <v>5.0958836918611881E-2</v>
      </c>
      <c r="F47" s="409">
        <f>AH47</f>
        <v>0.4447131739491107</v>
      </c>
      <c r="G47" s="409">
        <f>AI47</f>
        <v>0.20041488570582558</v>
      </c>
      <c r="H47" s="410">
        <f t="shared" si="15"/>
        <v>1</v>
      </c>
      <c r="K47" s="226" t="s">
        <v>348</v>
      </c>
      <c r="L47" s="228" t="s">
        <v>43</v>
      </c>
      <c r="M47" s="384">
        <f>取引基本表!AX44</f>
        <v>1878341</v>
      </c>
      <c r="N47" s="385">
        <f>ABS(取引基本表!BB44)</f>
        <v>1038157</v>
      </c>
      <c r="O47" s="412">
        <f t="shared" si="16"/>
        <v>0.55269889759101254</v>
      </c>
      <c r="P47" s="410">
        <f>1-O47</f>
        <v>0.44730110240898746</v>
      </c>
      <c r="R47" s="226" t="s">
        <v>348</v>
      </c>
      <c r="S47" s="228" t="s">
        <v>43</v>
      </c>
      <c r="T47" s="366">
        <f>取引基本表!BD44</f>
        <v>1769644</v>
      </c>
      <c r="U47" s="448">
        <f>雇用表!N44</f>
        <v>105721</v>
      </c>
      <c r="V47" s="449">
        <f>雇用表!N90</f>
        <v>90179</v>
      </c>
      <c r="W47" s="414">
        <f t="shared" si="7"/>
        <v>5.9741394314336671E-2</v>
      </c>
      <c r="X47" s="414">
        <f t="shared" si="8"/>
        <v>5.0958836918611881E-2</v>
      </c>
      <c r="Z47" s="226" t="s">
        <v>348</v>
      </c>
      <c r="AA47" s="229" t="s">
        <v>43</v>
      </c>
      <c r="AB47" s="453">
        <v>354663</v>
      </c>
      <c r="AC47" s="390">
        <v>190608</v>
      </c>
      <c r="AD47" s="390">
        <v>191084</v>
      </c>
      <c r="AE47" s="390">
        <v>54060</v>
      </c>
      <c r="AF47" s="390">
        <v>-3431</v>
      </c>
      <c r="AG47" s="370">
        <v>1769644</v>
      </c>
      <c r="AH47" s="410">
        <f t="shared" si="17"/>
        <v>0.4447131739491107</v>
      </c>
      <c r="AI47" s="412">
        <f t="shared" si="18"/>
        <v>0.20041488570582558</v>
      </c>
      <c r="AK47" s="226" t="s">
        <v>348</v>
      </c>
      <c r="AL47" s="228" t="s">
        <v>43</v>
      </c>
      <c r="AM47" s="384">
        <f>取引基本表!AR44</f>
        <v>632542</v>
      </c>
      <c r="AN47" s="410">
        <f t="shared" si="6"/>
        <v>1</v>
      </c>
      <c r="AP47" s="226" t="s">
        <v>204</v>
      </c>
      <c r="AQ47" s="228" t="s">
        <v>43</v>
      </c>
      <c r="AR47" s="389">
        <f>取引基本表!AX44</f>
        <v>1878341</v>
      </c>
      <c r="AS47" s="390">
        <f>取引基本表!AY44</f>
        <v>929460</v>
      </c>
      <c r="AT47" s="391">
        <f>ABS(取引基本表!BB44)</f>
        <v>1038157</v>
      </c>
      <c r="AU47" s="392">
        <f t="shared" si="11"/>
        <v>-108697</v>
      </c>
      <c r="AV47" s="412">
        <v>0.41467476400433478</v>
      </c>
      <c r="AW47" s="410">
        <v>0.58532523599566522</v>
      </c>
    </row>
    <row r="48" spans="1:49" ht="13" x14ac:dyDescent="0.2">
      <c r="A48" s="56" t="s">
        <v>486</v>
      </c>
      <c r="K48" s="56" t="s">
        <v>486</v>
      </c>
      <c r="R48" s="56" t="s">
        <v>486</v>
      </c>
      <c r="Z48" s="56" t="s">
        <v>486</v>
      </c>
      <c r="AK48" s="56" t="s">
        <v>486</v>
      </c>
      <c r="AP48" s="56" t="s">
        <v>486</v>
      </c>
      <c r="AR48" s="231"/>
      <c r="AS48" s="231"/>
      <c r="AT48" s="231"/>
      <c r="AU48" s="231"/>
      <c r="AV48" s="230"/>
      <c r="AW48" s="230"/>
    </row>
    <row r="49" spans="43:49" x14ac:dyDescent="0.2">
      <c r="AQ49" s="48" t="s">
        <v>394</v>
      </c>
      <c r="AR49" s="231">
        <f>SUM(AR12:AR29)+AR45</f>
        <v>729238</v>
      </c>
      <c r="AS49" s="231">
        <f>SUM(AS12:AS29)+AS45</f>
        <v>755976</v>
      </c>
      <c r="AT49" s="231">
        <f>SUM(AT12:AT29)+AT45</f>
        <v>539070</v>
      </c>
      <c r="AU49" s="231">
        <f>SUM(AU12:AU29)+AU45</f>
        <v>216906</v>
      </c>
      <c r="AV49" s="230">
        <f>AT49/AR49</f>
        <v>0.73922368280314521</v>
      </c>
      <c r="AW49" s="230">
        <f>1-AV49</f>
        <v>0.26077631719685479</v>
      </c>
    </row>
    <row r="50" spans="43:49" x14ac:dyDescent="0.2">
      <c r="AQ50" s="48" t="s">
        <v>395</v>
      </c>
      <c r="AR50" s="231">
        <f>SUM(AR8:AR11)+SUM(AR30:AR44)+AR46</f>
        <v>1149103</v>
      </c>
      <c r="AS50" s="231">
        <f>SUM(AS8:AS11)+SUM(AS30:AS44)+AS46</f>
        <v>173484</v>
      </c>
      <c r="AT50" s="231">
        <f>SUM(AT8:AT11)+SUM(AT30:AT44)+AT46</f>
        <v>499087</v>
      </c>
      <c r="AU50" s="231">
        <f>SUM(AU8:AU11)+SUM(AU30:AU44)+AU46</f>
        <v>-325603</v>
      </c>
      <c r="AV50" s="230">
        <f>AT50/AR50</f>
        <v>0.434327471079616</v>
      </c>
      <c r="AW50" s="230">
        <f>1-AV50</f>
        <v>0.565672528920384</v>
      </c>
    </row>
    <row r="51" spans="43:49" x14ac:dyDescent="0.2">
      <c r="AR51" s="232"/>
      <c r="AS51" s="232"/>
      <c r="AT51" s="232"/>
      <c r="AU51" s="232"/>
    </row>
    <row r="52" spans="43:49" x14ac:dyDescent="0.2">
      <c r="AR52" s="232" t="s">
        <v>396</v>
      </c>
    </row>
  </sheetData>
  <mergeCells count="1">
    <mergeCell ref="W5:X5"/>
  </mergeCells>
  <phoneticPr fontId="5"/>
  <pageMargins left="0.78740157480314965" right="0.59055118110236227" top="0.98425196850393704" bottom="0.98425196850393704" header="0.51181102362204722" footer="0.51181102362204722"/>
  <pageSetup paperSize="9" orientation="landscape" verticalDpi="200" r:id="rId1"/>
  <headerFooter alignWithMargins="0"/>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codeName="Sheet3">
    <pageSetUpPr fitToPage="1"/>
  </sheetPr>
  <dimension ref="A1:BS53"/>
  <sheetViews>
    <sheetView zoomScaleNormal="100" workbookViewId="0">
      <pane xSplit="2" ySplit="4" topLeftCell="AI40" activePane="bottomRight" state="frozen"/>
      <selection activeCell="F63" sqref="F63"/>
      <selection pane="topRight" activeCell="F63" sqref="F63"/>
      <selection pane="bottomLeft" activeCell="F63" sqref="F63"/>
      <selection pane="bottomRight" sqref="A1:XFD1048576"/>
    </sheetView>
  </sheetViews>
  <sheetFormatPr defaultColWidth="9" defaultRowHeight="13" x14ac:dyDescent="0.2"/>
  <cols>
    <col min="1" max="1" width="3.90625" style="56" customWidth="1"/>
    <col min="2" max="2" width="21" style="56" customWidth="1"/>
    <col min="3" max="41" width="9.26953125" style="56" bestFit="1" customWidth="1"/>
    <col min="42" max="42" width="10" style="56" bestFit="1" customWidth="1"/>
    <col min="43" max="43" width="9.26953125" style="56" bestFit="1" customWidth="1"/>
    <col min="44" max="44" width="10" style="56" bestFit="1" customWidth="1"/>
    <col min="45" max="48" width="9.26953125" style="56" bestFit="1" customWidth="1"/>
    <col min="49" max="50" width="10" style="56" bestFit="1" customWidth="1"/>
    <col min="51" max="51" width="9.26953125" style="56" bestFit="1" customWidth="1"/>
    <col min="52" max="53" width="10" style="56" bestFit="1" customWidth="1"/>
    <col min="54" max="54" width="10.6328125" style="56" bestFit="1" customWidth="1"/>
    <col min="55" max="55" width="9.6328125" style="56" bestFit="1" customWidth="1"/>
    <col min="56" max="56" width="11.08984375" style="56" bestFit="1" customWidth="1"/>
    <col min="57" max="57" width="5.7265625" style="56" customWidth="1"/>
    <col min="58" max="58" width="7" style="56" customWidth="1"/>
    <col min="59" max="59" width="3.6328125" style="56" customWidth="1"/>
    <col min="60" max="60" width="19.453125" style="56" customWidth="1"/>
    <col min="61" max="62" width="9.90625" style="56" bestFit="1" customWidth="1"/>
    <col min="63" max="63" width="9.08984375" style="56" bestFit="1" customWidth="1"/>
    <col min="64" max="64" width="10" style="56" customWidth="1"/>
    <col min="65" max="65" width="3.90625" style="56" customWidth="1"/>
    <col min="66" max="66" width="3.7265625" style="56" customWidth="1"/>
    <col min="67" max="67" width="20.08984375" style="56" customWidth="1"/>
    <col min="68" max="68" width="9.36328125" style="56" bestFit="1" customWidth="1"/>
    <col min="69" max="69" width="9.90625" style="56" bestFit="1" customWidth="1"/>
    <col min="70" max="70" width="10.453125" style="56" bestFit="1" customWidth="1"/>
    <col min="71" max="71" width="3.90625" style="56" customWidth="1"/>
    <col min="72" max="256" width="9" style="56"/>
    <col min="257" max="257" width="3.90625" style="56" customWidth="1"/>
    <col min="258" max="258" width="21" style="56" customWidth="1"/>
    <col min="259" max="297" width="9.26953125" style="56" bestFit="1" customWidth="1"/>
    <col min="298" max="298" width="10" style="56" bestFit="1" customWidth="1"/>
    <col min="299" max="299" width="9.26953125" style="56" bestFit="1" customWidth="1"/>
    <col min="300" max="300" width="10" style="56" bestFit="1" customWidth="1"/>
    <col min="301" max="304" width="9.26953125" style="56" bestFit="1" customWidth="1"/>
    <col min="305" max="306" width="10" style="56" bestFit="1" customWidth="1"/>
    <col min="307" max="307" width="9.26953125" style="56" bestFit="1" customWidth="1"/>
    <col min="308" max="309" width="10" style="56" bestFit="1" customWidth="1"/>
    <col min="310" max="310" width="10.6328125" style="56" bestFit="1" customWidth="1"/>
    <col min="311" max="311" width="9.6328125" style="56" bestFit="1" customWidth="1"/>
    <col min="312" max="312" width="11.08984375" style="56" bestFit="1" customWidth="1"/>
    <col min="313" max="313" width="5.7265625" style="56" customWidth="1"/>
    <col min="314" max="314" width="7" style="56" customWidth="1"/>
    <col min="315" max="315" width="3.6328125" style="56" customWidth="1"/>
    <col min="316" max="316" width="19.453125" style="56" customWidth="1"/>
    <col min="317" max="318" width="9.90625" style="56" bestFit="1" customWidth="1"/>
    <col min="319" max="319" width="9.08984375" style="56" bestFit="1" customWidth="1"/>
    <col min="320" max="320" width="10" style="56" customWidth="1"/>
    <col min="321" max="321" width="3.90625" style="56" customWidth="1"/>
    <col min="322" max="322" width="3.7265625" style="56" customWidth="1"/>
    <col min="323" max="323" width="20.08984375" style="56" customWidth="1"/>
    <col min="324" max="324" width="9.36328125" style="56" bestFit="1" customWidth="1"/>
    <col min="325" max="325" width="9.90625" style="56" bestFit="1" customWidth="1"/>
    <col min="326" max="326" width="10.453125" style="56" bestFit="1" customWidth="1"/>
    <col min="327" max="327" width="3.90625" style="56" customWidth="1"/>
    <col min="328" max="512" width="9" style="56"/>
    <col min="513" max="513" width="3.90625" style="56" customWidth="1"/>
    <col min="514" max="514" width="21" style="56" customWidth="1"/>
    <col min="515" max="553" width="9.26953125" style="56" bestFit="1" customWidth="1"/>
    <col min="554" max="554" width="10" style="56" bestFit="1" customWidth="1"/>
    <col min="555" max="555" width="9.26953125" style="56" bestFit="1" customWidth="1"/>
    <col min="556" max="556" width="10" style="56" bestFit="1" customWidth="1"/>
    <col min="557" max="560" width="9.26953125" style="56" bestFit="1" customWidth="1"/>
    <col min="561" max="562" width="10" style="56" bestFit="1" customWidth="1"/>
    <col min="563" max="563" width="9.26953125" style="56" bestFit="1" customWidth="1"/>
    <col min="564" max="565" width="10" style="56" bestFit="1" customWidth="1"/>
    <col min="566" max="566" width="10.6328125" style="56" bestFit="1" customWidth="1"/>
    <col min="567" max="567" width="9.6328125" style="56" bestFit="1" customWidth="1"/>
    <col min="568" max="568" width="11.08984375" style="56" bestFit="1" customWidth="1"/>
    <col min="569" max="569" width="5.7265625" style="56" customWidth="1"/>
    <col min="570" max="570" width="7" style="56" customWidth="1"/>
    <col min="571" max="571" width="3.6328125" style="56" customWidth="1"/>
    <col min="572" max="572" width="19.453125" style="56" customWidth="1"/>
    <col min="573" max="574" width="9.90625" style="56" bestFit="1" customWidth="1"/>
    <col min="575" max="575" width="9.08984375" style="56" bestFit="1" customWidth="1"/>
    <col min="576" max="576" width="10" style="56" customWidth="1"/>
    <col min="577" max="577" width="3.90625" style="56" customWidth="1"/>
    <col min="578" max="578" width="3.7265625" style="56" customWidth="1"/>
    <col min="579" max="579" width="20.08984375" style="56" customWidth="1"/>
    <col min="580" max="580" width="9.36328125" style="56" bestFit="1" customWidth="1"/>
    <col min="581" max="581" width="9.90625" style="56" bestFit="1" customWidth="1"/>
    <col min="582" max="582" width="10.453125" style="56" bestFit="1" customWidth="1"/>
    <col min="583" max="583" width="3.90625" style="56" customWidth="1"/>
    <col min="584" max="768" width="9" style="56"/>
    <col min="769" max="769" width="3.90625" style="56" customWidth="1"/>
    <col min="770" max="770" width="21" style="56" customWidth="1"/>
    <col min="771" max="809" width="9.26953125" style="56" bestFit="1" customWidth="1"/>
    <col min="810" max="810" width="10" style="56" bestFit="1" customWidth="1"/>
    <col min="811" max="811" width="9.26953125" style="56" bestFit="1" customWidth="1"/>
    <col min="812" max="812" width="10" style="56" bestFit="1" customWidth="1"/>
    <col min="813" max="816" width="9.26953125" style="56" bestFit="1" customWidth="1"/>
    <col min="817" max="818" width="10" style="56" bestFit="1" customWidth="1"/>
    <col min="819" max="819" width="9.26953125" style="56" bestFit="1" customWidth="1"/>
    <col min="820" max="821" width="10" style="56" bestFit="1" customWidth="1"/>
    <col min="822" max="822" width="10.6328125" style="56" bestFit="1" customWidth="1"/>
    <col min="823" max="823" width="9.6328125" style="56" bestFit="1" customWidth="1"/>
    <col min="824" max="824" width="11.08984375" style="56" bestFit="1" customWidth="1"/>
    <col min="825" max="825" width="5.7265625" style="56" customWidth="1"/>
    <col min="826" max="826" width="7" style="56" customWidth="1"/>
    <col min="827" max="827" width="3.6328125" style="56" customWidth="1"/>
    <col min="828" max="828" width="19.453125" style="56" customWidth="1"/>
    <col min="829" max="830" width="9.90625" style="56" bestFit="1" customWidth="1"/>
    <col min="831" max="831" width="9.08984375" style="56" bestFit="1" customWidth="1"/>
    <col min="832" max="832" width="10" style="56" customWidth="1"/>
    <col min="833" max="833" width="3.90625" style="56" customWidth="1"/>
    <col min="834" max="834" width="3.7265625" style="56" customWidth="1"/>
    <col min="835" max="835" width="20.08984375" style="56" customWidth="1"/>
    <col min="836" max="836" width="9.36328125" style="56" bestFit="1" customWidth="1"/>
    <col min="837" max="837" width="9.90625" style="56" bestFit="1" customWidth="1"/>
    <col min="838" max="838" width="10.453125" style="56" bestFit="1" customWidth="1"/>
    <col min="839" max="839" width="3.90625" style="56" customWidth="1"/>
    <col min="840" max="1024" width="9" style="56"/>
    <col min="1025" max="1025" width="3.90625" style="56" customWidth="1"/>
    <col min="1026" max="1026" width="21" style="56" customWidth="1"/>
    <col min="1027" max="1065" width="9.26953125" style="56" bestFit="1" customWidth="1"/>
    <col min="1066" max="1066" width="10" style="56" bestFit="1" customWidth="1"/>
    <col min="1067" max="1067" width="9.26953125" style="56" bestFit="1" customWidth="1"/>
    <col min="1068" max="1068" width="10" style="56" bestFit="1" customWidth="1"/>
    <col min="1069" max="1072" width="9.26953125" style="56" bestFit="1" customWidth="1"/>
    <col min="1073" max="1074" width="10" style="56" bestFit="1" customWidth="1"/>
    <col min="1075" max="1075" width="9.26953125" style="56" bestFit="1" customWidth="1"/>
    <col min="1076" max="1077" width="10" style="56" bestFit="1" customWidth="1"/>
    <col min="1078" max="1078" width="10.6328125" style="56" bestFit="1" customWidth="1"/>
    <col min="1079" max="1079" width="9.6328125" style="56" bestFit="1" customWidth="1"/>
    <col min="1080" max="1080" width="11.08984375" style="56" bestFit="1" customWidth="1"/>
    <col min="1081" max="1081" width="5.7265625" style="56" customWidth="1"/>
    <col min="1082" max="1082" width="7" style="56" customWidth="1"/>
    <col min="1083" max="1083" width="3.6328125" style="56" customWidth="1"/>
    <col min="1084" max="1084" width="19.453125" style="56" customWidth="1"/>
    <col min="1085" max="1086" width="9.90625" style="56" bestFit="1" customWidth="1"/>
    <col min="1087" max="1087" width="9.08984375" style="56" bestFit="1" customWidth="1"/>
    <col min="1088" max="1088" width="10" style="56" customWidth="1"/>
    <col min="1089" max="1089" width="3.90625" style="56" customWidth="1"/>
    <col min="1090" max="1090" width="3.7265625" style="56" customWidth="1"/>
    <col min="1091" max="1091" width="20.08984375" style="56" customWidth="1"/>
    <col min="1092" max="1092" width="9.36328125" style="56" bestFit="1" customWidth="1"/>
    <col min="1093" max="1093" width="9.90625" style="56" bestFit="1" customWidth="1"/>
    <col min="1094" max="1094" width="10.453125" style="56" bestFit="1" customWidth="1"/>
    <col min="1095" max="1095" width="3.90625" style="56" customWidth="1"/>
    <col min="1096" max="1280" width="9" style="56"/>
    <col min="1281" max="1281" width="3.90625" style="56" customWidth="1"/>
    <col min="1282" max="1282" width="21" style="56" customWidth="1"/>
    <col min="1283" max="1321" width="9.26953125" style="56" bestFit="1" customWidth="1"/>
    <col min="1322" max="1322" width="10" style="56" bestFit="1" customWidth="1"/>
    <col min="1323" max="1323" width="9.26953125" style="56" bestFit="1" customWidth="1"/>
    <col min="1324" max="1324" width="10" style="56" bestFit="1" customWidth="1"/>
    <col min="1325" max="1328" width="9.26953125" style="56" bestFit="1" customWidth="1"/>
    <col min="1329" max="1330" width="10" style="56" bestFit="1" customWidth="1"/>
    <col min="1331" max="1331" width="9.26953125" style="56" bestFit="1" customWidth="1"/>
    <col min="1332" max="1333" width="10" style="56" bestFit="1" customWidth="1"/>
    <col min="1334" max="1334" width="10.6328125" style="56" bestFit="1" customWidth="1"/>
    <col min="1335" max="1335" width="9.6328125" style="56" bestFit="1" customWidth="1"/>
    <col min="1336" max="1336" width="11.08984375" style="56" bestFit="1" customWidth="1"/>
    <col min="1337" max="1337" width="5.7265625" style="56" customWidth="1"/>
    <col min="1338" max="1338" width="7" style="56" customWidth="1"/>
    <col min="1339" max="1339" width="3.6328125" style="56" customWidth="1"/>
    <col min="1340" max="1340" width="19.453125" style="56" customWidth="1"/>
    <col min="1341" max="1342" width="9.90625" style="56" bestFit="1" customWidth="1"/>
    <col min="1343" max="1343" width="9.08984375" style="56" bestFit="1" customWidth="1"/>
    <col min="1344" max="1344" width="10" style="56" customWidth="1"/>
    <col min="1345" max="1345" width="3.90625" style="56" customWidth="1"/>
    <col min="1346" max="1346" width="3.7265625" style="56" customWidth="1"/>
    <col min="1347" max="1347" width="20.08984375" style="56" customWidth="1"/>
    <col min="1348" max="1348" width="9.36328125" style="56" bestFit="1" customWidth="1"/>
    <col min="1349" max="1349" width="9.90625" style="56" bestFit="1" customWidth="1"/>
    <col min="1350" max="1350" width="10.453125" style="56" bestFit="1" customWidth="1"/>
    <col min="1351" max="1351" width="3.90625" style="56" customWidth="1"/>
    <col min="1352" max="1536" width="9" style="56"/>
    <col min="1537" max="1537" width="3.90625" style="56" customWidth="1"/>
    <col min="1538" max="1538" width="21" style="56" customWidth="1"/>
    <col min="1539" max="1577" width="9.26953125" style="56" bestFit="1" customWidth="1"/>
    <col min="1578" max="1578" width="10" style="56" bestFit="1" customWidth="1"/>
    <col min="1579" max="1579" width="9.26953125" style="56" bestFit="1" customWidth="1"/>
    <col min="1580" max="1580" width="10" style="56" bestFit="1" customWidth="1"/>
    <col min="1581" max="1584" width="9.26953125" style="56" bestFit="1" customWidth="1"/>
    <col min="1585" max="1586" width="10" style="56" bestFit="1" customWidth="1"/>
    <col min="1587" max="1587" width="9.26953125" style="56" bestFit="1" customWidth="1"/>
    <col min="1588" max="1589" width="10" style="56" bestFit="1" customWidth="1"/>
    <col min="1590" max="1590" width="10.6328125" style="56" bestFit="1" customWidth="1"/>
    <col min="1591" max="1591" width="9.6328125" style="56" bestFit="1" customWidth="1"/>
    <col min="1592" max="1592" width="11.08984375" style="56" bestFit="1" customWidth="1"/>
    <col min="1593" max="1593" width="5.7265625" style="56" customWidth="1"/>
    <col min="1594" max="1594" width="7" style="56" customWidth="1"/>
    <col min="1595" max="1595" width="3.6328125" style="56" customWidth="1"/>
    <col min="1596" max="1596" width="19.453125" style="56" customWidth="1"/>
    <col min="1597" max="1598" width="9.90625" style="56" bestFit="1" customWidth="1"/>
    <col min="1599" max="1599" width="9.08984375" style="56" bestFit="1" customWidth="1"/>
    <col min="1600" max="1600" width="10" style="56" customWidth="1"/>
    <col min="1601" max="1601" width="3.90625" style="56" customWidth="1"/>
    <col min="1602" max="1602" width="3.7265625" style="56" customWidth="1"/>
    <col min="1603" max="1603" width="20.08984375" style="56" customWidth="1"/>
    <col min="1604" max="1604" width="9.36328125" style="56" bestFit="1" customWidth="1"/>
    <col min="1605" max="1605" width="9.90625" style="56" bestFit="1" customWidth="1"/>
    <col min="1606" max="1606" width="10.453125" style="56" bestFit="1" customWidth="1"/>
    <col min="1607" max="1607" width="3.90625" style="56" customWidth="1"/>
    <col min="1608" max="1792" width="9" style="56"/>
    <col min="1793" max="1793" width="3.90625" style="56" customWidth="1"/>
    <col min="1794" max="1794" width="21" style="56" customWidth="1"/>
    <col min="1795" max="1833" width="9.26953125" style="56" bestFit="1" customWidth="1"/>
    <col min="1834" max="1834" width="10" style="56" bestFit="1" customWidth="1"/>
    <col min="1835" max="1835" width="9.26953125" style="56" bestFit="1" customWidth="1"/>
    <col min="1836" max="1836" width="10" style="56" bestFit="1" customWidth="1"/>
    <col min="1837" max="1840" width="9.26953125" style="56" bestFit="1" customWidth="1"/>
    <col min="1841" max="1842" width="10" style="56" bestFit="1" customWidth="1"/>
    <col min="1843" max="1843" width="9.26953125" style="56" bestFit="1" customWidth="1"/>
    <col min="1844" max="1845" width="10" style="56" bestFit="1" customWidth="1"/>
    <col min="1846" max="1846" width="10.6328125" style="56" bestFit="1" customWidth="1"/>
    <col min="1847" max="1847" width="9.6328125" style="56" bestFit="1" customWidth="1"/>
    <col min="1848" max="1848" width="11.08984375" style="56" bestFit="1" customWidth="1"/>
    <col min="1849" max="1849" width="5.7265625" style="56" customWidth="1"/>
    <col min="1850" max="1850" width="7" style="56" customWidth="1"/>
    <col min="1851" max="1851" width="3.6328125" style="56" customWidth="1"/>
    <col min="1852" max="1852" width="19.453125" style="56" customWidth="1"/>
    <col min="1853" max="1854" width="9.90625" style="56" bestFit="1" customWidth="1"/>
    <col min="1855" max="1855" width="9.08984375" style="56" bestFit="1" customWidth="1"/>
    <col min="1856" max="1856" width="10" style="56" customWidth="1"/>
    <col min="1857" max="1857" width="3.90625" style="56" customWidth="1"/>
    <col min="1858" max="1858" width="3.7265625" style="56" customWidth="1"/>
    <col min="1859" max="1859" width="20.08984375" style="56" customWidth="1"/>
    <col min="1860" max="1860" width="9.36328125" style="56" bestFit="1" customWidth="1"/>
    <col min="1861" max="1861" width="9.90625" style="56" bestFit="1" customWidth="1"/>
    <col min="1862" max="1862" width="10.453125" style="56" bestFit="1" customWidth="1"/>
    <col min="1863" max="1863" width="3.90625" style="56" customWidth="1"/>
    <col min="1864" max="2048" width="9" style="56"/>
    <col min="2049" max="2049" width="3.90625" style="56" customWidth="1"/>
    <col min="2050" max="2050" width="21" style="56" customWidth="1"/>
    <col min="2051" max="2089" width="9.26953125" style="56" bestFit="1" customWidth="1"/>
    <col min="2090" max="2090" width="10" style="56" bestFit="1" customWidth="1"/>
    <col min="2091" max="2091" width="9.26953125" style="56" bestFit="1" customWidth="1"/>
    <col min="2092" max="2092" width="10" style="56" bestFit="1" customWidth="1"/>
    <col min="2093" max="2096" width="9.26953125" style="56" bestFit="1" customWidth="1"/>
    <col min="2097" max="2098" width="10" style="56" bestFit="1" customWidth="1"/>
    <col min="2099" max="2099" width="9.26953125" style="56" bestFit="1" customWidth="1"/>
    <col min="2100" max="2101" width="10" style="56" bestFit="1" customWidth="1"/>
    <col min="2102" max="2102" width="10.6328125" style="56" bestFit="1" customWidth="1"/>
    <col min="2103" max="2103" width="9.6328125" style="56" bestFit="1" customWidth="1"/>
    <col min="2104" max="2104" width="11.08984375" style="56" bestFit="1" customWidth="1"/>
    <col min="2105" max="2105" width="5.7265625" style="56" customWidth="1"/>
    <col min="2106" max="2106" width="7" style="56" customWidth="1"/>
    <col min="2107" max="2107" width="3.6328125" style="56" customWidth="1"/>
    <col min="2108" max="2108" width="19.453125" style="56" customWidth="1"/>
    <col min="2109" max="2110" width="9.90625" style="56" bestFit="1" customWidth="1"/>
    <col min="2111" max="2111" width="9.08984375" style="56" bestFit="1" customWidth="1"/>
    <col min="2112" max="2112" width="10" style="56" customWidth="1"/>
    <col min="2113" max="2113" width="3.90625" style="56" customWidth="1"/>
    <col min="2114" max="2114" width="3.7265625" style="56" customWidth="1"/>
    <col min="2115" max="2115" width="20.08984375" style="56" customWidth="1"/>
    <col min="2116" max="2116" width="9.36328125" style="56" bestFit="1" customWidth="1"/>
    <col min="2117" max="2117" width="9.90625" style="56" bestFit="1" customWidth="1"/>
    <col min="2118" max="2118" width="10.453125" style="56" bestFit="1" customWidth="1"/>
    <col min="2119" max="2119" width="3.90625" style="56" customWidth="1"/>
    <col min="2120" max="2304" width="9" style="56"/>
    <col min="2305" max="2305" width="3.90625" style="56" customWidth="1"/>
    <col min="2306" max="2306" width="21" style="56" customWidth="1"/>
    <col min="2307" max="2345" width="9.26953125" style="56" bestFit="1" customWidth="1"/>
    <col min="2346" max="2346" width="10" style="56" bestFit="1" customWidth="1"/>
    <col min="2347" max="2347" width="9.26953125" style="56" bestFit="1" customWidth="1"/>
    <col min="2348" max="2348" width="10" style="56" bestFit="1" customWidth="1"/>
    <col min="2349" max="2352" width="9.26953125" style="56" bestFit="1" customWidth="1"/>
    <col min="2353" max="2354" width="10" style="56" bestFit="1" customWidth="1"/>
    <col min="2355" max="2355" width="9.26953125" style="56" bestFit="1" customWidth="1"/>
    <col min="2356" max="2357" width="10" style="56" bestFit="1" customWidth="1"/>
    <col min="2358" max="2358" width="10.6328125" style="56" bestFit="1" customWidth="1"/>
    <col min="2359" max="2359" width="9.6328125" style="56" bestFit="1" customWidth="1"/>
    <col min="2360" max="2360" width="11.08984375" style="56" bestFit="1" customWidth="1"/>
    <col min="2361" max="2361" width="5.7265625" style="56" customWidth="1"/>
    <col min="2362" max="2362" width="7" style="56" customWidth="1"/>
    <col min="2363" max="2363" width="3.6328125" style="56" customWidth="1"/>
    <col min="2364" max="2364" width="19.453125" style="56" customWidth="1"/>
    <col min="2365" max="2366" width="9.90625" style="56" bestFit="1" customWidth="1"/>
    <col min="2367" max="2367" width="9.08984375" style="56" bestFit="1" customWidth="1"/>
    <col min="2368" max="2368" width="10" style="56" customWidth="1"/>
    <col min="2369" max="2369" width="3.90625" style="56" customWidth="1"/>
    <col min="2370" max="2370" width="3.7265625" style="56" customWidth="1"/>
    <col min="2371" max="2371" width="20.08984375" style="56" customWidth="1"/>
    <col min="2372" max="2372" width="9.36328125" style="56" bestFit="1" customWidth="1"/>
    <col min="2373" max="2373" width="9.90625" style="56" bestFit="1" customWidth="1"/>
    <col min="2374" max="2374" width="10.453125" style="56" bestFit="1" customWidth="1"/>
    <col min="2375" max="2375" width="3.90625" style="56" customWidth="1"/>
    <col min="2376" max="2560" width="9" style="56"/>
    <col min="2561" max="2561" width="3.90625" style="56" customWidth="1"/>
    <col min="2562" max="2562" width="21" style="56" customWidth="1"/>
    <col min="2563" max="2601" width="9.26953125" style="56" bestFit="1" customWidth="1"/>
    <col min="2602" max="2602" width="10" style="56" bestFit="1" customWidth="1"/>
    <col min="2603" max="2603" width="9.26953125" style="56" bestFit="1" customWidth="1"/>
    <col min="2604" max="2604" width="10" style="56" bestFit="1" customWidth="1"/>
    <col min="2605" max="2608" width="9.26953125" style="56" bestFit="1" customWidth="1"/>
    <col min="2609" max="2610" width="10" style="56" bestFit="1" customWidth="1"/>
    <col min="2611" max="2611" width="9.26953125" style="56" bestFit="1" customWidth="1"/>
    <col min="2612" max="2613" width="10" style="56" bestFit="1" customWidth="1"/>
    <col min="2614" max="2614" width="10.6328125" style="56" bestFit="1" customWidth="1"/>
    <col min="2615" max="2615" width="9.6328125" style="56" bestFit="1" customWidth="1"/>
    <col min="2616" max="2616" width="11.08984375" style="56" bestFit="1" customWidth="1"/>
    <col min="2617" max="2617" width="5.7265625" style="56" customWidth="1"/>
    <col min="2618" max="2618" width="7" style="56" customWidth="1"/>
    <col min="2619" max="2619" width="3.6328125" style="56" customWidth="1"/>
    <col min="2620" max="2620" width="19.453125" style="56" customWidth="1"/>
    <col min="2621" max="2622" width="9.90625" style="56" bestFit="1" customWidth="1"/>
    <col min="2623" max="2623" width="9.08984375" style="56" bestFit="1" customWidth="1"/>
    <col min="2624" max="2624" width="10" style="56" customWidth="1"/>
    <col min="2625" max="2625" width="3.90625" style="56" customWidth="1"/>
    <col min="2626" max="2626" width="3.7265625" style="56" customWidth="1"/>
    <col min="2627" max="2627" width="20.08984375" style="56" customWidth="1"/>
    <col min="2628" max="2628" width="9.36328125" style="56" bestFit="1" customWidth="1"/>
    <col min="2629" max="2629" width="9.90625" style="56" bestFit="1" customWidth="1"/>
    <col min="2630" max="2630" width="10.453125" style="56" bestFit="1" customWidth="1"/>
    <col min="2631" max="2631" width="3.90625" style="56" customWidth="1"/>
    <col min="2632" max="2816" width="9" style="56"/>
    <col min="2817" max="2817" width="3.90625" style="56" customWidth="1"/>
    <col min="2818" max="2818" width="21" style="56" customWidth="1"/>
    <col min="2819" max="2857" width="9.26953125" style="56" bestFit="1" customWidth="1"/>
    <col min="2858" max="2858" width="10" style="56" bestFit="1" customWidth="1"/>
    <col min="2859" max="2859" width="9.26953125" style="56" bestFit="1" customWidth="1"/>
    <col min="2860" max="2860" width="10" style="56" bestFit="1" customWidth="1"/>
    <col min="2861" max="2864" width="9.26953125" style="56" bestFit="1" customWidth="1"/>
    <col min="2865" max="2866" width="10" style="56" bestFit="1" customWidth="1"/>
    <col min="2867" max="2867" width="9.26953125" style="56" bestFit="1" customWidth="1"/>
    <col min="2868" max="2869" width="10" style="56" bestFit="1" customWidth="1"/>
    <col min="2870" max="2870" width="10.6328125" style="56" bestFit="1" customWidth="1"/>
    <col min="2871" max="2871" width="9.6328125" style="56" bestFit="1" customWidth="1"/>
    <col min="2872" max="2872" width="11.08984375" style="56" bestFit="1" customWidth="1"/>
    <col min="2873" max="2873" width="5.7265625" style="56" customWidth="1"/>
    <col min="2874" max="2874" width="7" style="56" customWidth="1"/>
    <col min="2875" max="2875" width="3.6328125" style="56" customWidth="1"/>
    <col min="2876" max="2876" width="19.453125" style="56" customWidth="1"/>
    <col min="2877" max="2878" width="9.90625" style="56" bestFit="1" customWidth="1"/>
    <col min="2879" max="2879" width="9.08984375" style="56" bestFit="1" customWidth="1"/>
    <col min="2880" max="2880" width="10" style="56" customWidth="1"/>
    <col min="2881" max="2881" width="3.90625" style="56" customWidth="1"/>
    <col min="2882" max="2882" width="3.7265625" style="56" customWidth="1"/>
    <col min="2883" max="2883" width="20.08984375" style="56" customWidth="1"/>
    <col min="2884" max="2884" width="9.36328125" style="56" bestFit="1" customWidth="1"/>
    <col min="2885" max="2885" width="9.90625" style="56" bestFit="1" customWidth="1"/>
    <col min="2886" max="2886" width="10.453125" style="56" bestFit="1" customWidth="1"/>
    <col min="2887" max="2887" width="3.90625" style="56" customWidth="1"/>
    <col min="2888" max="3072" width="9" style="56"/>
    <col min="3073" max="3073" width="3.90625" style="56" customWidth="1"/>
    <col min="3074" max="3074" width="21" style="56" customWidth="1"/>
    <col min="3075" max="3113" width="9.26953125" style="56" bestFit="1" customWidth="1"/>
    <col min="3114" max="3114" width="10" style="56" bestFit="1" customWidth="1"/>
    <col min="3115" max="3115" width="9.26953125" style="56" bestFit="1" customWidth="1"/>
    <col min="3116" max="3116" width="10" style="56" bestFit="1" customWidth="1"/>
    <col min="3117" max="3120" width="9.26953125" style="56" bestFit="1" customWidth="1"/>
    <col min="3121" max="3122" width="10" style="56" bestFit="1" customWidth="1"/>
    <col min="3123" max="3123" width="9.26953125" style="56" bestFit="1" customWidth="1"/>
    <col min="3124" max="3125" width="10" style="56" bestFit="1" customWidth="1"/>
    <col min="3126" max="3126" width="10.6328125" style="56" bestFit="1" customWidth="1"/>
    <col min="3127" max="3127" width="9.6328125" style="56" bestFit="1" customWidth="1"/>
    <col min="3128" max="3128" width="11.08984375" style="56" bestFit="1" customWidth="1"/>
    <col min="3129" max="3129" width="5.7265625" style="56" customWidth="1"/>
    <col min="3130" max="3130" width="7" style="56" customWidth="1"/>
    <col min="3131" max="3131" width="3.6328125" style="56" customWidth="1"/>
    <col min="3132" max="3132" width="19.453125" style="56" customWidth="1"/>
    <col min="3133" max="3134" width="9.90625" style="56" bestFit="1" customWidth="1"/>
    <col min="3135" max="3135" width="9.08984375" style="56" bestFit="1" customWidth="1"/>
    <col min="3136" max="3136" width="10" style="56" customWidth="1"/>
    <col min="3137" max="3137" width="3.90625" style="56" customWidth="1"/>
    <col min="3138" max="3138" width="3.7265625" style="56" customWidth="1"/>
    <col min="3139" max="3139" width="20.08984375" style="56" customWidth="1"/>
    <col min="3140" max="3140" width="9.36328125" style="56" bestFit="1" customWidth="1"/>
    <col min="3141" max="3141" width="9.90625" style="56" bestFit="1" customWidth="1"/>
    <col min="3142" max="3142" width="10.453125" style="56" bestFit="1" customWidth="1"/>
    <col min="3143" max="3143" width="3.90625" style="56" customWidth="1"/>
    <col min="3144" max="3328" width="9" style="56"/>
    <col min="3329" max="3329" width="3.90625" style="56" customWidth="1"/>
    <col min="3330" max="3330" width="21" style="56" customWidth="1"/>
    <col min="3331" max="3369" width="9.26953125" style="56" bestFit="1" customWidth="1"/>
    <col min="3370" max="3370" width="10" style="56" bestFit="1" customWidth="1"/>
    <col min="3371" max="3371" width="9.26953125" style="56" bestFit="1" customWidth="1"/>
    <col min="3372" max="3372" width="10" style="56" bestFit="1" customWidth="1"/>
    <col min="3373" max="3376" width="9.26953125" style="56" bestFit="1" customWidth="1"/>
    <col min="3377" max="3378" width="10" style="56" bestFit="1" customWidth="1"/>
    <col min="3379" max="3379" width="9.26953125" style="56" bestFit="1" customWidth="1"/>
    <col min="3380" max="3381" width="10" style="56" bestFit="1" customWidth="1"/>
    <col min="3382" max="3382" width="10.6328125" style="56" bestFit="1" customWidth="1"/>
    <col min="3383" max="3383" width="9.6328125" style="56" bestFit="1" customWidth="1"/>
    <col min="3384" max="3384" width="11.08984375" style="56" bestFit="1" customWidth="1"/>
    <col min="3385" max="3385" width="5.7265625" style="56" customWidth="1"/>
    <col min="3386" max="3386" width="7" style="56" customWidth="1"/>
    <col min="3387" max="3387" width="3.6328125" style="56" customWidth="1"/>
    <col min="3388" max="3388" width="19.453125" style="56" customWidth="1"/>
    <col min="3389" max="3390" width="9.90625" style="56" bestFit="1" customWidth="1"/>
    <col min="3391" max="3391" width="9.08984375" style="56" bestFit="1" customWidth="1"/>
    <col min="3392" max="3392" width="10" style="56" customWidth="1"/>
    <col min="3393" max="3393" width="3.90625" style="56" customWidth="1"/>
    <col min="3394" max="3394" width="3.7265625" style="56" customWidth="1"/>
    <col min="3395" max="3395" width="20.08984375" style="56" customWidth="1"/>
    <col min="3396" max="3396" width="9.36328125" style="56" bestFit="1" customWidth="1"/>
    <col min="3397" max="3397" width="9.90625" style="56" bestFit="1" customWidth="1"/>
    <col min="3398" max="3398" width="10.453125" style="56" bestFit="1" customWidth="1"/>
    <col min="3399" max="3399" width="3.90625" style="56" customWidth="1"/>
    <col min="3400" max="3584" width="9" style="56"/>
    <col min="3585" max="3585" width="3.90625" style="56" customWidth="1"/>
    <col min="3586" max="3586" width="21" style="56" customWidth="1"/>
    <col min="3587" max="3625" width="9.26953125" style="56" bestFit="1" customWidth="1"/>
    <col min="3626" max="3626" width="10" style="56" bestFit="1" customWidth="1"/>
    <col min="3627" max="3627" width="9.26953125" style="56" bestFit="1" customWidth="1"/>
    <col min="3628" max="3628" width="10" style="56" bestFit="1" customWidth="1"/>
    <col min="3629" max="3632" width="9.26953125" style="56" bestFit="1" customWidth="1"/>
    <col min="3633" max="3634" width="10" style="56" bestFit="1" customWidth="1"/>
    <col min="3635" max="3635" width="9.26953125" style="56" bestFit="1" customWidth="1"/>
    <col min="3636" max="3637" width="10" style="56" bestFit="1" customWidth="1"/>
    <col min="3638" max="3638" width="10.6328125" style="56" bestFit="1" customWidth="1"/>
    <col min="3639" max="3639" width="9.6328125" style="56" bestFit="1" customWidth="1"/>
    <col min="3640" max="3640" width="11.08984375" style="56" bestFit="1" customWidth="1"/>
    <col min="3641" max="3641" width="5.7265625" style="56" customWidth="1"/>
    <col min="3642" max="3642" width="7" style="56" customWidth="1"/>
    <col min="3643" max="3643" width="3.6328125" style="56" customWidth="1"/>
    <col min="3644" max="3644" width="19.453125" style="56" customWidth="1"/>
    <col min="3645" max="3646" width="9.90625" style="56" bestFit="1" customWidth="1"/>
    <col min="3647" max="3647" width="9.08984375" style="56" bestFit="1" customWidth="1"/>
    <col min="3648" max="3648" width="10" style="56" customWidth="1"/>
    <col min="3649" max="3649" width="3.90625" style="56" customWidth="1"/>
    <col min="3650" max="3650" width="3.7265625" style="56" customWidth="1"/>
    <col min="3651" max="3651" width="20.08984375" style="56" customWidth="1"/>
    <col min="3652" max="3652" width="9.36328125" style="56" bestFit="1" customWidth="1"/>
    <col min="3653" max="3653" width="9.90625" style="56" bestFit="1" customWidth="1"/>
    <col min="3654" max="3654" width="10.453125" style="56" bestFit="1" customWidth="1"/>
    <col min="3655" max="3655" width="3.90625" style="56" customWidth="1"/>
    <col min="3656" max="3840" width="9" style="56"/>
    <col min="3841" max="3841" width="3.90625" style="56" customWidth="1"/>
    <col min="3842" max="3842" width="21" style="56" customWidth="1"/>
    <col min="3843" max="3881" width="9.26953125" style="56" bestFit="1" customWidth="1"/>
    <col min="3882" max="3882" width="10" style="56" bestFit="1" customWidth="1"/>
    <col min="3883" max="3883" width="9.26953125" style="56" bestFit="1" customWidth="1"/>
    <col min="3884" max="3884" width="10" style="56" bestFit="1" customWidth="1"/>
    <col min="3885" max="3888" width="9.26953125" style="56" bestFit="1" customWidth="1"/>
    <col min="3889" max="3890" width="10" style="56" bestFit="1" customWidth="1"/>
    <col min="3891" max="3891" width="9.26953125" style="56" bestFit="1" customWidth="1"/>
    <col min="3892" max="3893" width="10" style="56" bestFit="1" customWidth="1"/>
    <col min="3894" max="3894" width="10.6328125" style="56" bestFit="1" customWidth="1"/>
    <col min="3895" max="3895" width="9.6328125" style="56" bestFit="1" customWidth="1"/>
    <col min="3896" max="3896" width="11.08984375" style="56" bestFit="1" customWidth="1"/>
    <col min="3897" max="3897" width="5.7265625" style="56" customWidth="1"/>
    <col min="3898" max="3898" width="7" style="56" customWidth="1"/>
    <col min="3899" max="3899" width="3.6328125" style="56" customWidth="1"/>
    <col min="3900" max="3900" width="19.453125" style="56" customWidth="1"/>
    <col min="3901" max="3902" width="9.90625" style="56" bestFit="1" customWidth="1"/>
    <col min="3903" max="3903" width="9.08984375" style="56" bestFit="1" customWidth="1"/>
    <col min="3904" max="3904" width="10" style="56" customWidth="1"/>
    <col min="3905" max="3905" width="3.90625" style="56" customWidth="1"/>
    <col min="3906" max="3906" width="3.7265625" style="56" customWidth="1"/>
    <col min="3907" max="3907" width="20.08984375" style="56" customWidth="1"/>
    <col min="3908" max="3908" width="9.36328125" style="56" bestFit="1" customWidth="1"/>
    <col min="3909" max="3909" width="9.90625" style="56" bestFit="1" customWidth="1"/>
    <col min="3910" max="3910" width="10.453125" style="56" bestFit="1" customWidth="1"/>
    <col min="3911" max="3911" width="3.90625" style="56" customWidth="1"/>
    <col min="3912" max="4096" width="9" style="56"/>
    <col min="4097" max="4097" width="3.90625" style="56" customWidth="1"/>
    <col min="4098" max="4098" width="21" style="56" customWidth="1"/>
    <col min="4099" max="4137" width="9.26953125" style="56" bestFit="1" customWidth="1"/>
    <col min="4138" max="4138" width="10" style="56" bestFit="1" customWidth="1"/>
    <col min="4139" max="4139" width="9.26953125" style="56" bestFit="1" customWidth="1"/>
    <col min="4140" max="4140" width="10" style="56" bestFit="1" customWidth="1"/>
    <col min="4141" max="4144" width="9.26953125" style="56" bestFit="1" customWidth="1"/>
    <col min="4145" max="4146" width="10" style="56" bestFit="1" customWidth="1"/>
    <col min="4147" max="4147" width="9.26953125" style="56" bestFit="1" customWidth="1"/>
    <col min="4148" max="4149" width="10" style="56" bestFit="1" customWidth="1"/>
    <col min="4150" max="4150" width="10.6328125" style="56" bestFit="1" customWidth="1"/>
    <col min="4151" max="4151" width="9.6328125" style="56" bestFit="1" customWidth="1"/>
    <col min="4152" max="4152" width="11.08984375" style="56" bestFit="1" customWidth="1"/>
    <col min="4153" max="4153" width="5.7265625" style="56" customWidth="1"/>
    <col min="4154" max="4154" width="7" style="56" customWidth="1"/>
    <col min="4155" max="4155" width="3.6328125" style="56" customWidth="1"/>
    <col min="4156" max="4156" width="19.453125" style="56" customWidth="1"/>
    <col min="4157" max="4158" width="9.90625" style="56" bestFit="1" customWidth="1"/>
    <col min="4159" max="4159" width="9.08984375" style="56" bestFit="1" customWidth="1"/>
    <col min="4160" max="4160" width="10" style="56" customWidth="1"/>
    <col min="4161" max="4161" width="3.90625" style="56" customWidth="1"/>
    <col min="4162" max="4162" width="3.7265625" style="56" customWidth="1"/>
    <col min="4163" max="4163" width="20.08984375" style="56" customWidth="1"/>
    <col min="4164" max="4164" width="9.36328125" style="56" bestFit="1" customWidth="1"/>
    <col min="4165" max="4165" width="9.90625" style="56" bestFit="1" customWidth="1"/>
    <col min="4166" max="4166" width="10.453125" style="56" bestFit="1" customWidth="1"/>
    <col min="4167" max="4167" width="3.90625" style="56" customWidth="1"/>
    <col min="4168" max="4352" width="9" style="56"/>
    <col min="4353" max="4353" width="3.90625" style="56" customWidth="1"/>
    <col min="4354" max="4354" width="21" style="56" customWidth="1"/>
    <col min="4355" max="4393" width="9.26953125" style="56" bestFit="1" customWidth="1"/>
    <col min="4394" max="4394" width="10" style="56" bestFit="1" customWidth="1"/>
    <col min="4395" max="4395" width="9.26953125" style="56" bestFit="1" customWidth="1"/>
    <col min="4396" max="4396" width="10" style="56" bestFit="1" customWidth="1"/>
    <col min="4397" max="4400" width="9.26953125" style="56" bestFit="1" customWidth="1"/>
    <col min="4401" max="4402" width="10" style="56" bestFit="1" customWidth="1"/>
    <col min="4403" max="4403" width="9.26953125" style="56" bestFit="1" customWidth="1"/>
    <col min="4404" max="4405" width="10" style="56" bestFit="1" customWidth="1"/>
    <col min="4406" max="4406" width="10.6328125" style="56" bestFit="1" customWidth="1"/>
    <col min="4407" max="4407" width="9.6328125" style="56" bestFit="1" customWidth="1"/>
    <col min="4408" max="4408" width="11.08984375" style="56" bestFit="1" customWidth="1"/>
    <col min="4409" max="4409" width="5.7265625" style="56" customWidth="1"/>
    <col min="4410" max="4410" width="7" style="56" customWidth="1"/>
    <col min="4411" max="4411" width="3.6328125" style="56" customWidth="1"/>
    <col min="4412" max="4412" width="19.453125" style="56" customWidth="1"/>
    <col min="4413" max="4414" width="9.90625" style="56" bestFit="1" customWidth="1"/>
    <col min="4415" max="4415" width="9.08984375" style="56" bestFit="1" customWidth="1"/>
    <col min="4416" max="4416" width="10" style="56" customWidth="1"/>
    <col min="4417" max="4417" width="3.90625" style="56" customWidth="1"/>
    <col min="4418" max="4418" width="3.7265625" style="56" customWidth="1"/>
    <col min="4419" max="4419" width="20.08984375" style="56" customWidth="1"/>
    <col min="4420" max="4420" width="9.36328125" style="56" bestFit="1" customWidth="1"/>
    <col min="4421" max="4421" width="9.90625" style="56" bestFit="1" customWidth="1"/>
    <col min="4422" max="4422" width="10.453125" style="56" bestFit="1" customWidth="1"/>
    <col min="4423" max="4423" width="3.90625" style="56" customWidth="1"/>
    <col min="4424" max="4608" width="9" style="56"/>
    <col min="4609" max="4609" width="3.90625" style="56" customWidth="1"/>
    <col min="4610" max="4610" width="21" style="56" customWidth="1"/>
    <col min="4611" max="4649" width="9.26953125" style="56" bestFit="1" customWidth="1"/>
    <col min="4650" max="4650" width="10" style="56" bestFit="1" customWidth="1"/>
    <col min="4651" max="4651" width="9.26953125" style="56" bestFit="1" customWidth="1"/>
    <col min="4652" max="4652" width="10" style="56" bestFit="1" customWidth="1"/>
    <col min="4653" max="4656" width="9.26953125" style="56" bestFit="1" customWidth="1"/>
    <col min="4657" max="4658" width="10" style="56" bestFit="1" customWidth="1"/>
    <col min="4659" max="4659" width="9.26953125" style="56" bestFit="1" customWidth="1"/>
    <col min="4660" max="4661" width="10" style="56" bestFit="1" customWidth="1"/>
    <col min="4662" max="4662" width="10.6328125" style="56" bestFit="1" customWidth="1"/>
    <col min="4663" max="4663" width="9.6328125" style="56" bestFit="1" customWidth="1"/>
    <col min="4664" max="4664" width="11.08984375" style="56" bestFit="1" customWidth="1"/>
    <col min="4665" max="4665" width="5.7265625" style="56" customWidth="1"/>
    <col min="4666" max="4666" width="7" style="56" customWidth="1"/>
    <col min="4667" max="4667" width="3.6328125" style="56" customWidth="1"/>
    <col min="4668" max="4668" width="19.453125" style="56" customWidth="1"/>
    <col min="4669" max="4670" width="9.90625" style="56" bestFit="1" customWidth="1"/>
    <col min="4671" max="4671" width="9.08984375" style="56" bestFit="1" customWidth="1"/>
    <col min="4672" max="4672" width="10" style="56" customWidth="1"/>
    <col min="4673" max="4673" width="3.90625" style="56" customWidth="1"/>
    <col min="4674" max="4674" width="3.7265625" style="56" customWidth="1"/>
    <col min="4675" max="4675" width="20.08984375" style="56" customWidth="1"/>
    <col min="4676" max="4676" width="9.36328125" style="56" bestFit="1" customWidth="1"/>
    <col min="4677" max="4677" width="9.90625" style="56" bestFit="1" customWidth="1"/>
    <col min="4678" max="4678" width="10.453125" style="56" bestFit="1" customWidth="1"/>
    <col min="4679" max="4679" width="3.90625" style="56" customWidth="1"/>
    <col min="4680" max="4864" width="9" style="56"/>
    <col min="4865" max="4865" width="3.90625" style="56" customWidth="1"/>
    <col min="4866" max="4866" width="21" style="56" customWidth="1"/>
    <col min="4867" max="4905" width="9.26953125" style="56" bestFit="1" customWidth="1"/>
    <col min="4906" max="4906" width="10" style="56" bestFit="1" customWidth="1"/>
    <col min="4907" max="4907" width="9.26953125" style="56" bestFit="1" customWidth="1"/>
    <col min="4908" max="4908" width="10" style="56" bestFit="1" customWidth="1"/>
    <col min="4909" max="4912" width="9.26953125" style="56" bestFit="1" customWidth="1"/>
    <col min="4913" max="4914" width="10" style="56" bestFit="1" customWidth="1"/>
    <col min="4915" max="4915" width="9.26953125" style="56" bestFit="1" customWidth="1"/>
    <col min="4916" max="4917" width="10" style="56" bestFit="1" customWidth="1"/>
    <col min="4918" max="4918" width="10.6328125" style="56" bestFit="1" customWidth="1"/>
    <col min="4919" max="4919" width="9.6328125" style="56" bestFit="1" customWidth="1"/>
    <col min="4920" max="4920" width="11.08984375" style="56" bestFit="1" customWidth="1"/>
    <col min="4921" max="4921" width="5.7265625" style="56" customWidth="1"/>
    <col min="4922" max="4922" width="7" style="56" customWidth="1"/>
    <col min="4923" max="4923" width="3.6328125" style="56" customWidth="1"/>
    <col min="4924" max="4924" width="19.453125" style="56" customWidth="1"/>
    <col min="4925" max="4926" width="9.90625" style="56" bestFit="1" customWidth="1"/>
    <col min="4927" max="4927" width="9.08984375" style="56" bestFit="1" customWidth="1"/>
    <col min="4928" max="4928" width="10" style="56" customWidth="1"/>
    <col min="4929" max="4929" width="3.90625" style="56" customWidth="1"/>
    <col min="4930" max="4930" width="3.7265625" style="56" customWidth="1"/>
    <col min="4931" max="4931" width="20.08984375" style="56" customWidth="1"/>
    <col min="4932" max="4932" width="9.36328125" style="56" bestFit="1" customWidth="1"/>
    <col min="4933" max="4933" width="9.90625" style="56" bestFit="1" customWidth="1"/>
    <col min="4934" max="4934" width="10.453125" style="56" bestFit="1" customWidth="1"/>
    <col min="4935" max="4935" width="3.90625" style="56" customWidth="1"/>
    <col min="4936" max="5120" width="9" style="56"/>
    <col min="5121" max="5121" width="3.90625" style="56" customWidth="1"/>
    <col min="5122" max="5122" width="21" style="56" customWidth="1"/>
    <col min="5123" max="5161" width="9.26953125" style="56" bestFit="1" customWidth="1"/>
    <col min="5162" max="5162" width="10" style="56" bestFit="1" customWidth="1"/>
    <col min="5163" max="5163" width="9.26953125" style="56" bestFit="1" customWidth="1"/>
    <col min="5164" max="5164" width="10" style="56" bestFit="1" customWidth="1"/>
    <col min="5165" max="5168" width="9.26953125" style="56" bestFit="1" customWidth="1"/>
    <col min="5169" max="5170" width="10" style="56" bestFit="1" customWidth="1"/>
    <col min="5171" max="5171" width="9.26953125" style="56" bestFit="1" customWidth="1"/>
    <col min="5172" max="5173" width="10" style="56" bestFit="1" customWidth="1"/>
    <col min="5174" max="5174" width="10.6328125" style="56" bestFit="1" customWidth="1"/>
    <col min="5175" max="5175" width="9.6328125" style="56" bestFit="1" customWidth="1"/>
    <col min="5176" max="5176" width="11.08984375" style="56" bestFit="1" customWidth="1"/>
    <col min="5177" max="5177" width="5.7265625" style="56" customWidth="1"/>
    <col min="5178" max="5178" width="7" style="56" customWidth="1"/>
    <col min="5179" max="5179" width="3.6328125" style="56" customWidth="1"/>
    <col min="5180" max="5180" width="19.453125" style="56" customWidth="1"/>
    <col min="5181" max="5182" width="9.90625" style="56" bestFit="1" customWidth="1"/>
    <col min="5183" max="5183" width="9.08984375" style="56" bestFit="1" customWidth="1"/>
    <col min="5184" max="5184" width="10" style="56" customWidth="1"/>
    <col min="5185" max="5185" width="3.90625" style="56" customWidth="1"/>
    <col min="5186" max="5186" width="3.7265625" style="56" customWidth="1"/>
    <col min="5187" max="5187" width="20.08984375" style="56" customWidth="1"/>
    <col min="5188" max="5188" width="9.36328125" style="56" bestFit="1" customWidth="1"/>
    <col min="5189" max="5189" width="9.90625" style="56" bestFit="1" customWidth="1"/>
    <col min="5190" max="5190" width="10.453125" style="56" bestFit="1" customWidth="1"/>
    <col min="5191" max="5191" width="3.90625" style="56" customWidth="1"/>
    <col min="5192" max="5376" width="9" style="56"/>
    <col min="5377" max="5377" width="3.90625" style="56" customWidth="1"/>
    <col min="5378" max="5378" width="21" style="56" customWidth="1"/>
    <col min="5379" max="5417" width="9.26953125" style="56" bestFit="1" customWidth="1"/>
    <col min="5418" max="5418" width="10" style="56" bestFit="1" customWidth="1"/>
    <col min="5419" max="5419" width="9.26953125" style="56" bestFit="1" customWidth="1"/>
    <col min="5420" max="5420" width="10" style="56" bestFit="1" customWidth="1"/>
    <col min="5421" max="5424" width="9.26953125" style="56" bestFit="1" customWidth="1"/>
    <col min="5425" max="5426" width="10" style="56" bestFit="1" customWidth="1"/>
    <col min="5427" max="5427" width="9.26953125" style="56" bestFit="1" customWidth="1"/>
    <col min="5428" max="5429" width="10" style="56" bestFit="1" customWidth="1"/>
    <col min="5430" max="5430" width="10.6328125" style="56" bestFit="1" customWidth="1"/>
    <col min="5431" max="5431" width="9.6328125" style="56" bestFit="1" customWidth="1"/>
    <col min="5432" max="5432" width="11.08984375" style="56" bestFit="1" customWidth="1"/>
    <col min="5433" max="5433" width="5.7265625" style="56" customWidth="1"/>
    <col min="5434" max="5434" width="7" style="56" customWidth="1"/>
    <col min="5435" max="5435" width="3.6328125" style="56" customWidth="1"/>
    <col min="5436" max="5436" width="19.453125" style="56" customWidth="1"/>
    <col min="5437" max="5438" width="9.90625" style="56" bestFit="1" customWidth="1"/>
    <col min="5439" max="5439" width="9.08984375" style="56" bestFit="1" customWidth="1"/>
    <col min="5440" max="5440" width="10" style="56" customWidth="1"/>
    <col min="5441" max="5441" width="3.90625" style="56" customWidth="1"/>
    <col min="5442" max="5442" width="3.7265625" style="56" customWidth="1"/>
    <col min="5443" max="5443" width="20.08984375" style="56" customWidth="1"/>
    <col min="5444" max="5444" width="9.36328125" style="56" bestFit="1" customWidth="1"/>
    <col min="5445" max="5445" width="9.90625" style="56" bestFit="1" customWidth="1"/>
    <col min="5446" max="5446" width="10.453125" style="56" bestFit="1" customWidth="1"/>
    <col min="5447" max="5447" width="3.90625" style="56" customWidth="1"/>
    <col min="5448" max="5632" width="9" style="56"/>
    <col min="5633" max="5633" width="3.90625" style="56" customWidth="1"/>
    <col min="5634" max="5634" width="21" style="56" customWidth="1"/>
    <col min="5635" max="5673" width="9.26953125" style="56" bestFit="1" customWidth="1"/>
    <col min="5674" max="5674" width="10" style="56" bestFit="1" customWidth="1"/>
    <col min="5675" max="5675" width="9.26953125" style="56" bestFit="1" customWidth="1"/>
    <col min="5676" max="5676" width="10" style="56" bestFit="1" customWidth="1"/>
    <col min="5677" max="5680" width="9.26953125" style="56" bestFit="1" customWidth="1"/>
    <col min="5681" max="5682" width="10" style="56" bestFit="1" customWidth="1"/>
    <col min="5683" max="5683" width="9.26953125" style="56" bestFit="1" customWidth="1"/>
    <col min="5684" max="5685" width="10" style="56" bestFit="1" customWidth="1"/>
    <col min="5686" max="5686" width="10.6328125" style="56" bestFit="1" customWidth="1"/>
    <col min="5687" max="5687" width="9.6328125" style="56" bestFit="1" customWidth="1"/>
    <col min="5688" max="5688" width="11.08984375" style="56" bestFit="1" customWidth="1"/>
    <col min="5689" max="5689" width="5.7265625" style="56" customWidth="1"/>
    <col min="5690" max="5690" width="7" style="56" customWidth="1"/>
    <col min="5691" max="5691" width="3.6328125" style="56" customWidth="1"/>
    <col min="5692" max="5692" width="19.453125" style="56" customWidth="1"/>
    <col min="5693" max="5694" width="9.90625" style="56" bestFit="1" customWidth="1"/>
    <col min="5695" max="5695" width="9.08984375" style="56" bestFit="1" customWidth="1"/>
    <col min="5696" max="5696" width="10" style="56" customWidth="1"/>
    <col min="5697" max="5697" width="3.90625" style="56" customWidth="1"/>
    <col min="5698" max="5698" width="3.7265625" style="56" customWidth="1"/>
    <col min="5699" max="5699" width="20.08984375" style="56" customWidth="1"/>
    <col min="5700" max="5700" width="9.36328125" style="56" bestFit="1" customWidth="1"/>
    <col min="5701" max="5701" width="9.90625" style="56" bestFit="1" customWidth="1"/>
    <col min="5702" max="5702" width="10.453125" style="56" bestFit="1" customWidth="1"/>
    <col min="5703" max="5703" width="3.90625" style="56" customWidth="1"/>
    <col min="5704" max="5888" width="9" style="56"/>
    <col min="5889" max="5889" width="3.90625" style="56" customWidth="1"/>
    <col min="5890" max="5890" width="21" style="56" customWidth="1"/>
    <col min="5891" max="5929" width="9.26953125" style="56" bestFit="1" customWidth="1"/>
    <col min="5930" max="5930" width="10" style="56" bestFit="1" customWidth="1"/>
    <col min="5931" max="5931" width="9.26953125" style="56" bestFit="1" customWidth="1"/>
    <col min="5932" max="5932" width="10" style="56" bestFit="1" customWidth="1"/>
    <col min="5933" max="5936" width="9.26953125" style="56" bestFit="1" customWidth="1"/>
    <col min="5937" max="5938" width="10" style="56" bestFit="1" customWidth="1"/>
    <col min="5939" max="5939" width="9.26953125" style="56" bestFit="1" customWidth="1"/>
    <col min="5940" max="5941" width="10" style="56" bestFit="1" customWidth="1"/>
    <col min="5942" max="5942" width="10.6328125" style="56" bestFit="1" customWidth="1"/>
    <col min="5943" max="5943" width="9.6328125" style="56" bestFit="1" customWidth="1"/>
    <col min="5944" max="5944" width="11.08984375" style="56" bestFit="1" customWidth="1"/>
    <col min="5945" max="5945" width="5.7265625" style="56" customWidth="1"/>
    <col min="5946" max="5946" width="7" style="56" customWidth="1"/>
    <col min="5947" max="5947" width="3.6328125" style="56" customWidth="1"/>
    <col min="5948" max="5948" width="19.453125" style="56" customWidth="1"/>
    <col min="5949" max="5950" width="9.90625" style="56" bestFit="1" customWidth="1"/>
    <col min="5951" max="5951" width="9.08984375" style="56" bestFit="1" customWidth="1"/>
    <col min="5952" max="5952" width="10" style="56" customWidth="1"/>
    <col min="5953" max="5953" width="3.90625" style="56" customWidth="1"/>
    <col min="5954" max="5954" width="3.7265625" style="56" customWidth="1"/>
    <col min="5955" max="5955" width="20.08984375" style="56" customWidth="1"/>
    <col min="5956" max="5956" width="9.36328125" style="56" bestFit="1" customWidth="1"/>
    <col min="5957" max="5957" width="9.90625" style="56" bestFit="1" customWidth="1"/>
    <col min="5958" max="5958" width="10.453125" style="56" bestFit="1" customWidth="1"/>
    <col min="5959" max="5959" width="3.90625" style="56" customWidth="1"/>
    <col min="5960" max="6144" width="9" style="56"/>
    <col min="6145" max="6145" width="3.90625" style="56" customWidth="1"/>
    <col min="6146" max="6146" width="21" style="56" customWidth="1"/>
    <col min="6147" max="6185" width="9.26953125" style="56" bestFit="1" customWidth="1"/>
    <col min="6186" max="6186" width="10" style="56" bestFit="1" customWidth="1"/>
    <col min="6187" max="6187" width="9.26953125" style="56" bestFit="1" customWidth="1"/>
    <col min="6188" max="6188" width="10" style="56" bestFit="1" customWidth="1"/>
    <col min="6189" max="6192" width="9.26953125" style="56" bestFit="1" customWidth="1"/>
    <col min="6193" max="6194" width="10" style="56" bestFit="1" customWidth="1"/>
    <col min="6195" max="6195" width="9.26953125" style="56" bestFit="1" customWidth="1"/>
    <col min="6196" max="6197" width="10" style="56" bestFit="1" customWidth="1"/>
    <col min="6198" max="6198" width="10.6328125" style="56" bestFit="1" customWidth="1"/>
    <col min="6199" max="6199" width="9.6328125" style="56" bestFit="1" customWidth="1"/>
    <col min="6200" max="6200" width="11.08984375" style="56" bestFit="1" customWidth="1"/>
    <col min="6201" max="6201" width="5.7265625" style="56" customWidth="1"/>
    <col min="6202" max="6202" width="7" style="56" customWidth="1"/>
    <col min="6203" max="6203" width="3.6328125" style="56" customWidth="1"/>
    <col min="6204" max="6204" width="19.453125" style="56" customWidth="1"/>
    <col min="6205" max="6206" width="9.90625" style="56" bestFit="1" customWidth="1"/>
    <col min="6207" max="6207" width="9.08984375" style="56" bestFit="1" customWidth="1"/>
    <col min="6208" max="6208" width="10" style="56" customWidth="1"/>
    <col min="6209" max="6209" width="3.90625" style="56" customWidth="1"/>
    <col min="6210" max="6210" width="3.7265625" style="56" customWidth="1"/>
    <col min="6211" max="6211" width="20.08984375" style="56" customWidth="1"/>
    <col min="6212" max="6212" width="9.36328125" style="56" bestFit="1" customWidth="1"/>
    <col min="6213" max="6213" width="9.90625" style="56" bestFit="1" customWidth="1"/>
    <col min="6214" max="6214" width="10.453125" style="56" bestFit="1" customWidth="1"/>
    <col min="6215" max="6215" width="3.90625" style="56" customWidth="1"/>
    <col min="6216" max="6400" width="9" style="56"/>
    <col min="6401" max="6401" width="3.90625" style="56" customWidth="1"/>
    <col min="6402" max="6402" width="21" style="56" customWidth="1"/>
    <col min="6403" max="6441" width="9.26953125" style="56" bestFit="1" customWidth="1"/>
    <col min="6442" max="6442" width="10" style="56" bestFit="1" customWidth="1"/>
    <col min="6443" max="6443" width="9.26953125" style="56" bestFit="1" customWidth="1"/>
    <col min="6444" max="6444" width="10" style="56" bestFit="1" customWidth="1"/>
    <col min="6445" max="6448" width="9.26953125" style="56" bestFit="1" customWidth="1"/>
    <col min="6449" max="6450" width="10" style="56" bestFit="1" customWidth="1"/>
    <col min="6451" max="6451" width="9.26953125" style="56" bestFit="1" customWidth="1"/>
    <col min="6452" max="6453" width="10" style="56" bestFit="1" customWidth="1"/>
    <col min="6454" max="6454" width="10.6328125" style="56" bestFit="1" customWidth="1"/>
    <col min="6455" max="6455" width="9.6328125" style="56" bestFit="1" customWidth="1"/>
    <col min="6456" max="6456" width="11.08984375" style="56" bestFit="1" customWidth="1"/>
    <col min="6457" max="6457" width="5.7265625" style="56" customWidth="1"/>
    <col min="6458" max="6458" width="7" style="56" customWidth="1"/>
    <col min="6459" max="6459" width="3.6328125" style="56" customWidth="1"/>
    <col min="6460" max="6460" width="19.453125" style="56" customWidth="1"/>
    <col min="6461" max="6462" width="9.90625" style="56" bestFit="1" customWidth="1"/>
    <col min="6463" max="6463" width="9.08984375" style="56" bestFit="1" customWidth="1"/>
    <col min="6464" max="6464" width="10" style="56" customWidth="1"/>
    <col min="6465" max="6465" width="3.90625" style="56" customWidth="1"/>
    <col min="6466" max="6466" width="3.7265625" style="56" customWidth="1"/>
    <col min="6467" max="6467" width="20.08984375" style="56" customWidth="1"/>
    <col min="6468" max="6468" width="9.36328125" style="56" bestFit="1" customWidth="1"/>
    <col min="6469" max="6469" width="9.90625" style="56" bestFit="1" customWidth="1"/>
    <col min="6470" max="6470" width="10.453125" style="56" bestFit="1" customWidth="1"/>
    <col min="6471" max="6471" width="3.90625" style="56" customWidth="1"/>
    <col min="6472" max="6656" width="9" style="56"/>
    <col min="6657" max="6657" width="3.90625" style="56" customWidth="1"/>
    <col min="6658" max="6658" width="21" style="56" customWidth="1"/>
    <col min="6659" max="6697" width="9.26953125" style="56" bestFit="1" customWidth="1"/>
    <col min="6698" max="6698" width="10" style="56" bestFit="1" customWidth="1"/>
    <col min="6699" max="6699" width="9.26953125" style="56" bestFit="1" customWidth="1"/>
    <col min="6700" max="6700" width="10" style="56" bestFit="1" customWidth="1"/>
    <col min="6701" max="6704" width="9.26953125" style="56" bestFit="1" customWidth="1"/>
    <col min="6705" max="6706" width="10" style="56" bestFit="1" customWidth="1"/>
    <col min="6707" max="6707" width="9.26953125" style="56" bestFit="1" customWidth="1"/>
    <col min="6708" max="6709" width="10" style="56" bestFit="1" customWidth="1"/>
    <col min="6710" max="6710" width="10.6328125" style="56" bestFit="1" customWidth="1"/>
    <col min="6711" max="6711" width="9.6328125" style="56" bestFit="1" customWidth="1"/>
    <col min="6712" max="6712" width="11.08984375" style="56" bestFit="1" customWidth="1"/>
    <col min="6713" max="6713" width="5.7265625" style="56" customWidth="1"/>
    <col min="6714" max="6714" width="7" style="56" customWidth="1"/>
    <col min="6715" max="6715" width="3.6328125" style="56" customWidth="1"/>
    <col min="6716" max="6716" width="19.453125" style="56" customWidth="1"/>
    <col min="6717" max="6718" width="9.90625" style="56" bestFit="1" customWidth="1"/>
    <col min="6719" max="6719" width="9.08984375" style="56" bestFit="1" customWidth="1"/>
    <col min="6720" max="6720" width="10" style="56" customWidth="1"/>
    <col min="6721" max="6721" width="3.90625" style="56" customWidth="1"/>
    <col min="6722" max="6722" width="3.7265625" style="56" customWidth="1"/>
    <col min="6723" max="6723" width="20.08984375" style="56" customWidth="1"/>
    <col min="6724" max="6724" width="9.36328125" style="56" bestFit="1" customWidth="1"/>
    <col min="6725" max="6725" width="9.90625" style="56" bestFit="1" customWidth="1"/>
    <col min="6726" max="6726" width="10.453125" style="56" bestFit="1" customWidth="1"/>
    <col min="6727" max="6727" width="3.90625" style="56" customWidth="1"/>
    <col min="6728" max="6912" width="9" style="56"/>
    <col min="6913" max="6913" width="3.90625" style="56" customWidth="1"/>
    <col min="6914" max="6914" width="21" style="56" customWidth="1"/>
    <col min="6915" max="6953" width="9.26953125" style="56" bestFit="1" customWidth="1"/>
    <col min="6954" max="6954" width="10" style="56" bestFit="1" customWidth="1"/>
    <col min="6955" max="6955" width="9.26953125" style="56" bestFit="1" customWidth="1"/>
    <col min="6956" max="6956" width="10" style="56" bestFit="1" customWidth="1"/>
    <col min="6957" max="6960" width="9.26953125" style="56" bestFit="1" customWidth="1"/>
    <col min="6961" max="6962" width="10" style="56" bestFit="1" customWidth="1"/>
    <col min="6963" max="6963" width="9.26953125" style="56" bestFit="1" customWidth="1"/>
    <col min="6964" max="6965" width="10" style="56" bestFit="1" customWidth="1"/>
    <col min="6966" max="6966" width="10.6328125" style="56" bestFit="1" customWidth="1"/>
    <col min="6967" max="6967" width="9.6328125" style="56" bestFit="1" customWidth="1"/>
    <col min="6968" max="6968" width="11.08984375" style="56" bestFit="1" customWidth="1"/>
    <col min="6969" max="6969" width="5.7265625" style="56" customWidth="1"/>
    <col min="6970" max="6970" width="7" style="56" customWidth="1"/>
    <col min="6971" max="6971" width="3.6328125" style="56" customWidth="1"/>
    <col min="6972" max="6972" width="19.453125" style="56" customWidth="1"/>
    <col min="6973" max="6974" width="9.90625" style="56" bestFit="1" customWidth="1"/>
    <col min="6975" max="6975" width="9.08984375" style="56" bestFit="1" customWidth="1"/>
    <col min="6976" max="6976" width="10" style="56" customWidth="1"/>
    <col min="6977" max="6977" width="3.90625" style="56" customWidth="1"/>
    <col min="6978" max="6978" width="3.7265625" style="56" customWidth="1"/>
    <col min="6979" max="6979" width="20.08984375" style="56" customWidth="1"/>
    <col min="6980" max="6980" width="9.36328125" style="56" bestFit="1" customWidth="1"/>
    <col min="6981" max="6981" width="9.90625" style="56" bestFit="1" customWidth="1"/>
    <col min="6982" max="6982" width="10.453125" style="56" bestFit="1" customWidth="1"/>
    <col min="6983" max="6983" width="3.90625" style="56" customWidth="1"/>
    <col min="6984" max="7168" width="9" style="56"/>
    <col min="7169" max="7169" width="3.90625" style="56" customWidth="1"/>
    <col min="7170" max="7170" width="21" style="56" customWidth="1"/>
    <col min="7171" max="7209" width="9.26953125" style="56" bestFit="1" customWidth="1"/>
    <col min="7210" max="7210" width="10" style="56" bestFit="1" customWidth="1"/>
    <col min="7211" max="7211" width="9.26953125" style="56" bestFit="1" customWidth="1"/>
    <col min="7212" max="7212" width="10" style="56" bestFit="1" customWidth="1"/>
    <col min="7213" max="7216" width="9.26953125" style="56" bestFit="1" customWidth="1"/>
    <col min="7217" max="7218" width="10" style="56" bestFit="1" customWidth="1"/>
    <col min="7219" max="7219" width="9.26953125" style="56" bestFit="1" customWidth="1"/>
    <col min="7220" max="7221" width="10" style="56" bestFit="1" customWidth="1"/>
    <col min="7222" max="7222" width="10.6328125" style="56" bestFit="1" customWidth="1"/>
    <col min="7223" max="7223" width="9.6328125" style="56" bestFit="1" customWidth="1"/>
    <col min="7224" max="7224" width="11.08984375" style="56" bestFit="1" customWidth="1"/>
    <col min="7225" max="7225" width="5.7265625" style="56" customWidth="1"/>
    <col min="7226" max="7226" width="7" style="56" customWidth="1"/>
    <col min="7227" max="7227" width="3.6328125" style="56" customWidth="1"/>
    <col min="7228" max="7228" width="19.453125" style="56" customWidth="1"/>
    <col min="7229" max="7230" width="9.90625" style="56" bestFit="1" customWidth="1"/>
    <col min="7231" max="7231" width="9.08984375" style="56" bestFit="1" customWidth="1"/>
    <col min="7232" max="7232" width="10" style="56" customWidth="1"/>
    <col min="7233" max="7233" width="3.90625" style="56" customWidth="1"/>
    <col min="7234" max="7234" width="3.7265625" style="56" customWidth="1"/>
    <col min="7235" max="7235" width="20.08984375" style="56" customWidth="1"/>
    <col min="7236" max="7236" width="9.36328125" style="56" bestFit="1" customWidth="1"/>
    <col min="7237" max="7237" width="9.90625" style="56" bestFit="1" customWidth="1"/>
    <col min="7238" max="7238" width="10.453125" style="56" bestFit="1" customWidth="1"/>
    <col min="7239" max="7239" width="3.90625" style="56" customWidth="1"/>
    <col min="7240" max="7424" width="9" style="56"/>
    <col min="7425" max="7425" width="3.90625" style="56" customWidth="1"/>
    <col min="7426" max="7426" width="21" style="56" customWidth="1"/>
    <col min="7427" max="7465" width="9.26953125" style="56" bestFit="1" customWidth="1"/>
    <col min="7466" max="7466" width="10" style="56" bestFit="1" customWidth="1"/>
    <col min="7467" max="7467" width="9.26953125" style="56" bestFit="1" customWidth="1"/>
    <col min="7468" max="7468" width="10" style="56" bestFit="1" customWidth="1"/>
    <col min="7469" max="7472" width="9.26953125" style="56" bestFit="1" customWidth="1"/>
    <col min="7473" max="7474" width="10" style="56" bestFit="1" customWidth="1"/>
    <col min="7475" max="7475" width="9.26953125" style="56" bestFit="1" customWidth="1"/>
    <col min="7476" max="7477" width="10" style="56" bestFit="1" customWidth="1"/>
    <col min="7478" max="7478" width="10.6328125" style="56" bestFit="1" customWidth="1"/>
    <col min="7479" max="7479" width="9.6328125" style="56" bestFit="1" customWidth="1"/>
    <col min="7480" max="7480" width="11.08984375" style="56" bestFit="1" customWidth="1"/>
    <col min="7481" max="7481" width="5.7265625" style="56" customWidth="1"/>
    <col min="7482" max="7482" width="7" style="56" customWidth="1"/>
    <col min="7483" max="7483" width="3.6328125" style="56" customWidth="1"/>
    <col min="7484" max="7484" width="19.453125" style="56" customWidth="1"/>
    <col min="7485" max="7486" width="9.90625" style="56" bestFit="1" customWidth="1"/>
    <col min="7487" max="7487" width="9.08984375" style="56" bestFit="1" customWidth="1"/>
    <col min="7488" max="7488" width="10" style="56" customWidth="1"/>
    <col min="7489" max="7489" width="3.90625" style="56" customWidth="1"/>
    <col min="7490" max="7490" width="3.7265625" style="56" customWidth="1"/>
    <col min="7491" max="7491" width="20.08984375" style="56" customWidth="1"/>
    <col min="7492" max="7492" width="9.36328125" style="56" bestFit="1" customWidth="1"/>
    <col min="7493" max="7493" width="9.90625" style="56" bestFit="1" customWidth="1"/>
    <col min="7494" max="7494" width="10.453125" style="56" bestFit="1" customWidth="1"/>
    <col min="7495" max="7495" width="3.90625" style="56" customWidth="1"/>
    <col min="7496" max="7680" width="9" style="56"/>
    <col min="7681" max="7681" width="3.90625" style="56" customWidth="1"/>
    <col min="7682" max="7682" width="21" style="56" customWidth="1"/>
    <col min="7683" max="7721" width="9.26953125" style="56" bestFit="1" customWidth="1"/>
    <col min="7722" max="7722" width="10" style="56" bestFit="1" customWidth="1"/>
    <col min="7723" max="7723" width="9.26953125" style="56" bestFit="1" customWidth="1"/>
    <col min="7724" max="7724" width="10" style="56" bestFit="1" customWidth="1"/>
    <col min="7725" max="7728" width="9.26953125" style="56" bestFit="1" customWidth="1"/>
    <col min="7729" max="7730" width="10" style="56" bestFit="1" customWidth="1"/>
    <col min="7731" max="7731" width="9.26953125" style="56" bestFit="1" customWidth="1"/>
    <col min="7732" max="7733" width="10" style="56" bestFit="1" customWidth="1"/>
    <col min="7734" max="7734" width="10.6328125" style="56" bestFit="1" customWidth="1"/>
    <col min="7735" max="7735" width="9.6328125" style="56" bestFit="1" customWidth="1"/>
    <col min="7736" max="7736" width="11.08984375" style="56" bestFit="1" customWidth="1"/>
    <col min="7737" max="7737" width="5.7265625" style="56" customWidth="1"/>
    <col min="7738" max="7738" width="7" style="56" customWidth="1"/>
    <col min="7739" max="7739" width="3.6328125" style="56" customWidth="1"/>
    <col min="7740" max="7740" width="19.453125" style="56" customWidth="1"/>
    <col min="7741" max="7742" width="9.90625" style="56" bestFit="1" customWidth="1"/>
    <col min="7743" max="7743" width="9.08984375" style="56" bestFit="1" customWidth="1"/>
    <col min="7744" max="7744" width="10" style="56" customWidth="1"/>
    <col min="7745" max="7745" width="3.90625" style="56" customWidth="1"/>
    <col min="7746" max="7746" width="3.7265625" style="56" customWidth="1"/>
    <col min="7747" max="7747" width="20.08984375" style="56" customWidth="1"/>
    <col min="7748" max="7748" width="9.36328125" style="56" bestFit="1" customWidth="1"/>
    <col min="7749" max="7749" width="9.90625" style="56" bestFit="1" customWidth="1"/>
    <col min="7750" max="7750" width="10.453125" style="56" bestFit="1" customWidth="1"/>
    <col min="7751" max="7751" width="3.90625" style="56" customWidth="1"/>
    <col min="7752" max="7936" width="9" style="56"/>
    <col min="7937" max="7937" width="3.90625" style="56" customWidth="1"/>
    <col min="7938" max="7938" width="21" style="56" customWidth="1"/>
    <col min="7939" max="7977" width="9.26953125" style="56" bestFit="1" customWidth="1"/>
    <col min="7978" max="7978" width="10" style="56" bestFit="1" customWidth="1"/>
    <col min="7979" max="7979" width="9.26953125" style="56" bestFit="1" customWidth="1"/>
    <col min="7980" max="7980" width="10" style="56" bestFit="1" customWidth="1"/>
    <col min="7981" max="7984" width="9.26953125" style="56" bestFit="1" customWidth="1"/>
    <col min="7985" max="7986" width="10" style="56" bestFit="1" customWidth="1"/>
    <col min="7987" max="7987" width="9.26953125" style="56" bestFit="1" customWidth="1"/>
    <col min="7988" max="7989" width="10" style="56" bestFit="1" customWidth="1"/>
    <col min="7990" max="7990" width="10.6328125" style="56" bestFit="1" customWidth="1"/>
    <col min="7991" max="7991" width="9.6328125" style="56" bestFit="1" customWidth="1"/>
    <col min="7992" max="7992" width="11.08984375" style="56" bestFit="1" customWidth="1"/>
    <col min="7993" max="7993" width="5.7265625" style="56" customWidth="1"/>
    <col min="7994" max="7994" width="7" style="56" customWidth="1"/>
    <col min="7995" max="7995" width="3.6328125" style="56" customWidth="1"/>
    <col min="7996" max="7996" width="19.453125" style="56" customWidth="1"/>
    <col min="7997" max="7998" width="9.90625" style="56" bestFit="1" customWidth="1"/>
    <col min="7999" max="7999" width="9.08984375" style="56" bestFit="1" customWidth="1"/>
    <col min="8000" max="8000" width="10" style="56" customWidth="1"/>
    <col min="8001" max="8001" width="3.90625" style="56" customWidth="1"/>
    <col min="8002" max="8002" width="3.7265625" style="56" customWidth="1"/>
    <col min="8003" max="8003" width="20.08984375" style="56" customWidth="1"/>
    <col min="8004" max="8004" width="9.36328125" style="56" bestFit="1" customWidth="1"/>
    <col min="8005" max="8005" width="9.90625" style="56" bestFit="1" customWidth="1"/>
    <col min="8006" max="8006" width="10.453125" style="56" bestFit="1" customWidth="1"/>
    <col min="8007" max="8007" width="3.90625" style="56" customWidth="1"/>
    <col min="8008" max="8192" width="9" style="56"/>
    <col min="8193" max="8193" width="3.90625" style="56" customWidth="1"/>
    <col min="8194" max="8194" width="21" style="56" customWidth="1"/>
    <col min="8195" max="8233" width="9.26953125" style="56" bestFit="1" customWidth="1"/>
    <col min="8234" max="8234" width="10" style="56" bestFit="1" customWidth="1"/>
    <col min="8235" max="8235" width="9.26953125" style="56" bestFit="1" customWidth="1"/>
    <col min="8236" max="8236" width="10" style="56" bestFit="1" customWidth="1"/>
    <col min="8237" max="8240" width="9.26953125" style="56" bestFit="1" customWidth="1"/>
    <col min="8241" max="8242" width="10" style="56" bestFit="1" customWidth="1"/>
    <col min="8243" max="8243" width="9.26953125" style="56" bestFit="1" customWidth="1"/>
    <col min="8244" max="8245" width="10" style="56" bestFit="1" customWidth="1"/>
    <col min="8246" max="8246" width="10.6328125" style="56" bestFit="1" customWidth="1"/>
    <col min="8247" max="8247" width="9.6328125" style="56" bestFit="1" customWidth="1"/>
    <col min="8248" max="8248" width="11.08984375" style="56" bestFit="1" customWidth="1"/>
    <col min="8249" max="8249" width="5.7265625" style="56" customWidth="1"/>
    <col min="8250" max="8250" width="7" style="56" customWidth="1"/>
    <col min="8251" max="8251" width="3.6328125" style="56" customWidth="1"/>
    <col min="8252" max="8252" width="19.453125" style="56" customWidth="1"/>
    <col min="8253" max="8254" width="9.90625" style="56" bestFit="1" customWidth="1"/>
    <col min="8255" max="8255" width="9.08984375" style="56" bestFit="1" customWidth="1"/>
    <col min="8256" max="8256" width="10" style="56" customWidth="1"/>
    <col min="8257" max="8257" width="3.90625" style="56" customWidth="1"/>
    <col min="8258" max="8258" width="3.7265625" style="56" customWidth="1"/>
    <col min="8259" max="8259" width="20.08984375" style="56" customWidth="1"/>
    <col min="8260" max="8260" width="9.36328125" style="56" bestFit="1" customWidth="1"/>
    <col min="8261" max="8261" width="9.90625" style="56" bestFit="1" customWidth="1"/>
    <col min="8262" max="8262" width="10.453125" style="56" bestFit="1" customWidth="1"/>
    <col min="8263" max="8263" width="3.90625" style="56" customWidth="1"/>
    <col min="8264" max="8448" width="9" style="56"/>
    <col min="8449" max="8449" width="3.90625" style="56" customWidth="1"/>
    <col min="8450" max="8450" width="21" style="56" customWidth="1"/>
    <col min="8451" max="8489" width="9.26953125" style="56" bestFit="1" customWidth="1"/>
    <col min="8490" max="8490" width="10" style="56" bestFit="1" customWidth="1"/>
    <col min="8491" max="8491" width="9.26953125" style="56" bestFit="1" customWidth="1"/>
    <col min="8492" max="8492" width="10" style="56" bestFit="1" customWidth="1"/>
    <col min="8493" max="8496" width="9.26953125" style="56" bestFit="1" customWidth="1"/>
    <col min="8497" max="8498" width="10" style="56" bestFit="1" customWidth="1"/>
    <col min="8499" max="8499" width="9.26953125" style="56" bestFit="1" customWidth="1"/>
    <col min="8500" max="8501" width="10" style="56" bestFit="1" customWidth="1"/>
    <col min="8502" max="8502" width="10.6328125" style="56" bestFit="1" customWidth="1"/>
    <col min="8503" max="8503" width="9.6328125" style="56" bestFit="1" customWidth="1"/>
    <col min="8504" max="8504" width="11.08984375" style="56" bestFit="1" customWidth="1"/>
    <col min="8505" max="8505" width="5.7265625" style="56" customWidth="1"/>
    <col min="8506" max="8506" width="7" style="56" customWidth="1"/>
    <col min="8507" max="8507" width="3.6328125" style="56" customWidth="1"/>
    <col min="8508" max="8508" width="19.453125" style="56" customWidth="1"/>
    <col min="8509" max="8510" width="9.90625" style="56" bestFit="1" customWidth="1"/>
    <col min="8511" max="8511" width="9.08984375" style="56" bestFit="1" customWidth="1"/>
    <col min="8512" max="8512" width="10" style="56" customWidth="1"/>
    <col min="8513" max="8513" width="3.90625" style="56" customWidth="1"/>
    <col min="8514" max="8514" width="3.7265625" style="56" customWidth="1"/>
    <col min="8515" max="8515" width="20.08984375" style="56" customWidth="1"/>
    <col min="8516" max="8516" width="9.36328125" style="56" bestFit="1" customWidth="1"/>
    <col min="8517" max="8517" width="9.90625" style="56" bestFit="1" customWidth="1"/>
    <col min="8518" max="8518" width="10.453125" style="56" bestFit="1" customWidth="1"/>
    <col min="8519" max="8519" width="3.90625" style="56" customWidth="1"/>
    <col min="8520" max="8704" width="9" style="56"/>
    <col min="8705" max="8705" width="3.90625" style="56" customWidth="1"/>
    <col min="8706" max="8706" width="21" style="56" customWidth="1"/>
    <col min="8707" max="8745" width="9.26953125" style="56" bestFit="1" customWidth="1"/>
    <col min="8746" max="8746" width="10" style="56" bestFit="1" customWidth="1"/>
    <col min="8747" max="8747" width="9.26953125" style="56" bestFit="1" customWidth="1"/>
    <col min="8748" max="8748" width="10" style="56" bestFit="1" customWidth="1"/>
    <col min="8749" max="8752" width="9.26953125" style="56" bestFit="1" customWidth="1"/>
    <col min="8753" max="8754" width="10" style="56" bestFit="1" customWidth="1"/>
    <col min="8755" max="8755" width="9.26953125" style="56" bestFit="1" customWidth="1"/>
    <col min="8756" max="8757" width="10" style="56" bestFit="1" customWidth="1"/>
    <col min="8758" max="8758" width="10.6328125" style="56" bestFit="1" customWidth="1"/>
    <col min="8759" max="8759" width="9.6328125" style="56" bestFit="1" customWidth="1"/>
    <col min="8760" max="8760" width="11.08984375" style="56" bestFit="1" customWidth="1"/>
    <col min="8761" max="8761" width="5.7265625" style="56" customWidth="1"/>
    <col min="8762" max="8762" width="7" style="56" customWidth="1"/>
    <col min="8763" max="8763" width="3.6328125" style="56" customWidth="1"/>
    <col min="8764" max="8764" width="19.453125" style="56" customWidth="1"/>
    <col min="8765" max="8766" width="9.90625" style="56" bestFit="1" customWidth="1"/>
    <col min="8767" max="8767" width="9.08984375" style="56" bestFit="1" customWidth="1"/>
    <col min="8768" max="8768" width="10" style="56" customWidth="1"/>
    <col min="8769" max="8769" width="3.90625" style="56" customWidth="1"/>
    <col min="8770" max="8770" width="3.7265625" style="56" customWidth="1"/>
    <col min="8771" max="8771" width="20.08984375" style="56" customWidth="1"/>
    <col min="8772" max="8772" width="9.36328125" style="56" bestFit="1" customWidth="1"/>
    <col min="8773" max="8773" width="9.90625" style="56" bestFit="1" customWidth="1"/>
    <col min="8774" max="8774" width="10.453125" style="56" bestFit="1" customWidth="1"/>
    <col min="8775" max="8775" width="3.90625" style="56" customWidth="1"/>
    <col min="8776" max="8960" width="9" style="56"/>
    <col min="8961" max="8961" width="3.90625" style="56" customWidth="1"/>
    <col min="8962" max="8962" width="21" style="56" customWidth="1"/>
    <col min="8963" max="9001" width="9.26953125" style="56" bestFit="1" customWidth="1"/>
    <col min="9002" max="9002" width="10" style="56" bestFit="1" customWidth="1"/>
    <col min="9003" max="9003" width="9.26953125" style="56" bestFit="1" customWidth="1"/>
    <col min="9004" max="9004" width="10" style="56" bestFit="1" customWidth="1"/>
    <col min="9005" max="9008" width="9.26953125" style="56" bestFit="1" customWidth="1"/>
    <col min="9009" max="9010" width="10" style="56" bestFit="1" customWidth="1"/>
    <col min="9011" max="9011" width="9.26953125" style="56" bestFit="1" customWidth="1"/>
    <col min="9012" max="9013" width="10" style="56" bestFit="1" customWidth="1"/>
    <col min="9014" max="9014" width="10.6328125" style="56" bestFit="1" customWidth="1"/>
    <col min="9015" max="9015" width="9.6328125" style="56" bestFit="1" customWidth="1"/>
    <col min="9016" max="9016" width="11.08984375" style="56" bestFit="1" customWidth="1"/>
    <col min="9017" max="9017" width="5.7265625" style="56" customWidth="1"/>
    <col min="9018" max="9018" width="7" style="56" customWidth="1"/>
    <col min="9019" max="9019" width="3.6328125" style="56" customWidth="1"/>
    <col min="9020" max="9020" width="19.453125" style="56" customWidth="1"/>
    <col min="9021" max="9022" width="9.90625" style="56" bestFit="1" customWidth="1"/>
    <col min="9023" max="9023" width="9.08984375" style="56" bestFit="1" customWidth="1"/>
    <col min="9024" max="9024" width="10" style="56" customWidth="1"/>
    <col min="9025" max="9025" width="3.90625" style="56" customWidth="1"/>
    <col min="9026" max="9026" width="3.7265625" style="56" customWidth="1"/>
    <col min="9027" max="9027" width="20.08984375" style="56" customWidth="1"/>
    <col min="9028" max="9028" width="9.36328125" style="56" bestFit="1" customWidth="1"/>
    <col min="9029" max="9029" width="9.90625" style="56" bestFit="1" customWidth="1"/>
    <col min="9030" max="9030" width="10.453125" style="56" bestFit="1" customWidth="1"/>
    <col min="9031" max="9031" width="3.90625" style="56" customWidth="1"/>
    <col min="9032" max="9216" width="9" style="56"/>
    <col min="9217" max="9217" width="3.90625" style="56" customWidth="1"/>
    <col min="9218" max="9218" width="21" style="56" customWidth="1"/>
    <col min="9219" max="9257" width="9.26953125" style="56" bestFit="1" customWidth="1"/>
    <col min="9258" max="9258" width="10" style="56" bestFit="1" customWidth="1"/>
    <col min="9259" max="9259" width="9.26953125" style="56" bestFit="1" customWidth="1"/>
    <col min="9260" max="9260" width="10" style="56" bestFit="1" customWidth="1"/>
    <col min="9261" max="9264" width="9.26953125" style="56" bestFit="1" customWidth="1"/>
    <col min="9265" max="9266" width="10" style="56" bestFit="1" customWidth="1"/>
    <col min="9267" max="9267" width="9.26953125" style="56" bestFit="1" customWidth="1"/>
    <col min="9268" max="9269" width="10" style="56" bestFit="1" customWidth="1"/>
    <col min="9270" max="9270" width="10.6328125" style="56" bestFit="1" customWidth="1"/>
    <col min="9271" max="9271" width="9.6328125" style="56" bestFit="1" customWidth="1"/>
    <col min="9272" max="9272" width="11.08984375" style="56" bestFit="1" customWidth="1"/>
    <col min="9273" max="9273" width="5.7265625" style="56" customWidth="1"/>
    <col min="9274" max="9274" width="7" style="56" customWidth="1"/>
    <col min="9275" max="9275" width="3.6328125" style="56" customWidth="1"/>
    <col min="9276" max="9276" width="19.453125" style="56" customWidth="1"/>
    <col min="9277" max="9278" width="9.90625" style="56" bestFit="1" customWidth="1"/>
    <col min="9279" max="9279" width="9.08984375" style="56" bestFit="1" customWidth="1"/>
    <col min="9280" max="9280" width="10" style="56" customWidth="1"/>
    <col min="9281" max="9281" width="3.90625" style="56" customWidth="1"/>
    <col min="9282" max="9282" width="3.7265625" style="56" customWidth="1"/>
    <col min="9283" max="9283" width="20.08984375" style="56" customWidth="1"/>
    <col min="9284" max="9284" width="9.36328125" style="56" bestFit="1" customWidth="1"/>
    <col min="9285" max="9285" width="9.90625" style="56" bestFit="1" customWidth="1"/>
    <col min="9286" max="9286" width="10.453125" style="56" bestFit="1" customWidth="1"/>
    <col min="9287" max="9287" width="3.90625" style="56" customWidth="1"/>
    <col min="9288" max="9472" width="9" style="56"/>
    <col min="9473" max="9473" width="3.90625" style="56" customWidth="1"/>
    <col min="9474" max="9474" width="21" style="56" customWidth="1"/>
    <col min="9475" max="9513" width="9.26953125" style="56" bestFit="1" customWidth="1"/>
    <col min="9514" max="9514" width="10" style="56" bestFit="1" customWidth="1"/>
    <col min="9515" max="9515" width="9.26953125" style="56" bestFit="1" customWidth="1"/>
    <col min="9516" max="9516" width="10" style="56" bestFit="1" customWidth="1"/>
    <col min="9517" max="9520" width="9.26953125" style="56" bestFit="1" customWidth="1"/>
    <col min="9521" max="9522" width="10" style="56" bestFit="1" customWidth="1"/>
    <col min="9523" max="9523" width="9.26953125" style="56" bestFit="1" customWidth="1"/>
    <col min="9524" max="9525" width="10" style="56" bestFit="1" customWidth="1"/>
    <col min="9526" max="9526" width="10.6328125" style="56" bestFit="1" customWidth="1"/>
    <col min="9527" max="9527" width="9.6328125" style="56" bestFit="1" customWidth="1"/>
    <col min="9528" max="9528" width="11.08984375" style="56" bestFit="1" customWidth="1"/>
    <col min="9529" max="9529" width="5.7265625" style="56" customWidth="1"/>
    <col min="9530" max="9530" width="7" style="56" customWidth="1"/>
    <col min="9531" max="9531" width="3.6328125" style="56" customWidth="1"/>
    <col min="9532" max="9532" width="19.453125" style="56" customWidth="1"/>
    <col min="9533" max="9534" width="9.90625" style="56" bestFit="1" customWidth="1"/>
    <col min="9535" max="9535" width="9.08984375" style="56" bestFit="1" customWidth="1"/>
    <col min="9536" max="9536" width="10" style="56" customWidth="1"/>
    <col min="9537" max="9537" width="3.90625" style="56" customWidth="1"/>
    <col min="9538" max="9538" width="3.7265625" style="56" customWidth="1"/>
    <col min="9539" max="9539" width="20.08984375" style="56" customWidth="1"/>
    <col min="9540" max="9540" width="9.36328125" style="56" bestFit="1" customWidth="1"/>
    <col min="9541" max="9541" width="9.90625" style="56" bestFit="1" customWidth="1"/>
    <col min="9542" max="9542" width="10.453125" style="56" bestFit="1" customWidth="1"/>
    <col min="9543" max="9543" width="3.90625" style="56" customWidth="1"/>
    <col min="9544" max="9728" width="9" style="56"/>
    <col min="9729" max="9729" width="3.90625" style="56" customWidth="1"/>
    <col min="9730" max="9730" width="21" style="56" customWidth="1"/>
    <col min="9731" max="9769" width="9.26953125" style="56" bestFit="1" customWidth="1"/>
    <col min="9770" max="9770" width="10" style="56" bestFit="1" customWidth="1"/>
    <col min="9771" max="9771" width="9.26953125" style="56" bestFit="1" customWidth="1"/>
    <col min="9772" max="9772" width="10" style="56" bestFit="1" customWidth="1"/>
    <col min="9773" max="9776" width="9.26953125" style="56" bestFit="1" customWidth="1"/>
    <col min="9777" max="9778" width="10" style="56" bestFit="1" customWidth="1"/>
    <col min="9779" max="9779" width="9.26953125" style="56" bestFit="1" customWidth="1"/>
    <col min="9780" max="9781" width="10" style="56" bestFit="1" customWidth="1"/>
    <col min="9782" max="9782" width="10.6328125" style="56" bestFit="1" customWidth="1"/>
    <col min="9783" max="9783" width="9.6328125" style="56" bestFit="1" customWidth="1"/>
    <col min="9784" max="9784" width="11.08984375" style="56" bestFit="1" customWidth="1"/>
    <col min="9785" max="9785" width="5.7265625" style="56" customWidth="1"/>
    <col min="9786" max="9786" width="7" style="56" customWidth="1"/>
    <col min="9787" max="9787" width="3.6328125" style="56" customWidth="1"/>
    <col min="9788" max="9788" width="19.453125" style="56" customWidth="1"/>
    <col min="9789" max="9790" width="9.90625" style="56" bestFit="1" customWidth="1"/>
    <col min="9791" max="9791" width="9.08984375" style="56" bestFit="1" customWidth="1"/>
    <col min="9792" max="9792" width="10" style="56" customWidth="1"/>
    <col min="9793" max="9793" width="3.90625" style="56" customWidth="1"/>
    <col min="9794" max="9794" width="3.7265625" style="56" customWidth="1"/>
    <col min="9795" max="9795" width="20.08984375" style="56" customWidth="1"/>
    <col min="9796" max="9796" width="9.36328125" style="56" bestFit="1" customWidth="1"/>
    <col min="9797" max="9797" width="9.90625" style="56" bestFit="1" customWidth="1"/>
    <col min="9798" max="9798" width="10.453125" style="56" bestFit="1" customWidth="1"/>
    <col min="9799" max="9799" width="3.90625" style="56" customWidth="1"/>
    <col min="9800" max="9984" width="9" style="56"/>
    <col min="9985" max="9985" width="3.90625" style="56" customWidth="1"/>
    <col min="9986" max="9986" width="21" style="56" customWidth="1"/>
    <col min="9987" max="10025" width="9.26953125" style="56" bestFit="1" customWidth="1"/>
    <col min="10026" max="10026" width="10" style="56" bestFit="1" customWidth="1"/>
    <col min="10027" max="10027" width="9.26953125" style="56" bestFit="1" customWidth="1"/>
    <col min="10028" max="10028" width="10" style="56" bestFit="1" customWidth="1"/>
    <col min="10029" max="10032" width="9.26953125" style="56" bestFit="1" customWidth="1"/>
    <col min="10033" max="10034" width="10" style="56" bestFit="1" customWidth="1"/>
    <col min="10035" max="10035" width="9.26953125" style="56" bestFit="1" customWidth="1"/>
    <col min="10036" max="10037" width="10" style="56" bestFit="1" customWidth="1"/>
    <col min="10038" max="10038" width="10.6328125" style="56" bestFit="1" customWidth="1"/>
    <col min="10039" max="10039" width="9.6328125" style="56" bestFit="1" customWidth="1"/>
    <col min="10040" max="10040" width="11.08984375" style="56" bestFit="1" customWidth="1"/>
    <col min="10041" max="10041" width="5.7265625" style="56" customWidth="1"/>
    <col min="10042" max="10042" width="7" style="56" customWidth="1"/>
    <col min="10043" max="10043" width="3.6328125" style="56" customWidth="1"/>
    <col min="10044" max="10044" width="19.453125" style="56" customWidth="1"/>
    <col min="10045" max="10046" width="9.90625" style="56" bestFit="1" customWidth="1"/>
    <col min="10047" max="10047" width="9.08984375" style="56" bestFit="1" customWidth="1"/>
    <col min="10048" max="10048" width="10" style="56" customWidth="1"/>
    <col min="10049" max="10049" width="3.90625" style="56" customWidth="1"/>
    <col min="10050" max="10050" width="3.7265625" style="56" customWidth="1"/>
    <col min="10051" max="10051" width="20.08984375" style="56" customWidth="1"/>
    <col min="10052" max="10052" width="9.36328125" style="56" bestFit="1" customWidth="1"/>
    <col min="10053" max="10053" width="9.90625" style="56" bestFit="1" customWidth="1"/>
    <col min="10054" max="10054" width="10.453125" style="56" bestFit="1" customWidth="1"/>
    <col min="10055" max="10055" width="3.90625" style="56" customWidth="1"/>
    <col min="10056" max="10240" width="9" style="56"/>
    <col min="10241" max="10241" width="3.90625" style="56" customWidth="1"/>
    <col min="10242" max="10242" width="21" style="56" customWidth="1"/>
    <col min="10243" max="10281" width="9.26953125" style="56" bestFit="1" customWidth="1"/>
    <col min="10282" max="10282" width="10" style="56" bestFit="1" customWidth="1"/>
    <col min="10283" max="10283" width="9.26953125" style="56" bestFit="1" customWidth="1"/>
    <col min="10284" max="10284" width="10" style="56" bestFit="1" customWidth="1"/>
    <col min="10285" max="10288" width="9.26953125" style="56" bestFit="1" customWidth="1"/>
    <col min="10289" max="10290" width="10" style="56" bestFit="1" customWidth="1"/>
    <col min="10291" max="10291" width="9.26953125" style="56" bestFit="1" customWidth="1"/>
    <col min="10292" max="10293" width="10" style="56" bestFit="1" customWidth="1"/>
    <col min="10294" max="10294" width="10.6328125" style="56" bestFit="1" customWidth="1"/>
    <col min="10295" max="10295" width="9.6328125" style="56" bestFit="1" customWidth="1"/>
    <col min="10296" max="10296" width="11.08984375" style="56" bestFit="1" customWidth="1"/>
    <col min="10297" max="10297" width="5.7265625" style="56" customWidth="1"/>
    <col min="10298" max="10298" width="7" style="56" customWidth="1"/>
    <col min="10299" max="10299" width="3.6328125" style="56" customWidth="1"/>
    <col min="10300" max="10300" width="19.453125" style="56" customWidth="1"/>
    <col min="10301" max="10302" width="9.90625" style="56" bestFit="1" customWidth="1"/>
    <col min="10303" max="10303" width="9.08984375" style="56" bestFit="1" customWidth="1"/>
    <col min="10304" max="10304" width="10" style="56" customWidth="1"/>
    <col min="10305" max="10305" width="3.90625" style="56" customWidth="1"/>
    <col min="10306" max="10306" width="3.7265625" style="56" customWidth="1"/>
    <col min="10307" max="10307" width="20.08984375" style="56" customWidth="1"/>
    <col min="10308" max="10308" width="9.36328125" style="56" bestFit="1" customWidth="1"/>
    <col min="10309" max="10309" width="9.90625" style="56" bestFit="1" customWidth="1"/>
    <col min="10310" max="10310" width="10.453125" style="56" bestFit="1" customWidth="1"/>
    <col min="10311" max="10311" width="3.90625" style="56" customWidth="1"/>
    <col min="10312" max="10496" width="9" style="56"/>
    <col min="10497" max="10497" width="3.90625" style="56" customWidth="1"/>
    <col min="10498" max="10498" width="21" style="56" customWidth="1"/>
    <col min="10499" max="10537" width="9.26953125" style="56" bestFit="1" customWidth="1"/>
    <col min="10538" max="10538" width="10" style="56" bestFit="1" customWidth="1"/>
    <col min="10539" max="10539" width="9.26953125" style="56" bestFit="1" customWidth="1"/>
    <col min="10540" max="10540" width="10" style="56" bestFit="1" customWidth="1"/>
    <col min="10541" max="10544" width="9.26953125" style="56" bestFit="1" customWidth="1"/>
    <col min="10545" max="10546" width="10" style="56" bestFit="1" customWidth="1"/>
    <col min="10547" max="10547" width="9.26953125" style="56" bestFit="1" customWidth="1"/>
    <col min="10548" max="10549" width="10" style="56" bestFit="1" customWidth="1"/>
    <col min="10550" max="10550" width="10.6328125" style="56" bestFit="1" customWidth="1"/>
    <col min="10551" max="10551" width="9.6328125" style="56" bestFit="1" customWidth="1"/>
    <col min="10552" max="10552" width="11.08984375" style="56" bestFit="1" customWidth="1"/>
    <col min="10553" max="10553" width="5.7265625" style="56" customWidth="1"/>
    <col min="10554" max="10554" width="7" style="56" customWidth="1"/>
    <col min="10555" max="10555" width="3.6328125" style="56" customWidth="1"/>
    <col min="10556" max="10556" width="19.453125" style="56" customWidth="1"/>
    <col min="10557" max="10558" width="9.90625" style="56" bestFit="1" customWidth="1"/>
    <col min="10559" max="10559" width="9.08984375" style="56" bestFit="1" customWidth="1"/>
    <col min="10560" max="10560" width="10" style="56" customWidth="1"/>
    <col min="10561" max="10561" width="3.90625" style="56" customWidth="1"/>
    <col min="10562" max="10562" width="3.7265625" style="56" customWidth="1"/>
    <col min="10563" max="10563" width="20.08984375" style="56" customWidth="1"/>
    <col min="10564" max="10564" width="9.36328125" style="56" bestFit="1" customWidth="1"/>
    <col min="10565" max="10565" width="9.90625" style="56" bestFit="1" customWidth="1"/>
    <col min="10566" max="10566" width="10.453125" style="56" bestFit="1" customWidth="1"/>
    <col min="10567" max="10567" width="3.90625" style="56" customWidth="1"/>
    <col min="10568" max="10752" width="9" style="56"/>
    <col min="10753" max="10753" width="3.90625" style="56" customWidth="1"/>
    <col min="10754" max="10754" width="21" style="56" customWidth="1"/>
    <col min="10755" max="10793" width="9.26953125" style="56" bestFit="1" customWidth="1"/>
    <col min="10794" max="10794" width="10" style="56" bestFit="1" customWidth="1"/>
    <col min="10795" max="10795" width="9.26953125" style="56" bestFit="1" customWidth="1"/>
    <col min="10796" max="10796" width="10" style="56" bestFit="1" customWidth="1"/>
    <col min="10797" max="10800" width="9.26953125" style="56" bestFit="1" customWidth="1"/>
    <col min="10801" max="10802" width="10" style="56" bestFit="1" customWidth="1"/>
    <col min="10803" max="10803" width="9.26953125" style="56" bestFit="1" customWidth="1"/>
    <col min="10804" max="10805" width="10" style="56" bestFit="1" customWidth="1"/>
    <col min="10806" max="10806" width="10.6328125" style="56" bestFit="1" customWidth="1"/>
    <col min="10807" max="10807" width="9.6328125" style="56" bestFit="1" customWidth="1"/>
    <col min="10808" max="10808" width="11.08984375" style="56" bestFit="1" customWidth="1"/>
    <col min="10809" max="10809" width="5.7265625" style="56" customWidth="1"/>
    <col min="10810" max="10810" width="7" style="56" customWidth="1"/>
    <col min="10811" max="10811" width="3.6328125" style="56" customWidth="1"/>
    <col min="10812" max="10812" width="19.453125" style="56" customWidth="1"/>
    <col min="10813" max="10814" width="9.90625" style="56" bestFit="1" customWidth="1"/>
    <col min="10815" max="10815" width="9.08984375" style="56" bestFit="1" customWidth="1"/>
    <col min="10816" max="10816" width="10" style="56" customWidth="1"/>
    <col min="10817" max="10817" width="3.90625" style="56" customWidth="1"/>
    <col min="10818" max="10818" width="3.7265625" style="56" customWidth="1"/>
    <col min="10819" max="10819" width="20.08984375" style="56" customWidth="1"/>
    <col min="10820" max="10820" width="9.36328125" style="56" bestFit="1" customWidth="1"/>
    <col min="10821" max="10821" width="9.90625" style="56" bestFit="1" customWidth="1"/>
    <col min="10822" max="10822" width="10.453125" style="56" bestFit="1" customWidth="1"/>
    <col min="10823" max="10823" width="3.90625" style="56" customWidth="1"/>
    <col min="10824" max="11008" width="9" style="56"/>
    <col min="11009" max="11009" width="3.90625" style="56" customWidth="1"/>
    <col min="11010" max="11010" width="21" style="56" customWidth="1"/>
    <col min="11011" max="11049" width="9.26953125" style="56" bestFit="1" customWidth="1"/>
    <col min="11050" max="11050" width="10" style="56" bestFit="1" customWidth="1"/>
    <col min="11051" max="11051" width="9.26953125" style="56" bestFit="1" customWidth="1"/>
    <col min="11052" max="11052" width="10" style="56" bestFit="1" customWidth="1"/>
    <col min="11053" max="11056" width="9.26953125" style="56" bestFit="1" customWidth="1"/>
    <col min="11057" max="11058" width="10" style="56" bestFit="1" customWidth="1"/>
    <col min="11059" max="11059" width="9.26953125" style="56" bestFit="1" customWidth="1"/>
    <col min="11060" max="11061" width="10" style="56" bestFit="1" customWidth="1"/>
    <col min="11062" max="11062" width="10.6328125" style="56" bestFit="1" customWidth="1"/>
    <col min="11063" max="11063" width="9.6328125" style="56" bestFit="1" customWidth="1"/>
    <col min="11064" max="11064" width="11.08984375" style="56" bestFit="1" customWidth="1"/>
    <col min="11065" max="11065" width="5.7265625" style="56" customWidth="1"/>
    <col min="11066" max="11066" width="7" style="56" customWidth="1"/>
    <col min="11067" max="11067" width="3.6328125" style="56" customWidth="1"/>
    <col min="11068" max="11068" width="19.453125" style="56" customWidth="1"/>
    <col min="11069" max="11070" width="9.90625" style="56" bestFit="1" customWidth="1"/>
    <col min="11071" max="11071" width="9.08984375" style="56" bestFit="1" customWidth="1"/>
    <col min="11072" max="11072" width="10" style="56" customWidth="1"/>
    <col min="11073" max="11073" width="3.90625" style="56" customWidth="1"/>
    <col min="11074" max="11074" width="3.7265625" style="56" customWidth="1"/>
    <col min="11075" max="11075" width="20.08984375" style="56" customWidth="1"/>
    <col min="11076" max="11076" width="9.36328125" style="56" bestFit="1" customWidth="1"/>
    <col min="11077" max="11077" width="9.90625" style="56" bestFit="1" customWidth="1"/>
    <col min="11078" max="11078" width="10.453125" style="56" bestFit="1" customWidth="1"/>
    <col min="11079" max="11079" width="3.90625" style="56" customWidth="1"/>
    <col min="11080" max="11264" width="9" style="56"/>
    <col min="11265" max="11265" width="3.90625" style="56" customWidth="1"/>
    <col min="11266" max="11266" width="21" style="56" customWidth="1"/>
    <col min="11267" max="11305" width="9.26953125" style="56" bestFit="1" customWidth="1"/>
    <col min="11306" max="11306" width="10" style="56" bestFit="1" customWidth="1"/>
    <col min="11307" max="11307" width="9.26953125" style="56" bestFit="1" customWidth="1"/>
    <col min="11308" max="11308" width="10" style="56" bestFit="1" customWidth="1"/>
    <col min="11309" max="11312" width="9.26953125" style="56" bestFit="1" customWidth="1"/>
    <col min="11313" max="11314" width="10" style="56" bestFit="1" customWidth="1"/>
    <col min="11315" max="11315" width="9.26953125" style="56" bestFit="1" customWidth="1"/>
    <col min="11316" max="11317" width="10" style="56" bestFit="1" customWidth="1"/>
    <col min="11318" max="11318" width="10.6328125" style="56" bestFit="1" customWidth="1"/>
    <col min="11319" max="11319" width="9.6328125" style="56" bestFit="1" customWidth="1"/>
    <col min="11320" max="11320" width="11.08984375" style="56" bestFit="1" customWidth="1"/>
    <col min="11321" max="11321" width="5.7265625" style="56" customWidth="1"/>
    <col min="11322" max="11322" width="7" style="56" customWidth="1"/>
    <col min="11323" max="11323" width="3.6328125" style="56" customWidth="1"/>
    <col min="11324" max="11324" width="19.453125" style="56" customWidth="1"/>
    <col min="11325" max="11326" width="9.90625" style="56" bestFit="1" customWidth="1"/>
    <col min="11327" max="11327" width="9.08984375" style="56" bestFit="1" customWidth="1"/>
    <col min="11328" max="11328" width="10" style="56" customWidth="1"/>
    <col min="11329" max="11329" width="3.90625" style="56" customWidth="1"/>
    <col min="11330" max="11330" width="3.7265625" style="56" customWidth="1"/>
    <col min="11331" max="11331" width="20.08984375" style="56" customWidth="1"/>
    <col min="11332" max="11332" width="9.36328125" style="56" bestFit="1" customWidth="1"/>
    <col min="11333" max="11333" width="9.90625" style="56" bestFit="1" customWidth="1"/>
    <col min="11334" max="11334" width="10.453125" style="56" bestFit="1" customWidth="1"/>
    <col min="11335" max="11335" width="3.90625" style="56" customWidth="1"/>
    <col min="11336" max="11520" width="9" style="56"/>
    <col min="11521" max="11521" width="3.90625" style="56" customWidth="1"/>
    <col min="11522" max="11522" width="21" style="56" customWidth="1"/>
    <col min="11523" max="11561" width="9.26953125" style="56" bestFit="1" customWidth="1"/>
    <col min="11562" max="11562" width="10" style="56" bestFit="1" customWidth="1"/>
    <col min="11563" max="11563" width="9.26953125" style="56" bestFit="1" customWidth="1"/>
    <col min="11564" max="11564" width="10" style="56" bestFit="1" customWidth="1"/>
    <col min="11565" max="11568" width="9.26953125" style="56" bestFit="1" customWidth="1"/>
    <col min="11569" max="11570" width="10" style="56" bestFit="1" customWidth="1"/>
    <col min="11571" max="11571" width="9.26953125" style="56" bestFit="1" customWidth="1"/>
    <col min="11572" max="11573" width="10" style="56" bestFit="1" customWidth="1"/>
    <col min="11574" max="11574" width="10.6328125" style="56" bestFit="1" customWidth="1"/>
    <col min="11575" max="11575" width="9.6328125" style="56" bestFit="1" customWidth="1"/>
    <col min="11576" max="11576" width="11.08984375" style="56" bestFit="1" customWidth="1"/>
    <col min="11577" max="11577" width="5.7265625" style="56" customWidth="1"/>
    <col min="11578" max="11578" width="7" style="56" customWidth="1"/>
    <col min="11579" max="11579" width="3.6328125" style="56" customWidth="1"/>
    <col min="11580" max="11580" width="19.453125" style="56" customWidth="1"/>
    <col min="11581" max="11582" width="9.90625" style="56" bestFit="1" customWidth="1"/>
    <col min="11583" max="11583" width="9.08984375" style="56" bestFit="1" customWidth="1"/>
    <col min="11584" max="11584" width="10" style="56" customWidth="1"/>
    <col min="11585" max="11585" width="3.90625" style="56" customWidth="1"/>
    <col min="11586" max="11586" width="3.7265625" style="56" customWidth="1"/>
    <col min="11587" max="11587" width="20.08984375" style="56" customWidth="1"/>
    <col min="11588" max="11588" width="9.36328125" style="56" bestFit="1" customWidth="1"/>
    <col min="11589" max="11589" width="9.90625" style="56" bestFit="1" customWidth="1"/>
    <col min="11590" max="11590" width="10.453125" style="56" bestFit="1" customWidth="1"/>
    <col min="11591" max="11591" width="3.90625" style="56" customWidth="1"/>
    <col min="11592" max="11776" width="9" style="56"/>
    <col min="11777" max="11777" width="3.90625" style="56" customWidth="1"/>
    <col min="11778" max="11778" width="21" style="56" customWidth="1"/>
    <col min="11779" max="11817" width="9.26953125" style="56" bestFit="1" customWidth="1"/>
    <col min="11818" max="11818" width="10" style="56" bestFit="1" customWidth="1"/>
    <col min="11819" max="11819" width="9.26953125" style="56" bestFit="1" customWidth="1"/>
    <col min="11820" max="11820" width="10" style="56" bestFit="1" customWidth="1"/>
    <col min="11821" max="11824" width="9.26953125" style="56" bestFit="1" customWidth="1"/>
    <col min="11825" max="11826" width="10" style="56" bestFit="1" customWidth="1"/>
    <col min="11827" max="11827" width="9.26953125" style="56" bestFit="1" customWidth="1"/>
    <col min="11828" max="11829" width="10" style="56" bestFit="1" customWidth="1"/>
    <col min="11830" max="11830" width="10.6328125" style="56" bestFit="1" customWidth="1"/>
    <col min="11831" max="11831" width="9.6328125" style="56" bestFit="1" customWidth="1"/>
    <col min="11832" max="11832" width="11.08984375" style="56" bestFit="1" customWidth="1"/>
    <col min="11833" max="11833" width="5.7265625" style="56" customWidth="1"/>
    <col min="11834" max="11834" width="7" style="56" customWidth="1"/>
    <col min="11835" max="11835" width="3.6328125" style="56" customWidth="1"/>
    <col min="11836" max="11836" width="19.453125" style="56" customWidth="1"/>
    <col min="11837" max="11838" width="9.90625" style="56" bestFit="1" customWidth="1"/>
    <col min="11839" max="11839" width="9.08984375" style="56" bestFit="1" customWidth="1"/>
    <col min="11840" max="11840" width="10" style="56" customWidth="1"/>
    <col min="11841" max="11841" width="3.90625" style="56" customWidth="1"/>
    <col min="11842" max="11842" width="3.7265625" style="56" customWidth="1"/>
    <col min="11843" max="11843" width="20.08984375" style="56" customWidth="1"/>
    <col min="11844" max="11844" width="9.36328125" style="56" bestFit="1" customWidth="1"/>
    <col min="11845" max="11845" width="9.90625" style="56" bestFit="1" customWidth="1"/>
    <col min="11846" max="11846" width="10.453125" style="56" bestFit="1" customWidth="1"/>
    <col min="11847" max="11847" width="3.90625" style="56" customWidth="1"/>
    <col min="11848" max="12032" width="9" style="56"/>
    <col min="12033" max="12033" width="3.90625" style="56" customWidth="1"/>
    <col min="12034" max="12034" width="21" style="56" customWidth="1"/>
    <col min="12035" max="12073" width="9.26953125" style="56" bestFit="1" customWidth="1"/>
    <col min="12074" max="12074" width="10" style="56" bestFit="1" customWidth="1"/>
    <col min="12075" max="12075" width="9.26953125" style="56" bestFit="1" customWidth="1"/>
    <col min="12076" max="12076" width="10" style="56" bestFit="1" customWidth="1"/>
    <col min="12077" max="12080" width="9.26953125" style="56" bestFit="1" customWidth="1"/>
    <col min="12081" max="12082" width="10" style="56" bestFit="1" customWidth="1"/>
    <col min="12083" max="12083" width="9.26953125" style="56" bestFit="1" customWidth="1"/>
    <col min="12084" max="12085" width="10" style="56" bestFit="1" customWidth="1"/>
    <col min="12086" max="12086" width="10.6328125" style="56" bestFit="1" customWidth="1"/>
    <col min="12087" max="12087" width="9.6328125" style="56" bestFit="1" customWidth="1"/>
    <col min="12088" max="12088" width="11.08984375" style="56" bestFit="1" customWidth="1"/>
    <col min="12089" max="12089" width="5.7265625" style="56" customWidth="1"/>
    <col min="12090" max="12090" width="7" style="56" customWidth="1"/>
    <col min="12091" max="12091" width="3.6328125" style="56" customWidth="1"/>
    <col min="12092" max="12092" width="19.453125" style="56" customWidth="1"/>
    <col min="12093" max="12094" width="9.90625" style="56" bestFit="1" customWidth="1"/>
    <col min="12095" max="12095" width="9.08984375" style="56" bestFit="1" customWidth="1"/>
    <col min="12096" max="12096" width="10" style="56" customWidth="1"/>
    <col min="12097" max="12097" width="3.90625" style="56" customWidth="1"/>
    <col min="12098" max="12098" width="3.7265625" style="56" customWidth="1"/>
    <col min="12099" max="12099" width="20.08984375" style="56" customWidth="1"/>
    <col min="12100" max="12100" width="9.36328125" style="56" bestFit="1" customWidth="1"/>
    <col min="12101" max="12101" width="9.90625" style="56" bestFit="1" customWidth="1"/>
    <col min="12102" max="12102" width="10.453125" style="56" bestFit="1" customWidth="1"/>
    <col min="12103" max="12103" width="3.90625" style="56" customWidth="1"/>
    <col min="12104" max="12288" width="9" style="56"/>
    <col min="12289" max="12289" width="3.90625" style="56" customWidth="1"/>
    <col min="12290" max="12290" width="21" style="56" customWidth="1"/>
    <col min="12291" max="12329" width="9.26953125" style="56" bestFit="1" customWidth="1"/>
    <col min="12330" max="12330" width="10" style="56" bestFit="1" customWidth="1"/>
    <col min="12331" max="12331" width="9.26953125" style="56" bestFit="1" customWidth="1"/>
    <col min="12332" max="12332" width="10" style="56" bestFit="1" customWidth="1"/>
    <col min="12333" max="12336" width="9.26953125" style="56" bestFit="1" customWidth="1"/>
    <col min="12337" max="12338" width="10" style="56" bestFit="1" customWidth="1"/>
    <col min="12339" max="12339" width="9.26953125" style="56" bestFit="1" customWidth="1"/>
    <col min="12340" max="12341" width="10" style="56" bestFit="1" customWidth="1"/>
    <col min="12342" max="12342" width="10.6328125" style="56" bestFit="1" customWidth="1"/>
    <col min="12343" max="12343" width="9.6328125" style="56" bestFit="1" customWidth="1"/>
    <col min="12344" max="12344" width="11.08984375" style="56" bestFit="1" customWidth="1"/>
    <col min="12345" max="12345" width="5.7265625" style="56" customWidth="1"/>
    <col min="12346" max="12346" width="7" style="56" customWidth="1"/>
    <col min="12347" max="12347" width="3.6328125" style="56" customWidth="1"/>
    <col min="12348" max="12348" width="19.453125" style="56" customWidth="1"/>
    <col min="12349" max="12350" width="9.90625" style="56" bestFit="1" customWidth="1"/>
    <col min="12351" max="12351" width="9.08984375" style="56" bestFit="1" customWidth="1"/>
    <col min="12352" max="12352" width="10" style="56" customWidth="1"/>
    <col min="12353" max="12353" width="3.90625" style="56" customWidth="1"/>
    <col min="12354" max="12354" width="3.7265625" style="56" customWidth="1"/>
    <col min="12355" max="12355" width="20.08984375" style="56" customWidth="1"/>
    <col min="12356" max="12356" width="9.36328125" style="56" bestFit="1" customWidth="1"/>
    <col min="12357" max="12357" width="9.90625" style="56" bestFit="1" customWidth="1"/>
    <col min="12358" max="12358" width="10.453125" style="56" bestFit="1" customWidth="1"/>
    <col min="12359" max="12359" width="3.90625" style="56" customWidth="1"/>
    <col min="12360" max="12544" width="9" style="56"/>
    <col min="12545" max="12545" width="3.90625" style="56" customWidth="1"/>
    <col min="12546" max="12546" width="21" style="56" customWidth="1"/>
    <col min="12547" max="12585" width="9.26953125" style="56" bestFit="1" customWidth="1"/>
    <col min="12586" max="12586" width="10" style="56" bestFit="1" customWidth="1"/>
    <col min="12587" max="12587" width="9.26953125" style="56" bestFit="1" customWidth="1"/>
    <col min="12588" max="12588" width="10" style="56" bestFit="1" customWidth="1"/>
    <col min="12589" max="12592" width="9.26953125" style="56" bestFit="1" customWidth="1"/>
    <col min="12593" max="12594" width="10" style="56" bestFit="1" customWidth="1"/>
    <col min="12595" max="12595" width="9.26953125" style="56" bestFit="1" customWidth="1"/>
    <col min="12596" max="12597" width="10" style="56" bestFit="1" customWidth="1"/>
    <col min="12598" max="12598" width="10.6328125" style="56" bestFit="1" customWidth="1"/>
    <col min="12599" max="12599" width="9.6328125" style="56" bestFit="1" customWidth="1"/>
    <col min="12600" max="12600" width="11.08984375" style="56" bestFit="1" customWidth="1"/>
    <col min="12601" max="12601" width="5.7265625" style="56" customWidth="1"/>
    <col min="12602" max="12602" width="7" style="56" customWidth="1"/>
    <col min="12603" max="12603" width="3.6328125" style="56" customWidth="1"/>
    <col min="12604" max="12604" width="19.453125" style="56" customWidth="1"/>
    <col min="12605" max="12606" width="9.90625" style="56" bestFit="1" customWidth="1"/>
    <col min="12607" max="12607" width="9.08984375" style="56" bestFit="1" customWidth="1"/>
    <col min="12608" max="12608" width="10" style="56" customWidth="1"/>
    <col min="12609" max="12609" width="3.90625" style="56" customWidth="1"/>
    <col min="12610" max="12610" width="3.7265625" style="56" customWidth="1"/>
    <col min="12611" max="12611" width="20.08984375" style="56" customWidth="1"/>
    <col min="12612" max="12612" width="9.36328125" style="56" bestFit="1" customWidth="1"/>
    <col min="12613" max="12613" width="9.90625" style="56" bestFit="1" customWidth="1"/>
    <col min="12614" max="12614" width="10.453125" style="56" bestFit="1" customWidth="1"/>
    <col min="12615" max="12615" width="3.90625" style="56" customWidth="1"/>
    <col min="12616" max="12800" width="9" style="56"/>
    <col min="12801" max="12801" width="3.90625" style="56" customWidth="1"/>
    <col min="12802" max="12802" width="21" style="56" customWidth="1"/>
    <col min="12803" max="12841" width="9.26953125" style="56" bestFit="1" customWidth="1"/>
    <col min="12842" max="12842" width="10" style="56" bestFit="1" customWidth="1"/>
    <col min="12843" max="12843" width="9.26953125" style="56" bestFit="1" customWidth="1"/>
    <col min="12844" max="12844" width="10" style="56" bestFit="1" customWidth="1"/>
    <col min="12845" max="12848" width="9.26953125" style="56" bestFit="1" customWidth="1"/>
    <col min="12849" max="12850" width="10" style="56" bestFit="1" customWidth="1"/>
    <col min="12851" max="12851" width="9.26953125" style="56" bestFit="1" customWidth="1"/>
    <col min="12852" max="12853" width="10" style="56" bestFit="1" customWidth="1"/>
    <col min="12854" max="12854" width="10.6328125" style="56" bestFit="1" customWidth="1"/>
    <col min="12855" max="12855" width="9.6328125" style="56" bestFit="1" customWidth="1"/>
    <col min="12856" max="12856" width="11.08984375" style="56" bestFit="1" customWidth="1"/>
    <col min="12857" max="12857" width="5.7265625" style="56" customWidth="1"/>
    <col min="12858" max="12858" width="7" style="56" customWidth="1"/>
    <col min="12859" max="12859" width="3.6328125" style="56" customWidth="1"/>
    <col min="12860" max="12860" width="19.453125" style="56" customWidth="1"/>
    <col min="12861" max="12862" width="9.90625" style="56" bestFit="1" customWidth="1"/>
    <col min="12863" max="12863" width="9.08984375" style="56" bestFit="1" customWidth="1"/>
    <col min="12864" max="12864" width="10" style="56" customWidth="1"/>
    <col min="12865" max="12865" width="3.90625" style="56" customWidth="1"/>
    <col min="12866" max="12866" width="3.7265625" style="56" customWidth="1"/>
    <col min="12867" max="12867" width="20.08984375" style="56" customWidth="1"/>
    <col min="12868" max="12868" width="9.36328125" style="56" bestFit="1" customWidth="1"/>
    <col min="12869" max="12869" width="9.90625" style="56" bestFit="1" customWidth="1"/>
    <col min="12870" max="12870" width="10.453125" style="56" bestFit="1" customWidth="1"/>
    <col min="12871" max="12871" width="3.90625" style="56" customWidth="1"/>
    <col min="12872" max="13056" width="9" style="56"/>
    <col min="13057" max="13057" width="3.90625" style="56" customWidth="1"/>
    <col min="13058" max="13058" width="21" style="56" customWidth="1"/>
    <col min="13059" max="13097" width="9.26953125" style="56" bestFit="1" customWidth="1"/>
    <col min="13098" max="13098" width="10" style="56" bestFit="1" customWidth="1"/>
    <col min="13099" max="13099" width="9.26953125" style="56" bestFit="1" customWidth="1"/>
    <col min="13100" max="13100" width="10" style="56" bestFit="1" customWidth="1"/>
    <col min="13101" max="13104" width="9.26953125" style="56" bestFit="1" customWidth="1"/>
    <col min="13105" max="13106" width="10" style="56" bestFit="1" customWidth="1"/>
    <col min="13107" max="13107" width="9.26953125" style="56" bestFit="1" customWidth="1"/>
    <col min="13108" max="13109" width="10" style="56" bestFit="1" customWidth="1"/>
    <col min="13110" max="13110" width="10.6328125" style="56" bestFit="1" customWidth="1"/>
    <col min="13111" max="13111" width="9.6328125" style="56" bestFit="1" customWidth="1"/>
    <col min="13112" max="13112" width="11.08984375" style="56" bestFit="1" customWidth="1"/>
    <col min="13113" max="13113" width="5.7265625" style="56" customWidth="1"/>
    <col min="13114" max="13114" width="7" style="56" customWidth="1"/>
    <col min="13115" max="13115" width="3.6328125" style="56" customWidth="1"/>
    <col min="13116" max="13116" width="19.453125" style="56" customWidth="1"/>
    <col min="13117" max="13118" width="9.90625" style="56" bestFit="1" customWidth="1"/>
    <col min="13119" max="13119" width="9.08984375" style="56" bestFit="1" customWidth="1"/>
    <col min="13120" max="13120" width="10" style="56" customWidth="1"/>
    <col min="13121" max="13121" width="3.90625" style="56" customWidth="1"/>
    <col min="13122" max="13122" width="3.7265625" style="56" customWidth="1"/>
    <col min="13123" max="13123" width="20.08984375" style="56" customWidth="1"/>
    <col min="13124" max="13124" width="9.36328125" style="56" bestFit="1" customWidth="1"/>
    <col min="13125" max="13125" width="9.90625" style="56" bestFit="1" customWidth="1"/>
    <col min="13126" max="13126" width="10.453125" style="56" bestFit="1" customWidth="1"/>
    <col min="13127" max="13127" width="3.90625" style="56" customWidth="1"/>
    <col min="13128" max="13312" width="9" style="56"/>
    <col min="13313" max="13313" width="3.90625" style="56" customWidth="1"/>
    <col min="13314" max="13314" width="21" style="56" customWidth="1"/>
    <col min="13315" max="13353" width="9.26953125" style="56" bestFit="1" customWidth="1"/>
    <col min="13354" max="13354" width="10" style="56" bestFit="1" customWidth="1"/>
    <col min="13355" max="13355" width="9.26953125" style="56" bestFit="1" customWidth="1"/>
    <col min="13356" max="13356" width="10" style="56" bestFit="1" customWidth="1"/>
    <col min="13357" max="13360" width="9.26953125" style="56" bestFit="1" customWidth="1"/>
    <col min="13361" max="13362" width="10" style="56" bestFit="1" customWidth="1"/>
    <col min="13363" max="13363" width="9.26953125" style="56" bestFit="1" customWidth="1"/>
    <col min="13364" max="13365" width="10" style="56" bestFit="1" customWidth="1"/>
    <col min="13366" max="13366" width="10.6328125" style="56" bestFit="1" customWidth="1"/>
    <col min="13367" max="13367" width="9.6328125" style="56" bestFit="1" customWidth="1"/>
    <col min="13368" max="13368" width="11.08984375" style="56" bestFit="1" customWidth="1"/>
    <col min="13369" max="13369" width="5.7265625" style="56" customWidth="1"/>
    <col min="13370" max="13370" width="7" style="56" customWidth="1"/>
    <col min="13371" max="13371" width="3.6328125" style="56" customWidth="1"/>
    <col min="13372" max="13372" width="19.453125" style="56" customWidth="1"/>
    <col min="13373" max="13374" width="9.90625" style="56" bestFit="1" customWidth="1"/>
    <col min="13375" max="13375" width="9.08984375" style="56" bestFit="1" customWidth="1"/>
    <col min="13376" max="13376" width="10" style="56" customWidth="1"/>
    <col min="13377" max="13377" width="3.90625" style="56" customWidth="1"/>
    <col min="13378" max="13378" width="3.7265625" style="56" customWidth="1"/>
    <col min="13379" max="13379" width="20.08984375" style="56" customWidth="1"/>
    <col min="13380" max="13380" width="9.36328125" style="56" bestFit="1" customWidth="1"/>
    <col min="13381" max="13381" width="9.90625" style="56" bestFit="1" customWidth="1"/>
    <col min="13382" max="13382" width="10.453125" style="56" bestFit="1" customWidth="1"/>
    <col min="13383" max="13383" width="3.90625" style="56" customWidth="1"/>
    <col min="13384" max="13568" width="9" style="56"/>
    <col min="13569" max="13569" width="3.90625" style="56" customWidth="1"/>
    <col min="13570" max="13570" width="21" style="56" customWidth="1"/>
    <col min="13571" max="13609" width="9.26953125" style="56" bestFit="1" customWidth="1"/>
    <col min="13610" max="13610" width="10" style="56" bestFit="1" customWidth="1"/>
    <col min="13611" max="13611" width="9.26953125" style="56" bestFit="1" customWidth="1"/>
    <col min="13612" max="13612" width="10" style="56" bestFit="1" customWidth="1"/>
    <col min="13613" max="13616" width="9.26953125" style="56" bestFit="1" customWidth="1"/>
    <col min="13617" max="13618" width="10" style="56" bestFit="1" customWidth="1"/>
    <col min="13619" max="13619" width="9.26953125" style="56" bestFit="1" customWidth="1"/>
    <col min="13620" max="13621" width="10" style="56" bestFit="1" customWidth="1"/>
    <col min="13622" max="13622" width="10.6328125" style="56" bestFit="1" customWidth="1"/>
    <col min="13623" max="13623" width="9.6328125" style="56" bestFit="1" customWidth="1"/>
    <col min="13624" max="13624" width="11.08984375" style="56" bestFit="1" customWidth="1"/>
    <col min="13625" max="13625" width="5.7265625" style="56" customWidth="1"/>
    <col min="13626" max="13626" width="7" style="56" customWidth="1"/>
    <col min="13627" max="13627" width="3.6328125" style="56" customWidth="1"/>
    <col min="13628" max="13628" width="19.453125" style="56" customWidth="1"/>
    <col min="13629" max="13630" width="9.90625" style="56" bestFit="1" customWidth="1"/>
    <col min="13631" max="13631" width="9.08984375" style="56" bestFit="1" customWidth="1"/>
    <col min="13632" max="13632" width="10" style="56" customWidth="1"/>
    <col min="13633" max="13633" width="3.90625" style="56" customWidth="1"/>
    <col min="13634" max="13634" width="3.7265625" style="56" customWidth="1"/>
    <col min="13635" max="13635" width="20.08984375" style="56" customWidth="1"/>
    <col min="13636" max="13636" width="9.36328125" style="56" bestFit="1" customWidth="1"/>
    <col min="13637" max="13637" width="9.90625" style="56" bestFit="1" customWidth="1"/>
    <col min="13638" max="13638" width="10.453125" style="56" bestFit="1" customWidth="1"/>
    <col min="13639" max="13639" width="3.90625" style="56" customWidth="1"/>
    <col min="13640" max="13824" width="9" style="56"/>
    <col min="13825" max="13825" width="3.90625" style="56" customWidth="1"/>
    <col min="13826" max="13826" width="21" style="56" customWidth="1"/>
    <col min="13827" max="13865" width="9.26953125" style="56" bestFit="1" customWidth="1"/>
    <col min="13866" max="13866" width="10" style="56" bestFit="1" customWidth="1"/>
    <col min="13867" max="13867" width="9.26953125" style="56" bestFit="1" customWidth="1"/>
    <col min="13868" max="13868" width="10" style="56" bestFit="1" customWidth="1"/>
    <col min="13869" max="13872" width="9.26953125" style="56" bestFit="1" customWidth="1"/>
    <col min="13873" max="13874" width="10" style="56" bestFit="1" customWidth="1"/>
    <col min="13875" max="13875" width="9.26953125" style="56" bestFit="1" customWidth="1"/>
    <col min="13876" max="13877" width="10" style="56" bestFit="1" customWidth="1"/>
    <col min="13878" max="13878" width="10.6328125" style="56" bestFit="1" customWidth="1"/>
    <col min="13879" max="13879" width="9.6328125" style="56" bestFit="1" customWidth="1"/>
    <col min="13880" max="13880" width="11.08984375" style="56" bestFit="1" customWidth="1"/>
    <col min="13881" max="13881" width="5.7265625" style="56" customWidth="1"/>
    <col min="13882" max="13882" width="7" style="56" customWidth="1"/>
    <col min="13883" max="13883" width="3.6328125" style="56" customWidth="1"/>
    <col min="13884" max="13884" width="19.453125" style="56" customWidth="1"/>
    <col min="13885" max="13886" width="9.90625" style="56" bestFit="1" customWidth="1"/>
    <col min="13887" max="13887" width="9.08984375" style="56" bestFit="1" customWidth="1"/>
    <col min="13888" max="13888" width="10" style="56" customWidth="1"/>
    <col min="13889" max="13889" width="3.90625" style="56" customWidth="1"/>
    <col min="13890" max="13890" width="3.7265625" style="56" customWidth="1"/>
    <col min="13891" max="13891" width="20.08984375" style="56" customWidth="1"/>
    <col min="13892" max="13892" width="9.36328125" style="56" bestFit="1" customWidth="1"/>
    <col min="13893" max="13893" width="9.90625" style="56" bestFit="1" customWidth="1"/>
    <col min="13894" max="13894" width="10.453125" style="56" bestFit="1" customWidth="1"/>
    <col min="13895" max="13895" width="3.90625" style="56" customWidth="1"/>
    <col min="13896" max="14080" width="9" style="56"/>
    <col min="14081" max="14081" width="3.90625" style="56" customWidth="1"/>
    <col min="14082" max="14082" width="21" style="56" customWidth="1"/>
    <col min="14083" max="14121" width="9.26953125" style="56" bestFit="1" customWidth="1"/>
    <col min="14122" max="14122" width="10" style="56" bestFit="1" customWidth="1"/>
    <col min="14123" max="14123" width="9.26953125" style="56" bestFit="1" customWidth="1"/>
    <col min="14124" max="14124" width="10" style="56" bestFit="1" customWidth="1"/>
    <col min="14125" max="14128" width="9.26953125" style="56" bestFit="1" customWidth="1"/>
    <col min="14129" max="14130" width="10" style="56" bestFit="1" customWidth="1"/>
    <col min="14131" max="14131" width="9.26953125" style="56" bestFit="1" customWidth="1"/>
    <col min="14132" max="14133" width="10" style="56" bestFit="1" customWidth="1"/>
    <col min="14134" max="14134" width="10.6328125" style="56" bestFit="1" customWidth="1"/>
    <col min="14135" max="14135" width="9.6328125" style="56" bestFit="1" customWidth="1"/>
    <col min="14136" max="14136" width="11.08984375" style="56" bestFit="1" customWidth="1"/>
    <col min="14137" max="14137" width="5.7265625" style="56" customWidth="1"/>
    <col min="14138" max="14138" width="7" style="56" customWidth="1"/>
    <col min="14139" max="14139" width="3.6328125" style="56" customWidth="1"/>
    <col min="14140" max="14140" width="19.453125" style="56" customWidth="1"/>
    <col min="14141" max="14142" width="9.90625" style="56" bestFit="1" customWidth="1"/>
    <col min="14143" max="14143" width="9.08984375" style="56" bestFit="1" customWidth="1"/>
    <col min="14144" max="14144" width="10" style="56" customWidth="1"/>
    <col min="14145" max="14145" width="3.90625" style="56" customWidth="1"/>
    <col min="14146" max="14146" width="3.7265625" style="56" customWidth="1"/>
    <col min="14147" max="14147" width="20.08984375" style="56" customWidth="1"/>
    <col min="14148" max="14148" width="9.36328125" style="56" bestFit="1" customWidth="1"/>
    <col min="14149" max="14149" width="9.90625" style="56" bestFit="1" customWidth="1"/>
    <col min="14150" max="14150" width="10.453125" style="56" bestFit="1" customWidth="1"/>
    <col min="14151" max="14151" width="3.90625" style="56" customWidth="1"/>
    <col min="14152" max="14336" width="9" style="56"/>
    <col min="14337" max="14337" width="3.90625" style="56" customWidth="1"/>
    <col min="14338" max="14338" width="21" style="56" customWidth="1"/>
    <col min="14339" max="14377" width="9.26953125" style="56" bestFit="1" customWidth="1"/>
    <col min="14378" max="14378" width="10" style="56" bestFit="1" customWidth="1"/>
    <col min="14379" max="14379" width="9.26953125" style="56" bestFit="1" customWidth="1"/>
    <col min="14380" max="14380" width="10" style="56" bestFit="1" customWidth="1"/>
    <col min="14381" max="14384" width="9.26953125" style="56" bestFit="1" customWidth="1"/>
    <col min="14385" max="14386" width="10" style="56" bestFit="1" customWidth="1"/>
    <col min="14387" max="14387" width="9.26953125" style="56" bestFit="1" customWidth="1"/>
    <col min="14388" max="14389" width="10" style="56" bestFit="1" customWidth="1"/>
    <col min="14390" max="14390" width="10.6328125" style="56" bestFit="1" customWidth="1"/>
    <col min="14391" max="14391" width="9.6328125" style="56" bestFit="1" customWidth="1"/>
    <col min="14392" max="14392" width="11.08984375" style="56" bestFit="1" customWidth="1"/>
    <col min="14393" max="14393" width="5.7265625" style="56" customWidth="1"/>
    <col min="14394" max="14394" width="7" style="56" customWidth="1"/>
    <col min="14395" max="14395" width="3.6328125" style="56" customWidth="1"/>
    <col min="14396" max="14396" width="19.453125" style="56" customWidth="1"/>
    <col min="14397" max="14398" width="9.90625" style="56" bestFit="1" customWidth="1"/>
    <col min="14399" max="14399" width="9.08984375" style="56" bestFit="1" customWidth="1"/>
    <col min="14400" max="14400" width="10" style="56" customWidth="1"/>
    <col min="14401" max="14401" width="3.90625" style="56" customWidth="1"/>
    <col min="14402" max="14402" width="3.7265625" style="56" customWidth="1"/>
    <col min="14403" max="14403" width="20.08984375" style="56" customWidth="1"/>
    <col min="14404" max="14404" width="9.36328125" style="56" bestFit="1" customWidth="1"/>
    <col min="14405" max="14405" width="9.90625" style="56" bestFit="1" customWidth="1"/>
    <col min="14406" max="14406" width="10.453125" style="56" bestFit="1" customWidth="1"/>
    <col min="14407" max="14407" width="3.90625" style="56" customWidth="1"/>
    <col min="14408" max="14592" width="9" style="56"/>
    <col min="14593" max="14593" width="3.90625" style="56" customWidth="1"/>
    <col min="14594" max="14594" width="21" style="56" customWidth="1"/>
    <col min="14595" max="14633" width="9.26953125" style="56" bestFit="1" customWidth="1"/>
    <col min="14634" max="14634" width="10" style="56" bestFit="1" customWidth="1"/>
    <col min="14635" max="14635" width="9.26953125" style="56" bestFit="1" customWidth="1"/>
    <col min="14636" max="14636" width="10" style="56" bestFit="1" customWidth="1"/>
    <col min="14637" max="14640" width="9.26953125" style="56" bestFit="1" customWidth="1"/>
    <col min="14641" max="14642" width="10" style="56" bestFit="1" customWidth="1"/>
    <col min="14643" max="14643" width="9.26953125" style="56" bestFit="1" customWidth="1"/>
    <col min="14644" max="14645" width="10" style="56" bestFit="1" customWidth="1"/>
    <col min="14646" max="14646" width="10.6328125" style="56" bestFit="1" customWidth="1"/>
    <col min="14647" max="14647" width="9.6328125" style="56" bestFit="1" customWidth="1"/>
    <col min="14648" max="14648" width="11.08984375" style="56" bestFit="1" customWidth="1"/>
    <col min="14649" max="14649" width="5.7265625" style="56" customWidth="1"/>
    <col min="14650" max="14650" width="7" style="56" customWidth="1"/>
    <col min="14651" max="14651" width="3.6328125" style="56" customWidth="1"/>
    <col min="14652" max="14652" width="19.453125" style="56" customWidth="1"/>
    <col min="14653" max="14654" width="9.90625" style="56" bestFit="1" customWidth="1"/>
    <col min="14655" max="14655" width="9.08984375" style="56" bestFit="1" customWidth="1"/>
    <col min="14656" max="14656" width="10" style="56" customWidth="1"/>
    <col min="14657" max="14657" width="3.90625" style="56" customWidth="1"/>
    <col min="14658" max="14658" width="3.7265625" style="56" customWidth="1"/>
    <col min="14659" max="14659" width="20.08984375" style="56" customWidth="1"/>
    <col min="14660" max="14660" width="9.36328125" style="56" bestFit="1" customWidth="1"/>
    <col min="14661" max="14661" width="9.90625" style="56" bestFit="1" customWidth="1"/>
    <col min="14662" max="14662" width="10.453125" style="56" bestFit="1" customWidth="1"/>
    <col min="14663" max="14663" width="3.90625" style="56" customWidth="1"/>
    <col min="14664" max="14848" width="9" style="56"/>
    <col min="14849" max="14849" width="3.90625" style="56" customWidth="1"/>
    <col min="14850" max="14850" width="21" style="56" customWidth="1"/>
    <col min="14851" max="14889" width="9.26953125" style="56" bestFit="1" customWidth="1"/>
    <col min="14890" max="14890" width="10" style="56" bestFit="1" customWidth="1"/>
    <col min="14891" max="14891" width="9.26953125" style="56" bestFit="1" customWidth="1"/>
    <col min="14892" max="14892" width="10" style="56" bestFit="1" customWidth="1"/>
    <col min="14893" max="14896" width="9.26953125" style="56" bestFit="1" customWidth="1"/>
    <col min="14897" max="14898" width="10" style="56" bestFit="1" customWidth="1"/>
    <col min="14899" max="14899" width="9.26953125" style="56" bestFit="1" customWidth="1"/>
    <col min="14900" max="14901" width="10" style="56" bestFit="1" customWidth="1"/>
    <col min="14902" max="14902" width="10.6328125" style="56" bestFit="1" customWidth="1"/>
    <col min="14903" max="14903" width="9.6328125" style="56" bestFit="1" customWidth="1"/>
    <col min="14904" max="14904" width="11.08984375" style="56" bestFit="1" customWidth="1"/>
    <col min="14905" max="14905" width="5.7265625" style="56" customWidth="1"/>
    <col min="14906" max="14906" width="7" style="56" customWidth="1"/>
    <col min="14907" max="14907" width="3.6328125" style="56" customWidth="1"/>
    <col min="14908" max="14908" width="19.453125" style="56" customWidth="1"/>
    <col min="14909" max="14910" width="9.90625" style="56" bestFit="1" customWidth="1"/>
    <col min="14911" max="14911" width="9.08984375" style="56" bestFit="1" customWidth="1"/>
    <col min="14912" max="14912" width="10" style="56" customWidth="1"/>
    <col min="14913" max="14913" width="3.90625" style="56" customWidth="1"/>
    <col min="14914" max="14914" width="3.7265625" style="56" customWidth="1"/>
    <col min="14915" max="14915" width="20.08984375" style="56" customWidth="1"/>
    <col min="14916" max="14916" width="9.36328125" style="56" bestFit="1" customWidth="1"/>
    <col min="14917" max="14917" width="9.90625" style="56" bestFit="1" customWidth="1"/>
    <col min="14918" max="14918" width="10.453125" style="56" bestFit="1" customWidth="1"/>
    <col min="14919" max="14919" width="3.90625" style="56" customWidth="1"/>
    <col min="14920" max="15104" width="9" style="56"/>
    <col min="15105" max="15105" width="3.90625" style="56" customWidth="1"/>
    <col min="15106" max="15106" width="21" style="56" customWidth="1"/>
    <col min="15107" max="15145" width="9.26953125" style="56" bestFit="1" customWidth="1"/>
    <col min="15146" max="15146" width="10" style="56" bestFit="1" customWidth="1"/>
    <col min="15147" max="15147" width="9.26953125" style="56" bestFit="1" customWidth="1"/>
    <col min="15148" max="15148" width="10" style="56" bestFit="1" customWidth="1"/>
    <col min="15149" max="15152" width="9.26953125" style="56" bestFit="1" customWidth="1"/>
    <col min="15153" max="15154" width="10" style="56" bestFit="1" customWidth="1"/>
    <col min="15155" max="15155" width="9.26953125" style="56" bestFit="1" customWidth="1"/>
    <col min="15156" max="15157" width="10" style="56" bestFit="1" customWidth="1"/>
    <col min="15158" max="15158" width="10.6328125" style="56" bestFit="1" customWidth="1"/>
    <col min="15159" max="15159" width="9.6328125" style="56" bestFit="1" customWidth="1"/>
    <col min="15160" max="15160" width="11.08984375" style="56" bestFit="1" customWidth="1"/>
    <col min="15161" max="15161" width="5.7265625" style="56" customWidth="1"/>
    <col min="15162" max="15162" width="7" style="56" customWidth="1"/>
    <col min="15163" max="15163" width="3.6328125" style="56" customWidth="1"/>
    <col min="15164" max="15164" width="19.453125" style="56" customWidth="1"/>
    <col min="15165" max="15166" width="9.90625" style="56" bestFit="1" customWidth="1"/>
    <col min="15167" max="15167" width="9.08984375" style="56" bestFit="1" customWidth="1"/>
    <col min="15168" max="15168" width="10" style="56" customWidth="1"/>
    <col min="15169" max="15169" width="3.90625" style="56" customWidth="1"/>
    <col min="15170" max="15170" width="3.7265625" style="56" customWidth="1"/>
    <col min="15171" max="15171" width="20.08984375" style="56" customWidth="1"/>
    <col min="15172" max="15172" width="9.36328125" style="56" bestFit="1" customWidth="1"/>
    <col min="15173" max="15173" width="9.90625" style="56" bestFit="1" customWidth="1"/>
    <col min="15174" max="15174" width="10.453125" style="56" bestFit="1" customWidth="1"/>
    <col min="15175" max="15175" width="3.90625" style="56" customWidth="1"/>
    <col min="15176" max="15360" width="9" style="56"/>
    <col min="15361" max="15361" width="3.90625" style="56" customWidth="1"/>
    <col min="15362" max="15362" width="21" style="56" customWidth="1"/>
    <col min="15363" max="15401" width="9.26953125" style="56" bestFit="1" customWidth="1"/>
    <col min="15402" max="15402" width="10" style="56" bestFit="1" customWidth="1"/>
    <col min="15403" max="15403" width="9.26953125" style="56" bestFit="1" customWidth="1"/>
    <col min="15404" max="15404" width="10" style="56" bestFit="1" customWidth="1"/>
    <col min="15405" max="15408" width="9.26953125" style="56" bestFit="1" customWidth="1"/>
    <col min="15409" max="15410" width="10" style="56" bestFit="1" customWidth="1"/>
    <col min="15411" max="15411" width="9.26953125" style="56" bestFit="1" customWidth="1"/>
    <col min="15412" max="15413" width="10" style="56" bestFit="1" customWidth="1"/>
    <col min="15414" max="15414" width="10.6328125" style="56" bestFit="1" customWidth="1"/>
    <col min="15415" max="15415" width="9.6328125" style="56" bestFit="1" customWidth="1"/>
    <col min="15416" max="15416" width="11.08984375" style="56" bestFit="1" customWidth="1"/>
    <col min="15417" max="15417" width="5.7265625" style="56" customWidth="1"/>
    <col min="15418" max="15418" width="7" style="56" customWidth="1"/>
    <col min="15419" max="15419" width="3.6328125" style="56" customWidth="1"/>
    <col min="15420" max="15420" width="19.453125" style="56" customWidth="1"/>
    <col min="15421" max="15422" width="9.90625" style="56" bestFit="1" customWidth="1"/>
    <col min="15423" max="15423" width="9.08984375" style="56" bestFit="1" customWidth="1"/>
    <col min="15424" max="15424" width="10" style="56" customWidth="1"/>
    <col min="15425" max="15425" width="3.90625" style="56" customWidth="1"/>
    <col min="15426" max="15426" width="3.7265625" style="56" customWidth="1"/>
    <col min="15427" max="15427" width="20.08984375" style="56" customWidth="1"/>
    <col min="15428" max="15428" width="9.36328125" style="56" bestFit="1" customWidth="1"/>
    <col min="15429" max="15429" width="9.90625" style="56" bestFit="1" customWidth="1"/>
    <col min="15430" max="15430" width="10.453125" style="56" bestFit="1" customWidth="1"/>
    <col min="15431" max="15431" width="3.90625" style="56" customWidth="1"/>
    <col min="15432" max="15616" width="9" style="56"/>
    <col min="15617" max="15617" width="3.90625" style="56" customWidth="1"/>
    <col min="15618" max="15618" width="21" style="56" customWidth="1"/>
    <col min="15619" max="15657" width="9.26953125" style="56" bestFit="1" customWidth="1"/>
    <col min="15658" max="15658" width="10" style="56" bestFit="1" customWidth="1"/>
    <col min="15659" max="15659" width="9.26953125" style="56" bestFit="1" customWidth="1"/>
    <col min="15660" max="15660" width="10" style="56" bestFit="1" customWidth="1"/>
    <col min="15661" max="15664" width="9.26953125" style="56" bestFit="1" customWidth="1"/>
    <col min="15665" max="15666" width="10" style="56" bestFit="1" customWidth="1"/>
    <col min="15667" max="15667" width="9.26953125" style="56" bestFit="1" customWidth="1"/>
    <col min="15668" max="15669" width="10" style="56" bestFit="1" customWidth="1"/>
    <col min="15670" max="15670" width="10.6328125" style="56" bestFit="1" customWidth="1"/>
    <col min="15671" max="15671" width="9.6328125" style="56" bestFit="1" customWidth="1"/>
    <col min="15672" max="15672" width="11.08984375" style="56" bestFit="1" customWidth="1"/>
    <col min="15673" max="15673" width="5.7265625" style="56" customWidth="1"/>
    <col min="15674" max="15674" width="7" style="56" customWidth="1"/>
    <col min="15675" max="15675" width="3.6328125" style="56" customWidth="1"/>
    <col min="15676" max="15676" width="19.453125" style="56" customWidth="1"/>
    <col min="15677" max="15678" width="9.90625" style="56" bestFit="1" customWidth="1"/>
    <col min="15679" max="15679" width="9.08984375" style="56" bestFit="1" customWidth="1"/>
    <col min="15680" max="15680" width="10" style="56" customWidth="1"/>
    <col min="15681" max="15681" width="3.90625" style="56" customWidth="1"/>
    <col min="15682" max="15682" width="3.7265625" style="56" customWidth="1"/>
    <col min="15683" max="15683" width="20.08984375" style="56" customWidth="1"/>
    <col min="15684" max="15684" width="9.36328125" style="56" bestFit="1" customWidth="1"/>
    <col min="15685" max="15685" width="9.90625" style="56" bestFit="1" customWidth="1"/>
    <col min="15686" max="15686" width="10.453125" style="56" bestFit="1" customWidth="1"/>
    <col min="15687" max="15687" width="3.90625" style="56" customWidth="1"/>
    <col min="15688" max="15872" width="9" style="56"/>
    <col min="15873" max="15873" width="3.90625" style="56" customWidth="1"/>
    <col min="15874" max="15874" width="21" style="56" customWidth="1"/>
    <col min="15875" max="15913" width="9.26953125" style="56" bestFit="1" customWidth="1"/>
    <col min="15914" max="15914" width="10" style="56" bestFit="1" customWidth="1"/>
    <col min="15915" max="15915" width="9.26953125" style="56" bestFit="1" customWidth="1"/>
    <col min="15916" max="15916" width="10" style="56" bestFit="1" customWidth="1"/>
    <col min="15917" max="15920" width="9.26953125" style="56" bestFit="1" customWidth="1"/>
    <col min="15921" max="15922" width="10" style="56" bestFit="1" customWidth="1"/>
    <col min="15923" max="15923" width="9.26953125" style="56" bestFit="1" customWidth="1"/>
    <col min="15924" max="15925" width="10" style="56" bestFit="1" customWidth="1"/>
    <col min="15926" max="15926" width="10.6328125" style="56" bestFit="1" customWidth="1"/>
    <col min="15927" max="15927" width="9.6328125" style="56" bestFit="1" customWidth="1"/>
    <col min="15928" max="15928" width="11.08984375" style="56" bestFit="1" customWidth="1"/>
    <col min="15929" max="15929" width="5.7265625" style="56" customWidth="1"/>
    <col min="15930" max="15930" width="7" style="56" customWidth="1"/>
    <col min="15931" max="15931" width="3.6328125" style="56" customWidth="1"/>
    <col min="15932" max="15932" width="19.453125" style="56" customWidth="1"/>
    <col min="15933" max="15934" width="9.90625" style="56" bestFit="1" customWidth="1"/>
    <col min="15935" max="15935" width="9.08984375" style="56" bestFit="1" customWidth="1"/>
    <col min="15936" max="15936" width="10" style="56" customWidth="1"/>
    <col min="15937" max="15937" width="3.90625" style="56" customWidth="1"/>
    <col min="15938" max="15938" width="3.7265625" style="56" customWidth="1"/>
    <col min="15939" max="15939" width="20.08984375" style="56" customWidth="1"/>
    <col min="15940" max="15940" width="9.36328125" style="56" bestFit="1" customWidth="1"/>
    <col min="15941" max="15941" width="9.90625" style="56" bestFit="1" customWidth="1"/>
    <col min="15942" max="15942" width="10.453125" style="56" bestFit="1" customWidth="1"/>
    <col min="15943" max="15943" width="3.90625" style="56" customWidth="1"/>
    <col min="15944" max="16128" width="9" style="56"/>
    <col min="16129" max="16129" width="3.90625" style="56" customWidth="1"/>
    <col min="16130" max="16130" width="21" style="56" customWidth="1"/>
    <col min="16131" max="16169" width="9.26953125" style="56" bestFit="1" customWidth="1"/>
    <col min="16170" max="16170" width="10" style="56" bestFit="1" customWidth="1"/>
    <col min="16171" max="16171" width="9.26953125" style="56" bestFit="1" customWidth="1"/>
    <col min="16172" max="16172" width="10" style="56" bestFit="1" customWidth="1"/>
    <col min="16173" max="16176" width="9.26953125" style="56" bestFit="1" customWidth="1"/>
    <col min="16177" max="16178" width="10" style="56" bestFit="1" customWidth="1"/>
    <col min="16179" max="16179" width="9.26953125" style="56" bestFit="1" customWidth="1"/>
    <col min="16180" max="16181" width="10" style="56" bestFit="1" customWidth="1"/>
    <col min="16182" max="16182" width="10.6328125" style="56" bestFit="1" customWidth="1"/>
    <col min="16183" max="16183" width="9.6328125" style="56" bestFit="1" customWidth="1"/>
    <col min="16184" max="16184" width="11.08984375" style="56" bestFit="1" customWidth="1"/>
    <col min="16185" max="16185" width="5.7265625" style="56" customWidth="1"/>
    <col min="16186" max="16186" width="7" style="56" customWidth="1"/>
    <col min="16187" max="16187" width="3.6328125" style="56" customWidth="1"/>
    <col min="16188" max="16188" width="19.453125" style="56" customWidth="1"/>
    <col min="16189" max="16190" width="9.90625" style="56" bestFit="1" customWidth="1"/>
    <col min="16191" max="16191" width="9.08984375" style="56" bestFit="1" customWidth="1"/>
    <col min="16192" max="16192" width="10" style="56" customWidth="1"/>
    <col min="16193" max="16193" width="3.90625" style="56" customWidth="1"/>
    <col min="16194" max="16194" width="3.7265625" style="56" customWidth="1"/>
    <col min="16195" max="16195" width="20.08984375" style="56" customWidth="1"/>
    <col min="16196" max="16196" width="9.36328125" style="56" bestFit="1" customWidth="1"/>
    <col min="16197" max="16197" width="9.90625" style="56" bestFit="1" customWidth="1"/>
    <col min="16198" max="16198" width="10.453125" style="56" bestFit="1" customWidth="1"/>
    <col min="16199" max="16199" width="3.90625" style="56" customWidth="1"/>
    <col min="16200" max="16384" width="9" style="56"/>
  </cols>
  <sheetData>
    <row r="1" spans="1:71" x14ac:dyDescent="0.2">
      <c r="A1" s="236" t="s">
        <v>398</v>
      </c>
      <c r="E1" s="237" t="s">
        <v>612</v>
      </c>
      <c r="F1" s="238"/>
      <c r="G1" s="56" t="s">
        <v>178</v>
      </c>
      <c r="BG1" s="236" t="s">
        <v>399</v>
      </c>
      <c r="BJ1" s="56" t="s">
        <v>178</v>
      </c>
      <c r="BN1" s="236" t="s">
        <v>400</v>
      </c>
      <c r="BQ1" s="56" t="s">
        <v>178</v>
      </c>
    </row>
    <row r="2" spans="1:71" x14ac:dyDescent="0.2">
      <c r="A2" s="56" t="s">
        <v>401</v>
      </c>
      <c r="BC2" s="239" t="s">
        <v>0</v>
      </c>
      <c r="BG2" s="56" t="s">
        <v>402</v>
      </c>
      <c r="BN2" s="236" t="s">
        <v>403</v>
      </c>
    </row>
    <row r="3" spans="1:71" x14ac:dyDescent="0.2">
      <c r="A3" s="240" t="s">
        <v>1</v>
      </c>
      <c r="B3" s="241"/>
      <c r="C3" s="242" t="s">
        <v>404</v>
      </c>
      <c r="D3" s="242" t="s">
        <v>405</v>
      </c>
      <c r="E3" s="242" t="s">
        <v>406</v>
      </c>
      <c r="F3" s="242" t="s">
        <v>407</v>
      </c>
      <c r="G3" s="242" t="s">
        <v>408</v>
      </c>
      <c r="H3" s="243" t="s">
        <v>409</v>
      </c>
      <c r="I3" s="243" t="s">
        <v>410</v>
      </c>
      <c r="J3" s="243" t="s">
        <v>411</v>
      </c>
      <c r="K3" s="243" t="s">
        <v>412</v>
      </c>
      <c r="L3" s="243" t="s">
        <v>2</v>
      </c>
      <c r="M3" s="243" t="s">
        <v>3</v>
      </c>
      <c r="N3" s="243" t="s">
        <v>4</v>
      </c>
      <c r="O3" s="243" t="s">
        <v>5</v>
      </c>
      <c r="P3" s="243" t="s">
        <v>6</v>
      </c>
      <c r="Q3" s="243" t="s">
        <v>7</v>
      </c>
      <c r="R3" s="243" t="s">
        <v>8</v>
      </c>
      <c r="S3" s="243" t="s">
        <v>9</v>
      </c>
      <c r="T3" s="243" t="s">
        <v>10</v>
      </c>
      <c r="U3" s="243" t="s">
        <v>11</v>
      </c>
      <c r="V3" s="243" t="s">
        <v>12</v>
      </c>
      <c r="W3" s="243" t="s">
        <v>13</v>
      </c>
      <c r="X3" s="243" t="s">
        <v>14</v>
      </c>
      <c r="Y3" s="243" t="s">
        <v>15</v>
      </c>
      <c r="Z3" s="243" t="s">
        <v>16</v>
      </c>
      <c r="AA3" s="243" t="s">
        <v>17</v>
      </c>
      <c r="AB3" s="243" t="s">
        <v>18</v>
      </c>
      <c r="AC3" s="243" t="s">
        <v>19</v>
      </c>
      <c r="AD3" s="243" t="s">
        <v>20</v>
      </c>
      <c r="AE3" s="243" t="s">
        <v>21</v>
      </c>
      <c r="AF3" s="243" t="s">
        <v>22</v>
      </c>
      <c r="AG3" s="243" t="s">
        <v>23</v>
      </c>
      <c r="AH3" s="243" t="s">
        <v>24</v>
      </c>
      <c r="AI3" s="243" t="s">
        <v>25</v>
      </c>
      <c r="AJ3" s="243" t="s">
        <v>26</v>
      </c>
      <c r="AK3" s="243">
        <v>35</v>
      </c>
      <c r="AL3" s="242">
        <v>36</v>
      </c>
      <c r="AM3" s="242">
        <v>37</v>
      </c>
      <c r="AN3" s="242">
        <v>38</v>
      </c>
      <c r="AO3" s="242">
        <v>39</v>
      </c>
      <c r="AP3" s="244">
        <v>40</v>
      </c>
      <c r="AQ3" s="245">
        <v>41</v>
      </c>
      <c r="AR3" s="245">
        <v>42</v>
      </c>
      <c r="AS3" s="245">
        <v>43</v>
      </c>
      <c r="AT3" s="245">
        <v>44</v>
      </c>
      <c r="AU3" s="245">
        <v>45</v>
      </c>
      <c r="AV3" s="245">
        <v>46</v>
      </c>
      <c r="AW3" s="244">
        <v>47</v>
      </c>
      <c r="AX3" s="245">
        <v>48</v>
      </c>
      <c r="AY3" s="246">
        <v>49</v>
      </c>
      <c r="AZ3" s="244">
        <v>50</v>
      </c>
      <c r="BA3" s="245">
        <v>51</v>
      </c>
      <c r="BB3" s="246">
        <v>52</v>
      </c>
      <c r="BC3" s="245">
        <v>53</v>
      </c>
      <c r="BD3" s="244">
        <v>54</v>
      </c>
      <c r="BE3" s="247"/>
      <c r="BG3" s="248" t="s">
        <v>1</v>
      </c>
      <c r="BH3" s="249"/>
      <c r="BI3" s="250" t="s">
        <v>413</v>
      </c>
      <c r="BJ3" s="251" t="s">
        <v>71</v>
      </c>
      <c r="BK3" s="252" t="s">
        <v>72</v>
      </c>
      <c r="BL3" s="250" t="s">
        <v>414</v>
      </c>
      <c r="BN3" s="248" t="s">
        <v>1</v>
      </c>
      <c r="BO3" s="249"/>
      <c r="BP3" s="248" t="s">
        <v>415</v>
      </c>
      <c r="BQ3" s="251" t="s">
        <v>416</v>
      </c>
      <c r="BR3" s="250" t="s">
        <v>403</v>
      </c>
    </row>
    <row r="4" spans="1:71" ht="50" x14ac:dyDescent="0.2">
      <c r="A4" s="253"/>
      <c r="B4" s="254" t="s">
        <v>417</v>
      </c>
      <c r="C4" s="255" t="s">
        <v>418</v>
      </c>
      <c r="D4" s="255" t="s">
        <v>419</v>
      </c>
      <c r="E4" s="255" t="s">
        <v>420</v>
      </c>
      <c r="F4" s="255" t="s">
        <v>27</v>
      </c>
      <c r="G4" s="255" t="s">
        <v>421</v>
      </c>
      <c r="H4" s="256" t="s">
        <v>28</v>
      </c>
      <c r="I4" s="256" t="s">
        <v>268</v>
      </c>
      <c r="J4" s="256" t="s">
        <v>29</v>
      </c>
      <c r="K4" s="256" t="s">
        <v>30</v>
      </c>
      <c r="L4" s="256" t="s">
        <v>422</v>
      </c>
      <c r="M4" s="256" t="s">
        <v>31</v>
      </c>
      <c r="N4" s="256" t="s">
        <v>32</v>
      </c>
      <c r="O4" s="256" t="s">
        <v>33</v>
      </c>
      <c r="P4" s="256" t="s">
        <v>34</v>
      </c>
      <c r="Q4" s="256" t="s">
        <v>269</v>
      </c>
      <c r="R4" s="256" t="s">
        <v>270</v>
      </c>
      <c r="S4" s="256" t="s">
        <v>271</v>
      </c>
      <c r="T4" s="256" t="s">
        <v>423</v>
      </c>
      <c r="U4" s="256" t="s">
        <v>35</v>
      </c>
      <c r="V4" s="256" t="s">
        <v>366</v>
      </c>
      <c r="W4" s="256" t="s">
        <v>424</v>
      </c>
      <c r="X4" s="256" t="s">
        <v>50</v>
      </c>
      <c r="Y4" s="256" t="s">
        <v>36</v>
      </c>
      <c r="Z4" s="256" t="s">
        <v>425</v>
      </c>
      <c r="AA4" s="256" t="s">
        <v>426</v>
      </c>
      <c r="AB4" s="256" t="s">
        <v>427</v>
      </c>
      <c r="AC4" s="256" t="s">
        <v>428</v>
      </c>
      <c r="AD4" s="256" t="s">
        <v>37</v>
      </c>
      <c r="AE4" s="256" t="s">
        <v>38</v>
      </c>
      <c r="AF4" s="256" t="s">
        <v>429</v>
      </c>
      <c r="AG4" s="256" t="s">
        <v>194</v>
      </c>
      <c r="AH4" s="256" t="s">
        <v>39</v>
      </c>
      <c r="AI4" s="256" t="s">
        <v>40</v>
      </c>
      <c r="AJ4" s="256" t="s">
        <v>430</v>
      </c>
      <c r="AK4" s="256" t="s">
        <v>431</v>
      </c>
      <c r="AL4" s="255" t="s">
        <v>41</v>
      </c>
      <c r="AM4" s="255" t="s">
        <v>42</v>
      </c>
      <c r="AN4" s="255" t="s">
        <v>432</v>
      </c>
      <c r="AO4" s="255" t="s">
        <v>433</v>
      </c>
      <c r="AP4" s="257" t="s">
        <v>43</v>
      </c>
      <c r="AQ4" s="258" t="s">
        <v>52</v>
      </c>
      <c r="AR4" s="258" t="s">
        <v>44</v>
      </c>
      <c r="AS4" s="258" t="s">
        <v>45</v>
      </c>
      <c r="AT4" s="258" t="s">
        <v>434</v>
      </c>
      <c r="AU4" s="258" t="s">
        <v>435</v>
      </c>
      <c r="AV4" s="258" t="s">
        <v>46</v>
      </c>
      <c r="AW4" s="257" t="s">
        <v>436</v>
      </c>
      <c r="AX4" s="258" t="s">
        <v>437</v>
      </c>
      <c r="AY4" s="259" t="s">
        <v>438</v>
      </c>
      <c r="AZ4" s="257" t="s">
        <v>47</v>
      </c>
      <c r="BA4" s="258" t="s">
        <v>48</v>
      </c>
      <c r="BB4" s="259" t="s">
        <v>439</v>
      </c>
      <c r="BC4" s="258" t="s">
        <v>49</v>
      </c>
      <c r="BD4" s="257" t="s">
        <v>440</v>
      </c>
      <c r="BE4" s="260"/>
      <c r="BG4" s="261"/>
      <c r="BH4" s="262" t="s">
        <v>417</v>
      </c>
      <c r="BI4" s="263" t="s">
        <v>76</v>
      </c>
      <c r="BJ4" s="264" t="s">
        <v>77</v>
      </c>
      <c r="BK4" s="265" t="s">
        <v>78</v>
      </c>
      <c r="BL4" s="263" t="s">
        <v>441</v>
      </c>
      <c r="BN4" s="261"/>
      <c r="BO4" s="262" t="s">
        <v>417</v>
      </c>
      <c r="BP4" s="266" t="s">
        <v>84</v>
      </c>
      <c r="BQ4" s="264" t="s">
        <v>85</v>
      </c>
      <c r="BR4" s="263" t="s">
        <v>442</v>
      </c>
    </row>
    <row r="5" spans="1:71" x14ac:dyDescent="0.2">
      <c r="A5" s="267" t="s">
        <v>443</v>
      </c>
      <c r="B5" s="268" t="s">
        <v>444</v>
      </c>
      <c r="C5" s="269">
        <v>428</v>
      </c>
      <c r="D5" s="269">
        <v>0</v>
      </c>
      <c r="E5" s="269">
        <v>0</v>
      </c>
      <c r="F5" s="269">
        <v>0</v>
      </c>
      <c r="G5" s="269">
        <v>11308</v>
      </c>
      <c r="H5" s="269">
        <v>84</v>
      </c>
      <c r="I5" s="269">
        <v>4</v>
      </c>
      <c r="J5" s="269">
        <v>32</v>
      </c>
      <c r="K5" s="269">
        <v>0</v>
      </c>
      <c r="L5" s="269">
        <v>478</v>
      </c>
      <c r="M5" s="269">
        <v>1</v>
      </c>
      <c r="N5" s="269">
        <v>0</v>
      </c>
      <c r="O5" s="269">
        <v>0</v>
      </c>
      <c r="P5" s="269">
        <v>0</v>
      </c>
      <c r="Q5" s="269">
        <v>0</v>
      </c>
      <c r="R5" s="269">
        <v>0</v>
      </c>
      <c r="S5" s="269">
        <v>0</v>
      </c>
      <c r="T5" s="269">
        <v>0</v>
      </c>
      <c r="U5" s="269">
        <v>0</v>
      </c>
      <c r="V5" s="269">
        <v>0</v>
      </c>
      <c r="W5" s="269">
        <v>0</v>
      </c>
      <c r="X5" s="269">
        <v>9</v>
      </c>
      <c r="Y5" s="269">
        <v>85</v>
      </c>
      <c r="Z5" s="269">
        <v>0</v>
      </c>
      <c r="AA5" s="269">
        <v>0</v>
      </c>
      <c r="AB5" s="269">
        <v>0</v>
      </c>
      <c r="AC5" s="269">
        <v>12</v>
      </c>
      <c r="AD5" s="269">
        <v>0</v>
      </c>
      <c r="AE5" s="269">
        <v>0</v>
      </c>
      <c r="AF5" s="269">
        <v>4</v>
      </c>
      <c r="AG5" s="269">
        <v>0</v>
      </c>
      <c r="AH5" s="269">
        <v>2</v>
      </c>
      <c r="AI5" s="269">
        <v>119</v>
      </c>
      <c r="AJ5" s="269">
        <v>144</v>
      </c>
      <c r="AK5" s="269">
        <v>6</v>
      </c>
      <c r="AL5" s="269">
        <v>0</v>
      </c>
      <c r="AM5" s="269">
        <v>1456</v>
      </c>
      <c r="AN5" s="269">
        <v>0</v>
      </c>
      <c r="AO5" s="269">
        <v>0</v>
      </c>
      <c r="AP5" s="270">
        <v>14172</v>
      </c>
      <c r="AQ5" s="269">
        <v>76</v>
      </c>
      <c r="AR5" s="269">
        <v>6927</v>
      </c>
      <c r="AS5" s="269">
        <v>0</v>
      </c>
      <c r="AT5" s="269">
        <v>0</v>
      </c>
      <c r="AU5" s="269">
        <v>30</v>
      </c>
      <c r="AV5" s="269">
        <v>0</v>
      </c>
      <c r="AW5" s="270">
        <v>7033</v>
      </c>
      <c r="AX5" s="269">
        <v>21205</v>
      </c>
      <c r="AY5" s="270">
        <v>1573</v>
      </c>
      <c r="AZ5" s="270">
        <v>8606</v>
      </c>
      <c r="BA5" s="269">
        <v>22778</v>
      </c>
      <c r="BB5" s="270">
        <v>-19752</v>
      </c>
      <c r="BC5" s="269">
        <v>-11146</v>
      </c>
      <c r="BD5" s="270">
        <v>3026</v>
      </c>
      <c r="BE5" s="271"/>
      <c r="BG5" s="267" t="s">
        <v>443</v>
      </c>
      <c r="BH5" s="272" t="s">
        <v>444</v>
      </c>
      <c r="BI5" s="273">
        <f>AX5</f>
        <v>21205</v>
      </c>
      <c r="BJ5" s="274">
        <f>ABS(BB5)</f>
        <v>19752</v>
      </c>
      <c r="BK5" s="275">
        <f>BJ5/BI5</f>
        <v>0.93147842489978783</v>
      </c>
      <c r="BL5" s="276">
        <f>1-BK5</f>
        <v>6.8521575100212173E-2</v>
      </c>
      <c r="BM5" s="277"/>
      <c r="BN5" s="267" t="s">
        <v>443</v>
      </c>
      <c r="BO5" s="272" t="s">
        <v>444</v>
      </c>
      <c r="BP5" s="278">
        <f>AY5</f>
        <v>1573</v>
      </c>
      <c r="BQ5" s="279">
        <f>ABS(BB5)</f>
        <v>19752</v>
      </c>
      <c r="BR5" s="280">
        <f>BP5-BQ5</f>
        <v>-18179</v>
      </c>
      <c r="BS5" s="277"/>
    </row>
    <row r="6" spans="1:71" x14ac:dyDescent="0.2">
      <c r="A6" s="267" t="s">
        <v>445</v>
      </c>
      <c r="B6" s="268" t="s">
        <v>446</v>
      </c>
      <c r="C6" s="269">
        <v>0</v>
      </c>
      <c r="D6" s="269">
        <v>9</v>
      </c>
      <c r="E6" s="269">
        <v>0</v>
      </c>
      <c r="F6" s="269">
        <v>0</v>
      </c>
      <c r="G6" s="269">
        <v>26</v>
      </c>
      <c r="H6" s="269">
        <v>0</v>
      </c>
      <c r="I6" s="269">
        <v>70</v>
      </c>
      <c r="J6" s="269">
        <v>5</v>
      </c>
      <c r="K6" s="269">
        <v>0</v>
      </c>
      <c r="L6" s="269">
        <v>0</v>
      </c>
      <c r="M6" s="269">
        <v>0</v>
      </c>
      <c r="N6" s="269">
        <v>0</v>
      </c>
      <c r="O6" s="269">
        <v>0</v>
      </c>
      <c r="P6" s="269">
        <v>0</v>
      </c>
      <c r="Q6" s="269">
        <v>0</v>
      </c>
      <c r="R6" s="269">
        <v>0</v>
      </c>
      <c r="S6" s="269">
        <v>0</v>
      </c>
      <c r="T6" s="269">
        <v>0</v>
      </c>
      <c r="U6" s="269">
        <v>0</v>
      </c>
      <c r="V6" s="269">
        <v>0</v>
      </c>
      <c r="W6" s="269">
        <v>0</v>
      </c>
      <c r="X6" s="269">
        <v>1</v>
      </c>
      <c r="Y6" s="269">
        <v>3</v>
      </c>
      <c r="Z6" s="269">
        <v>0</v>
      </c>
      <c r="AA6" s="269">
        <v>0</v>
      </c>
      <c r="AB6" s="269">
        <v>0</v>
      </c>
      <c r="AC6" s="269">
        <v>0</v>
      </c>
      <c r="AD6" s="269">
        <v>0</v>
      </c>
      <c r="AE6" s="269">
        <v>0</v>
      </c>
      <c r="AF6" s="269">
        <v>0</v>
      </c>
      <c r="AG6" s="269">
        <v>0</v>
      </c>
      <c r="AH6" s="269">
        <v>0</v>
      </c>
      <c r="AI6" s="269">
        <v>2</v>
      </c>
      <c r="AJ6" s="269">
        <v>2</v>
      </c>
      <c r="AK6" s="269">
        <v>0</v>
      </c>
      <c r="AL6" s="269">
        <v>0</v>
      </c>
      <c r="AM6" s="269">
        <v>85</v>
      </c>
      <c r="AN6" s="269">
        <v>0</v>
      </c>
      <c r="AO6" s="269">
        <v>0</v>
      </c>
      <c r="AP6" s="270">
        <v>203</v>
      </c>
      <c r="AQ6" s="269">
        <v>5</v>
      </c>
      <c r="AR6" s="269">
        <v>369</v>
      </c>
      <c r="AS6" s="269">
        <v>0</v>
      </c>
      <c r="AT6" s="269">
        <v>0</v>
      </c>
      <c r="AU6" s="269">
        <v>0</v>
      </c>
      <c r="AV6" s="269">
        <v>23</v>
      </c>
      <c r="AW6" s="270">
        <v>397</v>
      </c>
      <c r="AX6" s="269">
        <v>600</v>
      </c>
      <c r="AY6" s="270">
        <v>5</v>
      </c>
      <c r="AZ6" s="270">
        <v>402</v>
      </c>
      <c r="BA6" s="269">
        <v>605</v>
      </c>
      <c r="BB6" s="270">
        <v>-539</v>
      </c>
      <c r="BC6" s="269">
        <v>-137</v>
      </c>
      <c r="BD6" s="270">
        <v>66</v>
      </c>
      <c r="BE6" s="271"/>
      <c r="BG6" s="267" t="s">
        <v>445</v>
      </c>
      <c r="BH6" s="272" t="s">
        <v>446</v>
      </c>
      <c r="BI6" s="273">
        <f t="shared" ref="BI6:BI44" si="0">AX6</f>
        <v>600</v>
      </c>
      <c r="BJ6" s="274">
        <f t="shared" ref="BJ6:BJ44" si="1">ABS(BB6)</f>
        <v>539</v>
      </c>
      <c r="BK6" s="275">
        <f t="shared" ref="BK6:BK44" si="2">BJ6/BI6</f>
        <v>0.89833333333333332</v>
      </c>
      <c r="BL6" s="276">
        <f t="shared" ref="BL6:BL44" si="3">1-BK6</f>
        <v>0.10166666666666668</v>
      </c>
      <c r="BM6" s="277"/>
      <c r="BN6" s="267" t="s">
        <v>445</v>
      </c>
      <c r="BO6" s="272" t="s">
        <v>446</v>
      </c>
      <c r="BP6" s="278">
        <f t="shared" ref="BP6:BP44" si="4">AY6</f>
        <v>5</v>
      </c>
      <c r="BQ6" s="279">
        <f t="shared" ref="BQ6:BQ44" si="5">ABS(BB6)</f>
        <v>539</v>
      </c>
      <c r="BR6" s="280">
        <f t="shared" ref="BR6:BR44" si="6">BP6-BQ6</f>
        <v>-534</v>
      </c>
      <c r="BS6" s="277"/>
    </row>
    <row r="7" spans="1:71" x14ac:dyDescent="0.2">
      <c r="A7" s="267" t="s">
        <v>447</v>
      </c>
      <c r="B7" s="268" t="s">
        <v>250</v>
      </c>
      <c r="C7" s="269">
        <v>0</v>
      </c>
      <c r="D7" s="269">
        <v>0</v>
      </c>
      <c r="E7" s="269">
        <v>12</v>
      </c>
      <c r="F7" s="269">
        <v>0</v>
      </c>
      <c r="G7" s="269">
        <v>2070</v>
      </c>
      <c r="H7" s="269">
        <v>0</v>
      </c>
      <c r="I7" s="269">
        <v>0</v>
      </c>
      <c r="J7" s="269">
        <v>1</v>
      </c>
      <c r="K7" s="269">
        <v>0</v>
      </c>
      <c r="L7" s="269">
        <v>0</v>
      </c>
      <c r="M7" s="269">
        <v>0</v>
      </c>
      <c r="N7" s="269">
        <v>0</v>
      </c>
      <c r="O7" s="269">
        <v>0</v>
      </c>
      <c r="P7" s="269">
        <v>0</v>
      </c>
      <c r="Q7" s="269">
        <v>0</v>
      </c>
      <c r="R7" s="269">
        <v>0</v>
      </c>
      <c r="S7" s="269">
        <v>0</v>
      </c>
      <c r="T7" s="269">
        <v>0</v>
      </c>
      <c r="U7" s="269">
        <v>0</v>
      </c>
      <c r="V7" s="269">
        <v>0</v>
      </c>
      <c r="W7" s="269">
        <v>0</v>
      </c>
      <c r="X7" s="269">
        <v>18</v>
      </c>
      <c r="Y7" s="269">
        <v>0</v>
      </c>
      <c r="Z7" s="269">
        <v>0</v>
      </c>
      <c r="AA7" s="269">
        <v>0</v>
      </c>
      <c r="AB7" s="269">
        <v>0</v>
      </c>
      <c r="AC7" s="269">
        <v>0</v>
      </c>
      <c r="AD7" s="269">
        <v>0</v>
      </c>
      <c r="AE7" s="269">
        <v>0</v>
      </c>
      <c r="AF7" s="269">
        <v>0</v>
      </c>
      <c r="AG7" s="269">
        <v>0</v>
      </c>
      <c r="AH7" s="269">
        <v>0</v>
      </c>
      <c r="AI7" s="269">
        <v>2</v>
      </c>
      <c r="AJ7" s="269">
        <v>33</v>
      </c>
      <c r="AK7" s="269">
        <v>0</v>
      </c>
      <c r="AL7" s="269">
        <v>0</v>
      </c>
      <c r="AM7" s="269">
        <v>304</v>
      </c>
      <c r="AN7" s="269">
        <v>0</v>
      </c>
      <c r="AO7" s="269">
        <v>0</v>
      </c>
      <c r="AP7" s="270">
        <v>2440</v>
      </c>
      <c r="AQ7" s="269">
        <v>24</v>
      </c>
      <c r="AR7" s="269">
        <v>695</v>
      </c>
      <c r="AS7" s="269">
        <v>0</v>
      </c>
      <c r="AT7" s="269">
        <v>0</v>
      </c>
      <c r="AU7" s="269">
        <v>0</v>
      </c>
      <c r="AV7" s="269">
        <v>2</v>
      </c>
      <c r="AW7" s="270">
        <v>721</v>
      </c>
      <c r="AX7" s="269">
        <v>3161</v>
      </c>
      <c r="AY7" s="270">
        <v>49</v>
      </c>
      <c r="AZ7" s="270">
        <v>770</v>
      </c>
      <c r="BA7" s="269">
        <v>3210</v>
      </c>
      <c r="BB7" s="270">
        <v>-2950</v>
      </c>
      <c r="BC7" s="269">
        <v>-2180</v>
      </c>
      <c r="BD7" s="270">
        <v>260</v>
      </c>
      <c r="BE7" s="271"/>
      <c r="BG7" s="267" t="s">
        <v>447</v>
      </c>
      <c r="BH7" s="272" t="s">
        <v>250</v>
      </c>
      <c r="BI7" s="273">
        <f t="shared" si="0"/>
        <v>3161</v>
      </c>
      <c r="BJ7" s="274">
        <f t="shared" si="1"/>
        <v>2950</v>
      </c>
      <c r="BK7" s="275">
        <f t="shared" si="2"/>
        <v>0.93324897184435307</v>
      </c>
      <c r="BL7" s="276">
        <f t="shared" si="3"/>
        <v>6.675102815564693E-2</v>
      </c>
      <c r="BM7" s="277"/>
      <c r="BN7" s="267" t="s">
        <v>447</v>
      </c>
      <c r="BO7" s="272" t="s">
        <v>250</v>
      </c>
      <c r="BP7" s="278">
        <f t="shared" si="4"/>
        <v>49</v>
      </c>
      <c r="BQ7" s="279">
        <f t="shared" si="5"/>
        <v>2950</v>
      </c>
      <c r="BR7" s="280">
        <f t="shared" si="6"/>
        <v>-2901</v>
      </c>
      <c r="BS7" s="277"/>
    </row>
    <row r="8" spans="1:71" x14ac:dyDescent="0.2">
      <c r="A8" s="267" t="s">
        <v>448</v>
      </c>
      <c r="B8" s="268" t="s">
        <v>27</v>
      </c>
      <c r="C8" s="269">
        <v>0</v>
      </c>
      <c r="D8" s="269">
        <v>0</v>
      </c>
      <c r="E8" s="269">
        <v>0</v>
      </c>
      <c r="F8" s="269">
        <v>3</v>
      </c>
      <c r="G8" s="269">
        <v>19</v>
      </c>
      <c r="H8" s="269">
        <v>4</v>
      </c>
      <c r="I8" s="269">
        <v>61</v>
      </c>
      <c r="J8" s="269">
        <v>131</v>
      </c>
      <c r="K8" s="269">
        <v>19490</v>
      </c>
      <c r="L8" s="269">
        <v>4</v>
      </c>
      <c r="M8" s="269">
        <v>418</v>
      </c>
      <c r="N8" s="269">
        <v>31229</v>
      </c>
      <c r="O8" s="269">
        <v>1181</v>
      </c>
      <c r="P8" s="269">
        <v>5</v>
      </c>
      <c r="Q8" s="269">
        <v>2</v>
      </c>
      <c r="R8" s="269">
        <v>1</v>
      </c>
      <c r="S8" s="269">
        <v>0</v>
      </c>
      <c r="T8" s="269">
        <v>0</v>
      </c>
      <c r="U8" s="269">
        <v>4</v>
      </c>
      <c r="V8" s="269">
        <v>0</v>
      </c>
      <c r="W8" s="269">
        <v>1</v>
      </c>
      <c r="X8" s="269">
        <v>1</v>
      </c>
      <c r="Y8" s="269">
        <v>530</v>
      </c>
      <c r="Z8" s="269">
        <v>2386</v>
      </c>
      <c r="AA8" s="269">
        <v>0</v>
      </c>
      <c r="AB8" s="269">
        <v>0</v>
      </c>
      <c r="AC8" s="269">
        <v>0</v>
      </c>
      <c r="AD8" s="269">
        <v>0</v>
      </c>
      <c r="AE8" s="269">
        <v>0</v>
      </c>
      <c r="AF8" s="269">
        <v>0</v>
      </c>
      <c r="AG8" s="269">
        <v>0</v>
      </c>
      <c r="AH8" s="269">
        <v>1</v>
      </c>
      <c r="AI8" s="269">
        <v>3</v>
      </c>
      <c r="AJ8" s="269">
        <v>1</v>
      </c>
      <c r="AK8" s="269">
        <v>0</v>
      </c>
      <c r="AL8" s="269">
        <v>0</v>
      </c>
      <c r="AM8" s="269">
        <v>2</v>
      </c>
      <c r="AN8" s="269">
        <v>0</v>
      </c>
      <c r="AO8" s="269">
        <v>1</v>
      </c>
      <c r="AP8" s="270">
        <v>55478</v>
      </c>
      <c r="AQ8" s="269">
        <v>-8</v>
      </c>
      <c r="AR8" s="269">
        <v>-13</v>
      </c>
      <c r="AS8" s="269">
        <v>0</v>
      </c>
      <c r="AT8" s="269">
        <v>0</v>
      </c>
      <c r="AU8" s="269">
        <v>-1</v>
      </c>
      <c r="AV8" s="269">
        <v>-33</v>
      </c>
      <c r="AW8" s="270">
        <v>-55</v>
      </c>
      <c r="AX8" s="269">
        <v>55423</v>
      </c>
      <c r="AY8" s="270">
        <v>313</v>
      </c>
      <c r="AZ8" s="270">
        <v>258</v>
      </c>
      <c r="BA8" s="269">
        <v>55736</v>
      </c>
      <c r="BB8" s="270">
        <v>-54738</v>
      </c>
      <c r="BC8" s="269">
        <v>-54480</v>
      </c>
      <c r="BD8" s="270">
        <v>998</v>
      </c>
      <c r="BE8" s="271"/>
      <c r="BG8" s="267" t="s">
        <v>448</v>
      </c>
      <c r="BH8" s="272" t="s">
        <v>27</v>
      </c>
      <c r="BI8" s="273">
        <f t="shared" si="0"/>
        <v>55423</v>
      </c>
      <c r="BJ8" s="274">
        <f t="shared" si="1"/>
        <v>54738</v>
      </c>
      <c r="BK8" s="275">
        <f t="shared" si="2"/>
        <v>0.98764051025747435</v>
      </c>
      <c r="BL8" s="276">
        <f t="shared" si="3"/>
        <v>1.2359489742525653E-2</v>
      </c>
      <c r="BM8" s="277"/>
      <c r="BN8" s="267" t="s">
        <v>448</v>
      </c>
      <c r="BO8" s="272" t="s">
        <v>27</v>
      </c>
      <c r="BP8" s="278">
        <f t="shared" si="4"/>
        <v>313</v>
      </c>
      <c r="BQ8" s="279">
        <f t="shared" si="5"/>
        <v>54738</v>
      </c>
      <c r="BR8" s="280">
        <f t="shared" si="6"/>
        <v>-54425</v>
      </c>
      <c r="BS8" s="277"/>
    </row>
    <row r="9" spans="1:71" x14ac:dyDescent="0.2">
      <c r="A9" s="267" t="s">
        <v>449</v>
      </c>
      <c r="B9" s="268" t="s">
        <v>191</v>
      </c>
      <c r="C9" s="269">
        <v>401</v>
      </c>
      <c r="D9" s="269">
        <v>2</v>
      </c>
      <c r="E9" s="269">
        <v>27</v>
      </c>
      <c r="F9" s="269">
        <v>0</v>
      </c>
      <c r="G9" s="269">
        <v>11778</v>
      </c>
      <c r="H9" s="269">
        <v>23</v>
      </c>
      <c r="I9" s="269">
        <v>20</v>
      </c>
      <c r="J9" s="269">
        <v>183</v>
      </c>
      <c r="K9" s="269">
        <v>0</v>
      </c>
      <c r="L9" s="269">
        <v>0</v>
      </c>
      <c r="M9" s="269">
        <v>3</v>
      </c>
      <c r="N9" s="269">
        <v>1</v>
      </c>
      <c r="O9" s="269">
        <v>0</v>
      </c>
      <c r="P9" s="269">
        <v>0</v>
      </c>
      <c r="Q9" s="269">
        <v>0</v>
      </c>
      <c r="R9" s="269">
        <v>0</v>
      </c>
      <c r="S9" s="269">
        <v>0</v>
      </c>
      <c r="T9" s="269">
        <v>0</v>
      </c>
      <c r="U9" s="269">
        <v>0</v>
      </c>
      <c r="V9" s="269">
        <v>0</v>
      </c>
      <c r="W9" s="269">
        <v>0</v>
      </c>
      <c r="X9" s="269">
        <v>16</v>
      </c>
      <c r="Y9" s="269">
        <v>2</v>
      </c>
      <c r="Z9" s="269">
        <v>0</v>
      </c>
      <c r="AA9" s="269">
        <v>0</v>
      </c>
      <c r="AB9" s="269">
        <v>0</v>
      </c>
      <c r="AC9" s="269">
        <v>15</v>
      </c>
      <c r="AD9" s="269">
        <v>0</v>
      </c>
      <c r="AE9" s="269">
        <v>0</v>
      </c>
      <c r="AF9" s="269">
        <v>15</v>
      </c>
      <c r="AG9" s="269">
        <v>0</v>
      </c>
      <c r="AH9" s="269">
        <v>16</v>
      </c>
      <c r="AI9" s="269">
        <v>324</v>
      </c>
      <c r="AJ9" s="269">
        <v>535</v>
      </c>
      <c r="AK9" s="269">
        <v>4</v>
      </c>
      <c r="AL9" s="269">
        <v>1</v>
      </c>
      <c r="AM9" s="269">
        <v>11117</v>
      </c>
      <c r="AN9" s="269">
        <v>0</v>
      </c>
      <c r="AO9" s="269">
        <v>19</v>
      </c>
      <c r="AP9" s="270">
        <v>24502</v>
      </c>
      <c r="AQ9" s="269">
        <v>1367</v>
      </c>
      <c r="AR9" s="269">
        <v>56890</v>
      </c>
      <c r="AS9" s="269">
        <v>0</v>
      </c>
      <c r="AT9" s="269">
        <v>0</v>
      </c>
      <c r="AU9" s="269">
        <v>0</v>
      </c>
      <c r="AV9" s="269">
        <v>23</v>
      </c>
      <c r="AW9" s="270">
        <v>58280</v>
      </c>
      <c r="AX9" s="269">
        <v>82782</v>
      </c>
      <c r="AY9" s="270">
        <v>49457</v>
      </c>
      <c r="AZ9" s="270">
        <v>107737</v>
      </c>
      <c r="BA9" s="269">
        <v>132239</v>
      </c>
      <c r="BB9" s="270">
        <v>-74895</v>
      </c>
      <c r="BC9" s="269">
        <v>32842</v>
      </c>
      <c r="BD9" s="270">
        <v>57344</v>
      </c>
      <c r="BE9" s="271"/>
      <c r="BG9" s="267" t="s">
        <v>449</v>
      </c>
      <c r="BH9" s="272" t="s">
        <v>191</v>
      </c>
      <c r="BI9" s="273">
        <f t="shared" si="0"/>
        <v>82782</v>
      </c>
      <c r="BJ9" s="274">
        <f t="shared" si="1"/>
        <v>74895</v>
      </c>
      <c r="BK9" s="275">
        <f t="shared" si="2"/>
        <v>0.90472566499963758</v>
      </c>
      <c r="BL9" s="276">
        <f t="shared" si="3"/>
        <v>9.527433500036242E-2</v>
      </c>
      <c r="BM9" s="277"/>
      <c r="BN9" s="267" t="s">
        <v>449</v>
      </c>
      <c r="BO9" s="272" t="s">
        <v>191</v>
      </c>
      <c r="BP9" s="278">
        <f t="shared" si="4"/>
        <v>49457</v>
      </c>
      <c r="BQ9" s="279">
        <f t="shared" si="5"/>
        <v>74895</v>
      </c>
      <c r="BR9" s="280">
        <f t="shared" si="6"/>
        <v>-25438</v>
      </c>
      <c r="BS9" s="277"/>
    </row>
    <row r="10" spans="1:71" x14ac:dyDescent="0.2">
      <c r="A10" s="281" t="s">
        <v>450</v>
      </c>
      <c r="B10" s="282" t="s">
        <v>28</v>
      </c>
      <c r="C10" s="269">
        <v>12</v>
      </c>
      <c r="D10" s="269">
        <v>0</v>
      </c>
      <c r="E10" s="269">
        <v>6</v>
      </c>
      <c r="F10" s="269">
        <v>5</v>
      </c>
      <c r="G10" s="269">
        <v>67</v>
      </c>
      <c r="H10" s="269">
        <v>2429</v>
      </c>
      <c r="I10" s="269">
        <v>69</v>
      </c>
      <c r="J10" s="269">
        <v>25</v>
      </c>
      <c r="K10" s="269">
        <v>1</v>
      </c>
      <c r="L10" s="269">
        <v>209</v>
      </c>
      <c r="M10" s="269">
        <v>20</v>
      </c>
      <c r="N10" s="269">
        <v>205</v>
      </c>
      <c r="O10" s="269">
        <v>7</v>
      </c>
      <c r="P10" s="269">
        <v>21</v>
      </c>
      <c r="Q10" s="269">
        <v>40</v>
      </c>
      <c r="R10" s="269">
        <v>28</v>
      </c>
      <c r="S10" s="269">
        <v>4</v>
      </c>
      <c r="T10" s="269">
        <v>7</v>
      </c>
      <c r="U10" s="269">
        <v>210</v>
      </c>
      <c r="V10" s="269">
        <v>2</v>
      </c>
      <c r="W10" s="269">
        <v>13</v>
      </c>
      <c r="X10" s="269">
        <v>18</v>
      </c>
      <c r="Y10" s="269">
        <v>265</v>
      </c>
      <c r="Z10" s="269">
        <v>1</v>
      </c>
      <c r="AA10" s="269">
        <v>6</v>
      </c>
      <c r="AB10" s="269">
        <v>8</v>
      </c>
      <c r="AC10" s="269">
        <v>431</v>
      </c>
      <c r="AD10" s="269">
        <v>50</v>
      </c>
      <c r="AE10" s="269">
        <v>3</v>
      </c>
      <c r="AF10" s="269">
        <v>150</v>
      </c>
      <c r="AG10" s="269">
        <v>12</v>
      </c>
      <c r="AH10" s="269">
        <v>164</v>
      </c>
      <c r="AI10" s="269">
        <v>34</v>
      </c>
      <c r="AJ10" s="269">
        <v>237</v>
      </c>
      <c r="AK10" s="269">
        <v>75</v>
      </c>
      <c r="AL10" s="269">
        <v>174</v>
      </c>
      <c r="AM10" s="269">
        <v>252</v>
      </c>
      <c r="AN10" s="269">
        <v>193</v>
      </c>
      <c r="AO10" s="269">
        <v>41</v>
      </c>
      <c r="AP10" s="270">
        <v>5494</v>
      </c>
      <c r="AQ10" s="269">
        <v>167</v>
      </c>
      <c r="AR10" s="269">
        <v>9018</v>
      </c>
      <c r="AS10" s="269">
        <v>0</v>
      </c>
      <c r="AT10" s="269">
        <v>8</v>
      </c>
      <c r="AU10" s="269">
        <v>32</v>
      </c>
      <c r="AV10" s="269">
        <v>1216</v>
      </c>
      <c r="AW10" s="270">
        <v>10441</v>
      </c>
      <c r="AX10" s="269">
        <v>15935</v>
      </c>
      <c r="AY10" s="270">
        <v>9881</v>
      </c>
      <c r="AZ10" s="270">
        <v>20322</v>
      </c>
      <c r="BA10" s="269">
        <v>25816</v>
      </c>
      <c r="BB10" s="270">
        <v>-15935</v>
      </c>
      <c r="BC10" s="269">
        <v>4387</v>
      </c>
      <c r="BD10" s="270">
        <v>9881</v>
      </c>
      <c r="BE10" s="271"/>
      <c r="BG10" s="281" t="s">
        <v>450</v>
      </c>
      <c r="BH10" s="283" t="s">
        <v>28</v>
      </c>
      <c r="BI10" s="273">
        <f t="shared" si="0"/>
        <v>15935</v>
      </c>
      <c r="BJ10" s="274">
        <f t="shared" si="1"/>
        <v>15935</v>
      </c>
      <c r="BK10" s="275">
        <f t="shared" si="2"/>
        <v>1</v>
      </c>
      <c r="BL10" s="276">
        <f t="shared" si="3"/>
        <v>0</v>
      </c>
      <c r="BM10" s="277"/>
      <c r="BN10" s="281" t="s">
        <v>450</v>
      </c>
      <c r="BO10" s="283" t="s">
        <v>28</v>
      </c>
      <c r="BP10" s="278">
        <f t="shared" si="4"/>
        <v>9881</v>
      </c>
      <c r="BQ10" s="279">
        <f t="shared" si="5"/>
        <v>15935</v>
      </c>
      <c r="BR10" s="280">
        <f t="shared" si="6"/>
        <v>-6054</v>
      </c>
      <c r="BS10" s="277"/>
    </row>
    <row r="11" spans="1:71" x14ac:dyDescent="0.2">
      <c r="A11" s="281" t="s">
        <v>451</v>
      </c>
      <c r="B11" s="282" t="s">
        <v>285</v>
      </c>
      <c r="C11" s="269">
        <v>82</v>
      </c>
      <c r="D11" s="269">
        <v>0</v>
      </c>
      <c r="E11" s="269">
        <v>0</v>
      </c>
      <c r="F11" s="269">
        <v>4</v>
      </c>
      <c r="G11" s="269">
        <v>955</v>
      </c>
      <c r="H11" s="269">
        <v>62</v>
      </c>
      <c r="I11" s="269">
        <v>3267</v>
      </c>
      <c r="J11" s="269">
        <v>350</v>
      </c>
      <c r="K11" s="269">
        <v>1</v>
      </c>
      <c r="L11" s="269">
        <v>120</v>
      </c>
      <c r="M11" s="269">
        <v>128</v>
      </c>
      <c r="N11" s="269">
        <v>201</v>
      </c>
      <c r="O11" s="269">
        <v>19</v>
      </c>
      <c r="P11" s="269">
        <v>59</v>
      </c>
      <c r="Q11" s="269">
        <v>59</v>
      </c>
      <c r="R11" s="269">
        <v>24</v>
      </c>
      <c r="S11" s="269">
        <v>16</v>
      </c>
      <c r="T11" s="269">
        <v>12</v>
      </c>
      <c r="U11" s="269">
        <v>608</v>
      </c>
      <c r="V11" s="269">
        <v>4</v>
      </c>
      <c r="W11" s="269">
        <v>10</v>
      </c>
      <c r="X11" s="269">
        <v>389</v>
      </c>
      <c r="Y11" s="269">
        <v>3986</v>
      </c>
      <c r="Z11" s="269">
        <v>24</v>
      </c>
      <c r="AA11" s="269">
        <v>17</v>
      </c>
      <c r="AB11" s="269">
        <v>15</v>
      </c>
      <c r="AC11" s="269">
        <v>821</v>
      </c>
      <c r="AD11" s="269">
        <v>145</v>
      </c>
      <c r="AE11" s="269">
        <v>50</v>
      </c>
      <c r="AF11" s="269">
        <v>404</v>
      </c>
      <c r="AG11" s="269">
        <v>144</v>
      </c>
      <c r="AH11" s="269">
        <v>63</v>
      </c>
      <c r="AI11" s="269">
        <v>416</v>
      </c>
      <c r="AJ11" s="269">
        <v>332</v>
      </c>
      <c r="AK11" s="269">
        <v>53</v>
      </c>
      <c r="AL11" s="269">
        <v>337</v>
      </c>
      <c r="AM11" s="269">
        <v>484</v>
      </c>
      <c r="AN11" s="269">
        <v>801</v>
      </c>
      <c r="AO11" s="269">
        <v>853</v>
      </c>
      <c r="AP11" s="270">
        <v>15315</v>
      </c>
      <c r="AQ11" s="269">
        <v>117</v>
      </c>
      <c r="AR11" s="269">
        <v>738</v>
      </c>
      <c r="AS11" s="269">
        <v>0</v>
      </c>
      <c r="AT11" s="269">
        <v>124</v>
      </c>
      <c r="AU11" s="269">
        <v>52</v>
      </c>
      <c r="AV11" s="269">
        <v>-181</v>
      </c>
      <c r="AW11" s="270">
        <v>850</v>
      </c>
      <c r="AX11" s="269">
        <v>16165</v>
      </c>
      <c r="AY11" s="270">
        <v>7892</v>
      </c>
      <c r="AZ11" s="270">
        <v>8742</v>
      </c>
      <c r="BA11" s="269">
        <v>24057</v>
      </c>
      <c r="BB11" s="270">
        <v>-14439</v>
      </c>
      <c r="BC11" s="269">
        <v>-5697</v>
      </c>
      <c r="BD11" s="270">
        <v>9618</v>
      </c>
      <c r="BE11" s="271"/>
      <c r="BG11" s="281" t="s">
        <v>451</v>
      </c>
      <c r="BH11" s="283" t="s">
        <v>285</v>
      </c>
      <c r="BI11" s="273">
        <f t="shared" si="0"/>
        <v>16165</v>
      </c>
      <c r="BJ11" s="274">
        <f t="shared" si="1"/>
        <v>14439</v>
      </c>
      <c r="BK11" s="275">
        <f t="shared" si="2"/>
        <v>0.89322610578410144</v>
      </c>
      <c r="BL11" s="276">
        <f t="shared" si="3"/>
        <v>0.10677389421589856</v>
      </c>
      <c r="BM11" s="277"/>
      <c r="BN11" s="281" t="s">
        <v>451</v>
      </c>
      <c r="BO11" s="283" t="s">
        <v>285</v>
      </c>
      <c r="BP11" s="278">
        <f t="shared" si="4"/>
        <v>7892</v>
      </c>
      <c r="BQ11" s="279">
        <f t="shared" si="5"/>
        <v>14439</v>
      </c>
      <c r="BR11" s="280">
        <f t="shared" si="6"/>
        <v>-6547</v>
      </c>
      <c r="BS11" s="277"/>
    </row>
    <row r="12" spans="1:71" x14ac:dyDescent="0.2">
      <c r="A12" s="281" t="s">
        <v>452</v>
      </c>
      <c r="B12" s="282" t="s">
        <v>29</v>
      </c>
      <c r="C12" s="269">
        <v>206</v>
      </c>
      <c r="D12" s="269">
        <v>0</v>
      </c>
      <c r="E12" s="269">
        <v>3</v>
      </c>
      <c r="F12" s="269">
        <v>19</v>
      </c>
      <c r="G12" s="269">
        <v>605</v>
      </c>
      <c r="H12" s="269">
        <v>1127</v>
      </c>
      <c r="I12" s="269">
        <v>356</v>
      </c>
      <c r="J12" s="269">
        <v>8838</v>
      </c>
      <c r="K12" s="269">
        <v>62</v>
      </c>
      <c r="L12" s="269">
        <v>3608</v>
      </c>
      <c r="M12" s="269">
        <v>213</v>
      </c>
      <c r="N12" s="269">
        <v>2325</v>
      </c>
      <c r="O12" s="269">
        <v>69</v>
      </c>
      <c r="P12" s="269">
        <v>148</v>
      </c>
      <c r="Q12" s="269">
        <v>158</v>
      </c>
      <c r="R12" s="269">
        <v>85</v>
      </c>
      <c r="S12" s="269">
        <v>51</v>
      </c>
      <c r="T12" s="269">
        <v>36</v>
      </c>
      <c r="U12" s="269">
        <v>1129</v>
      </c>
      <c r="V12" s="269">
        <v>6</v>
      </c>
      <c r="W12" s="269">
        <v>79</v>
      </c>
      <c r="X12" s="269">
        <v>140</v>
      </c>
      <c r="Y12" s="269">
        <v>458</v>
      </c>
      <c r="Z12" s="269">
        <v>3</v>
      </c>
      <c r="AA12" s="269">
        <v>56</v>
      </c>
      <c r="AB12" s="269">
        <v>62</v>
      </c>
      <c r="AC12" s="269">
        <v>1</v>
      </c>
      <c r="AD12" s="269">
        <v>1</v>
      </c>
      <c r="AE12" s="269">
        <v>4</v>
      </c>
      <c r="AF12" s="269">
        <v>42</v>
      </c>
      <c r="AG12" s="269">
        <v>16</v>
      </c>
      <c r="AH12" s="269">
        <v>45</v>
      </c>
      <c r="AI12" s="269">
        <v>548</v>
      </c>
      <c r="AJ12" s="269">
        <v>16046</v>
      </c>
      <c r="AK12" s="269">
        <v>7</v>
      </c>
      <c r="AL12" s="269">
        <v>353</v>
      </c>
      <c r="AM12" s="269">
        <v>469</v>
      </c>
      <c r="AN12" s="269">
        <v>12</v>
      </c>
      <c r="AO12" s="269">
        <v>64</v>
      </c>
      <c r="AP12" s="270">
        <v>37450</v>
      </c>
      <c r="AQ12" s="269">
        <v>255</v>
      </c>
      <c r="AR12" s="269">
        <v>5219</v>
      </c>
      <c r="AS12" s="269">
        <v>0</v>
      </c>
      <c r="AT12" s="269">
        <v>0</v>
      </c>
      <c r="AU12" s="269">
        <v>0</v>
      </c>
      <c r="AV12" s="269">
        <v>1127</v>
      </c>
      <c r="AW12" s="270">
        <v>6601</v>
      </c>
      <c r="AX12" s="269">
        <v>44051</v>
      </c>
      <c r="AY12" s="270">
        <v>24509</v>
      </c>
      <c r="AZ12" s="270">
        <v>31110</v>
      </c>
      <c r="BA12" s="269">
        <v>68560</v>
      </c>
      <c r="BB12" s="270">
        <v>-44051</v>
      </c>
      <c r="BC12" s="269">
        <v>-12941</v>
      </c>
      <c r="BD12" s="270">
        <v>24509</v>
      </c>
      <c r="BE12" s="271"/>
      <c r="BG12" s="281" t="s">
        <v>452</v>
      </c>
      <c r="BH12" s="283" t="s">
        <v>29</v>
      </c>
      <c r="BI12" s="273">
        <f t="shared" si="0"/>
        <v>44051</v>
      </c>
      <c r="BJ12" s="274">
        <f t="shared" si="1"/>
        <v>44051</v>
      </c>
      <c r="BK12" s="275">
        <f t="shared" si="2"/>
        <v>1</v>
      </c>
      <c r="BL12" s="276">
        <f t="shared" si="3"/>
        <v>0</v>
      </c>
      <c r="BM12" s="277"/>
      <c r="BN12" s="281" t="s">
        <v>452</v>
      </c>
      <c r="BO12" s="283" t="s">
        <v>29</v>
      </c>
      <c r="BP12" s="278">
        <f t="shared" si="4"/>
        <v>24509</v>
      </c>
      <c r="BQ12" s="279">
        <f t="shared" si="5"/>
        <v>44051</v>
      </c>
      <c r="BR12" s="280">
        <f t="shared" si="6"/>
        <v>-19542</v>
      </c>
      <c r="BS12" s="277"/>
    </row>
    <row r="13" spans="1:71" x14ac:dyDescent="0.2">
      <c r="A13" s="281" t="s">
        <v>453</v>
      </c>
      <c r="B13" s="282" t="s">
        <v>30</v>
      </c>
      <c r="C13" s="269">
        <v>22</v>
      </c>
      <c r="D13" s="269">
        <v>0</v>
      </c>
      <c r="E13" s="269">
        <v>14</v>
      </c>
      <c r="F13" s="269">
        <v>29</v>
      </c>
      <c r="G13" s="269">
        <v>257</v>
      </c>
      <c r="H13" s="269">
        <v>60</v>
      </c>
      <c r="I13" s="269">
        <v>44</v>
      </c>
      <c r="J13" s="269">
        <v>1993</v>
      </c>
      <c r="K13" s="269">
        <v>2057</v>
      </c>
      <c r="L13" s="269">
        <v>59</v>
      </c>
      <c r="M13" s="269">
        <v>137</v>
      </c>
      <c r="N13" s="269">
        <v>13908</v>
      </c>
      <c r="O13" s="269">
        <v>22</v>
      </c>
      <c r="P13" s="269">
        <v>49</v>
      </c>
      <c r="Q13" s="269">
        <v>45</v>
      </c>
      <c r="R13" s="269">
        <v>22</v>
      </c>
      <c r="S13" s="269">
        <v>3</v>
      </c>
      <c r="T13" s="269">
        <v>3</v>
      </c>
      <c r="U13" s="269">
        <v>87</v>
      </c>
      <c r="V13" s="269">
        <v>0</v>
      </c>
      <c r="W13" s="269">
        <v>16</v>
      </c>
      <c r="X13" s="269">
        <v>8</v>
      </c>
      <c r="Y13" s="269">
        <v>1026</v>
      </c>
      <c r="Z13" s="269">
        <v>451</v>
      </c>
      <c r="AA13" s="269">
        <v>73</v>
      </c>
      <c r="AB13" s="269">
        <v>50</v>
      </c>
      <c r="AC13" s="269">
        <v>157</v>
      </c>
      <c r="AD13" s="269">
        <v>12</v>
      </c>
      <c r="AE13" s="269">
        <v>48</v>
      </c>
      <c r="AF13" s="269">
        <v>3701</v>
      </c>
      <c r="AG13" s="269">
        <v>10</v>
      </c>
      <c r="AH13" s="269">
        <v>534</v>
      </c>
      <c r="AI13" s="269">
        <v>223</v>
      </c>
      <c r="AJ13" s="269">
        <v>202</v>
      </c>
      <c r="AK13" s="269">
        <v>10</v>
      </c>
      <c r="AL13" s="269">
        <v>174</v>
      </c>
      <c r="AM13" s="269">
        <v>432</v>
      </c>
      <c r="AN13" s="269">
        <v>0</v>
      </c>
      <c r="AO13" s="269">
        <v>122</v>
      </c>
      <c r="AP13" s="270">
        <v>26060</v>
      </c>
      <c r="AQ13" s="269">
        <v>24</v>
      </c>
      <c r="AR13" s="269">
        <v>10581</v>
      </c>
      <c r="AS13" s="269">
        <v>0</v>
      </c>
      <c r="AT13" s="269">
        <v>0</v>
      </c>
      <c r="AU13" s="269">
        <v>0</v>
      </c>
      <c r="AV13" s="269">
        <v>-37</v>
      </c>
      <c r="AW13" s="270">
        <v>10568</v>
      </c>
      <c r="AX13" s="269">
        <v>36628</v>
      </c>
      <c r="AY13" s="270">
        <v>18127</v>
      </c>
      <c r="AZ13" s="270">
        <v>28695</v>
      </c>
      <c r="BA13" s="269">
        <v>54755</v>
      </c>
      <c r="BB13" s="270">
        <v>-21605</v>
      </c>
      <c r="BC13" s="269">
        <v>7090</v>
      </c>
      <c r="BD13" s="270">
        <v>33150</v>
      </c>
      <c r="BE13" s="271"/>
      <c r="BG13" s="281" t="s">
        <v>453</v>
      </c>
      <c r="BH13" s="283" t="s">
        <v>30</v>
      </c>
      <c r="BI13" s="273">
        <f t="shared" si="0"/>
        <v>36628</v>
      </c>
      <c r="BJ13" s="274">
        <f t="shared" si="1"/>
        <v>21605</v>
      </c>
      <c r="BK13" s="275">
        <f t="shared" si="2"/>
        <v>0.58984929562083654</v>
      </c>
      <c r="BL13" s="276">
        <f t="shared" si="3"/>
        <v>0.41015070437916346</v>
      </c>
      <c r="BM13" s="277"/>
      <c r="BN13" s="281" t="s">
        <v>453</v>
      </c>
      <c r="BO13" s="283" t="s">
        <v>30</v>
      </c>
      <c r="BP13" s="278">
        <f t="shared" si="4"/>
        <v>18127</v>
      </c>
      <c r="BQ13" s="279">
        <f t="shared" si="5"/>
        <v>21605</v>
      </c>
      <c r="BR13" s="280">
        <f t="shared" si="6"/>
        <v>-3478</v>
      </c>
      <c r="BS13" s="277"/>
    </row>
    <row r="14" spans="1:71" x14ac:dyDescent="0.2">
      <c r="A14" s="281" t="s">
        <v>454</v>
      </c>
      <c r="B14" s="282" t="s">
        <v>455</v>
      </c>
      <c r="C14" s="269">
        <v>25</v>
      </c>
      <c r="D14" s="269">
        <v>2</v>
      </c>
      <c r="E14" s="269">
        <v>4</v>
      </c>
      <c r="F14" s="269">
        <v>6</v>
      </c>
      <c r="G14" s="269">
        <v>1049</v>
      </c>
      <c r="H14" s="269">
        <v>106</v>
      </c>
      <c r="I14" s="269">
        <v>223</v>
      </c>
      <c r="J14" s="269">
        <v>463</v>
      </c>
      <c r="K14" s="269">
        <v>5</v>
      </c>
      <c r="L14" s="269">
        <v>3258</v>
      </c>
      <c r="M14" s="269">
        <v>48</v>
      </c>
      <c r="N14" s="269">
        <v>432</v>
      </c>
      <c r="O14" s="269">
        <v>44</v>
      </c>
      <c r="P14" s="269">
        <v>81</v>
      </c>
      <c r="Q14" s="269">
        <v>474</v>
      </c>
      <c r="R14" s="269">
        <v>437</v>
      </c>
      <c r="S14" s="269">
        <v>121</v>
      </c>
      <c r="T14" s="269">
        <v>40</v>
      </c>
      <c r="U14" s="269">
        <v>3314</v>
      </c>
      <c r="V14" s="269">
        <v>26</v>
      </c>
      <c r="W14" s="269">
        <v>296</v>
      </c>
      <c r="X14" s="269">
        <v>237</v>
      </c>
      <c r="Y14" s="269">
        <v>1143</v>
      </c>
      <c r="Z14" s="269">
        <v>0</v>
      </c>
      <c r="AA14" s="269">
        <v>242</v>
      </c>
      <c r="AB14" s="269">
        <v>59</v>
      </c>
      <c r="AC14" s="269">
        <v>521</v>
      </c>
      <c r="AD14" s="269">
        <v>94</v>
      </c>
      <c r="AE14" s="269">
        <v>73</v>
      </c>
      <c r="AF14" s="269">
        <v>175</v>
      </c>
      <c r="AG14" s="269">
        <v>31</v>
      </c>
      <c r="AH14" s="269">
        <v>95</v>
      </c>
      <c r="AI14" s="269">
        <v>262</v>
      </c>
      <c r="AJ14" s="269">
        <v>208</v>
      </c>
      <c r="AK14" s="269">
        <v>24</v>
      </c>
      <c r="AL14" s="269">
        <v>793</v>
      </c>
      <c r="AM14" s="269">
        <v>250</v>
      </c>
      <c r="AN14" s="269">
        <v>121</v>
      </c>
      <c r="AO14" s="269">
        <v>118</v>
      </c>
      <c r="AP14" s="270">
        <v>14900</v>
      </c>
      <c r="AQ14" s="269">
        <v>38</v>
      </c>
      <c r="AR14" s="269">
        <v>1899</v>
      </c>
      <c r="AS14" s="269">
        <v>3</v>
      </c>
      <c r="AT14" s="269">
        <v>0</v>
      </c>
      <c r="AU14" s="269">
        <v>0</v>
      </c>
      <c r="AV14" s="269">
        <v>-151</v>
      </c>
      <c r="AW14" s="270">
        <v>1789</v>
      </c>
      <c r="AX14" s="269">
        <v>16689</v>
      </c>
      <c r="AY14" s="270">
        <v>16912</v>
      </c>
      <c r="AZ14" s="270">
        <v>18701</v>
      </c>
      <c r="BA14" s="269">
        <v>33601</v>
      </c>
      <c r="BB14" s="270">
        <v>-15070</v>
      </c>
      <c r="BC14" s="269">
        <v>3631</v>
      </c>
      <c r="BD14" s="270">
        <v>18531</v>
      </c>
      <c r="BE14" s="271"/>
      <c r="BG14" s="281" t="s">
        <v>454</v>
      </c>
      <c r="BH14" s="283" t="s">
        <v>455</v>
      </c>
      <c r="BI14" s="273">
        <f t="shared" si="0"/>
        <v>16689</v>
      </c>
      <c r="BJ14" s="274">
        <f t="shared" si="1"/>
        <v>15070</v>
      </c>
      <c r="BK14" s="275">
        <f t="shared" si="2"/>
        <v>0.90298999340883213</v>
      </c>
      <c r="BL14" s="276">
        <f t="shared" si="3"/>
        <v>9.7010006591167874E-2</v>
      </c>
      <c r="BM14" s="277"/>
      <c r="BN14" s="281" t="s">
        <v>454</v>
      </c>
      <c r="BO14" s="283" t="s">
        <v>455</v>
      </c>
      <c r="BP14" s="278">
        <f t="shared" si="4"/>
        <v>16912</v>
      </c>
      <c r="BQ14" s="279">
        <f t="shared" si="5"/>
        <v>15070</v>
      </c>
      <c r="BR14" s="280">
        <f t="shared" si="6"/>
        <v>1842</v>
      </c>
      <c r="BS14" s="277"/>
    </row>
    <row r="15" spans="1:71" x14ac:dyDescent="0.2">
      <c r="A15" s="281" t="s">
        <v>456</v>
      </c>
      <c r="B15" s="282" t="s">
        <v>31</v>
      </c>
      <c r="C15" s="269">
        <v>8</v>
      </c>
      <c r="D15" s="269">
        <v>0</v>
      </c>
      <c r="E15" s="269">
        <v>0</v>
      </c>
      <c r="F15" s="269">
        <v>1</v>
      </c>
      <c r="G15" s="269">
        <v>105</v>
      </c>
      <c r="H15" s="269">
        <v>6</v>
      </c>
      <c r="I15" s="269">
        <v>21</v>
      </c>
      <c r="J15" s="269">
        <v>168</v>
      </c>
      <c r="K15" s="269">
        <v>10</v>
      </c>
      <c r="L15" s="269">
        <v>45</v>
      </c>
      <c r="M15" s="269">
        <v>529</v>
      </c>
      <c r="N15" s="269">
        <v>3053</v>
      </c>
      <c r="O15" s="269">
        <v>73</v>
      </c>
      <c r="P15" s="269">
        <v>59</v>
      </c>
      <c r="Q15" s="269">
        <v>231</v>
      </c>
      <c r="R15" s="269">
        <v>94</v>
      </c>
      <c r="S15" s="269">
        <v>56</v>
      </c>
      <c r="T15" s="269">
        <v>72</v>
      </c>
      <c r="U15" s="269">
        <v>759</v>
      </c>
      <c r="V15" s="269">
        <v>2</v>
      </c>
      <c r="W15" s="269">
        <v>46</v>
      </c>
      <c r="X15" s="269">
        <v>17</v>
      </c>
      <c r="Y15" s="269">
        <v>4542</v>
      </c>
      <c r="Z15" s="269">
        <v>0</v>
      </c>
      <c r="AA15" s="269">
        <v>29</v>
      </c>
      <c r="AB15" s="269">
        <v>2</v>
      </c>
      <c r="AC15" s="269">
        <v>20</v>
      </c>
      <c r="AD15" s="269">
        <v>0</v>
      </c>
      <c r="AE15" s="269">
        <v>9</v>
      </c>
      <c r="AF15" s="269">
        <v>3</v>
      </c>
      <c r="AG15" s="269">
        <v>0</v>
      </c>
      <c r="AH15" s="269">
        <v>9</v>
      </c>
      <c r="AI15" s="269">
        <v>114</v>
      </c>
      <c r="AJ15" s="269">
        <v>67</v>
      </c>
      <c r="AK15" s="269">
        <v>2</v>
      </c>
      <c r="AL15" s="269">
        <v>58</v>
      </c>
      <c r="AM15" s="269">
        <v>109</v>
      </c>
      <c r="AN15" s="269">
        <v>7</v>
      </c>
      <c r="AO15" s="269">
        <v>39</v>
      </c>
      <c r="AP15" s="270">
        <v>10365</v>
      </c>
      <c r="AQ15" s="269">
        <v>18</v>
      </c>
      <c r="AR15" s="269">
        <v>279</v>
      </c>
      <c r="AS15" s="269">
        <v>0</v>
      </c>
      <c r="AT15" s="269">
        <v>0</v>
      </c>
      <c r="AU15" s="269">
        <v>0</v>
      </c>
      <c r="AV15" s="269">
        <v>-134</v>
      </c>
      <c r="AW15" s="270">
        <v>163</v>
      </c>
      <c r="AX15" s="269">
        <v>10528</v>
      </c>
      <c r="AY15" s="270">
        <v>5080</v>
      </c>
      <c r="AZ15" s="270">
        <v>5243</v>
      </c>
      <c r="BA15" s="269">
        <v>15608</v>
      </c>
      <c r="BB15" s="270">
        <v>-9525</v>
      </c>
      <c r="BC15" s="269">
        <v>-4282</v>
      </c>
      <c r="BD15" s="270">
        <v>6083</v>
      </c>
      <c r="BE15" s="271"/>
      <c r="BG15" s="281" t="s">
        <v>456</v>
      </c>
      <c r="BH15" s="283" t="s">
        <v>31</v>
      </c>
      <c r="BI15" s="273">
        <f t="shared" si="0"/>
        <v>10528</v>
      </c>
      <c r="BJ15" s="274">
        <f t="shared" si="1"/>
        <v>9525</v>
      </c>
      <c r="BK15" s="275">
        <f t="shared" si="2"/>
        <v>0.90473024316109418</v>
      </c>
      <c r="BL15" s="276">
        <f t="shared" si="3"/>
        <v>9.5269756838905817E-2</v>
      </c>
      <c r="BM15" s="277"/>
      <c r="BN15" s="281" t="s">
        <v>456</v>
      </c>
      <c r="BO15" s="283" t="s">
        <v>31</v>
      </c>
      <c r="BP15" s="278">
        <f t="shared" si="4"/>
        <v>5080</v>
      </c>
      <c r="BQ15" s="279">
        <f t="shared" si="5"/>
        <v>9525</v>
      </c>
      <c r="BR15" s="280">
        <f t="shared" si="6"/>
        <v>-4445</v>
      </c>
      <c r="BS15" s="277"/>
    </row>
    <row r="16" spans="1:71" x14ac:dyDescent="0.2">
      <c r="A16" s="281" t="s">
        <v>457</v>
      </c>
      <c r="B16" s="282" t="s">
        <v>32</v>
      </c>
      <c r="C16" s="269">
        <v>0</v>
      </c>
      <c r="D16" s="269">
        <v>0</v>
      </c>
      <c r="E16" s="269">
        <v>0</v>
      </c>
      <c r="F16" s="269">
        <v>4</v>
      </c>
      <c r="G16" s="269">
        <v>0</v>
      </c>
      <c r="H16" s="269">
        <v>1</v>
      </c>
      <c r="I16" s="269">
        <v>50</v>
      </c>
      <c r="J16" s="269">
        <v>1</v>
      </c>
      <c r="K16" s="269">
        <v>0</v>
      </c>
      <c r="L16" s="269">
        <v>51</v>
      </c>
      <c r="M16" s="269">
        <v>51</v>
      </c>
      <c r="N16" s="269">
        <v>325653</v>
      </c>
      <c r="O16" s="269">
        <v>9</v>
      </c>
      <c r="P16" s="269">
        <v>3811</v>
      </c>
      <c r="Q16" s="269">
        <v>4161</v>
      </c>
      <c r="R16" s="269">
        <v>1968</v>
      </c>
      <c r="S16" s="269">
        <v>70</v>
      </c>
      <c r="T16" s="269">
        <v>12</v>
      </c>
      <c r="U16" s="269">
        <v>3774</v>
      </c>
      <c r="V16" s="269">
        <v>6</v>
      </c>
      <c r="W16" s="269">
        <v>428</v>
      </c>
      <c r="X16" s="269">
        <v>12</v>
      </c>
      <c r="Y16" s="269">
        <v>1978</v>
      </c>
      <c r="Z16" s="269">
        <v>0</v>
      </c>
      <c r="AA16" s="269">
        <v>0</v>
      </c>
      <c r="AB16" s="269">
        <v>0</v>
      </c>
      <c r="AC16" s="269">
        <v>0</v>
      </c>
      <c r="AD16" s="269">
        <v>0</v>
      </c>
      <c r="AE16" s="269">
        <v>0</v>
      </c>
      <c r="AF16" s="269">
        <v>23</v>
      </c>
      <c r="AG16" s="269">
        <v>0</v>
      </c>
      <c r="AH16" s="269">
        <v>2</v>
      </c>
      <c r="AI16" s="269">
        <v>0</v>
      </c>
      <c r="AJ16" s="269">
        <v>0</v>
      </c>
      <c r="AK16" s="269">
        <v>0</v>
      </c>
      <c r="AL16" s="269">
        <v>9</v>
      </c>
      <c r="AM16" s="269">
        <v>2</v>
      </c>
      <c r="AN16" s="269">
        <v>0</v>
      </c>
      <c r="AO16" s="269">
        <v>31</v>
      </c>
      <c r="AP16" s="270">
        <v>342107</v>
      </c>
      <c r="AQ16" s="269">
        <v>0</v>
      </c>
      <c r="AR16" s="269">
        <v>-71</v>
      </c>
      <c r="AS16" s="269">
        <v>0</v>
      </c>
      <c r="AT16" s="269">
        <v>-272</v>
      </c>
      <c r="AU16" s="269">
        <v>-18</v>
      </c>
      <c r="AV16" s="269">
        <v>-4135</v>
      </c>
      <c r="AW16" s="270">
        <v>-4496</v>
      </c>
      <c r="AX16" s="269">
        <v>337611</v>
      </c>
      <c r="AY16" s="270">
        <v>469272</v>
      </c>
      <c r="AZ16" s="270">
        <v>464776</v>
      </c>
      <c r="BA16" s="269">
        <v>806883</v>
      </c>
      <c r="BB16" s="270">
        <v>-200754</v>
      </c>
      <c r="BC16" s="269">
        <v>264022</v>
      </c>
      <c r="BD16" s="270">
        <v>606129</v>
      </c>
      <c r="BE16" s="271"/>
      <c r="BG16" s="281" t="s">
        <v>457</v>
      </c>
      <c r="BH16" s="283" t="s">
        <v>32</v>
      </c>
      <c r="BI16" s="273">
        <f t="shared" si="0"/>
        <v>337611</v>
      </c>
      <c r="BJ16" s="274">
        <f t="shared" si="1"/>
        <v>200754</v>
      </c>
      <c r="BK16" s="275">
        <f t="shared" si="2"/>
        <v>0.59463109910518319</v>
      </c>
      <c r="BL16" s="276">
        <f t="shared" si="3"/>
        <v>0.40536890089481681</v>
      </c>
      <c r="BM16" s="277"/>
      <c r="BN16" s="281" t="s">
        <v>457</v>
      </c>
      <c r="BO16" s="283" t="s">
        <v>32</v>
      </c>
      <c r="BP16" s="278">
        <f t="shared" si="4"/>
        <v>469272</v>
      </c>
      <c r="BQ16" s="279">
        <f t="shared" si="5"/>
        <v>200754</v>
      </c>
      <c r="BR16" s="280">
        <f t="shared" si="6"/>
        <v>268518</v>
      </c>
      <c r="BS16" s="277"/>
    </row>
    <row r="17" spans="1:71" x14ac:dyDescent="0.2">
      <c r="A17" s="281" t="s">
        <v>458</v>
      </c>
      <c r="B17" s="282" t="s">
        <v>33</v>
      </c>
      <c r="C17" s="269">
        <v>0</v>
      </c>
      <c r="D17" s="269">
        <v>0</v>
      </c>
      <c r="E17" s="269">
        <v>0</v>
      </c>
      <c r="F17" s="269">
        <v>1</v>
      </c>
      <c r="G17" s="269">
        <v>88</v>
      </c>
      <c r="H17" s="269">
        <v>0</v>
      </c>
      <c r="I17" s="269">
        <v>15</v>
      </c>
      <c r="J17" s="269">
        <v>127</v>
      </c>
      <c r="K17" s="269">
        <v>1</v>
      </c>
      <c r="L17" s="269">
        <v>44</v>
      </c>
      <c r="M17" s="269">
        <v>63</v>
      </c>
      <c r="N17" s="269">
        <v>5275</v>
      </c>
      <c r="O17" s="269">
        <v>3325</v>
      </c>
      <c r="P17" s="269">
        <v>1103</v>
      </c>
      <c r="Q17" s="269">
        <v>1364</v>
      </c>
      <c r="R17" s="269">
        <v>415</v>
      </c>
      <c r="S17" s="269">
        <v>114</v>
      </c>
      <c r="T17" s="269">
        <v>95</v>
      </c>
      <c r="U17" s="269">
        <v>5486</v>
      </c>
      <c r="V17" s="269">
        <v>26</v>
      </c>
      <c r="W17" s="269">
        <v>193</v>
      </c>
      <c r="X17" s="269">
        <v>46</v>
      </c>
      <c r="Y17" s="269">
        <v>763</v>
      </c>
      <c r="Z17" s="269">
        <v>3</v>
      </c>
      <c r="AA17" s="269">
        <v>2</v>
      </c>
      <c r="AB17" s="269">
        <v>0</v>
      </c>
      <c r="AC17" s="269">
        <v>1</v>
      </c>
      <c r="AD17" s="269">
        <v>0</v>
      </c>
      <c r="AE17" s="269">
        <v>0</v>
      </c>
      <c r="AF17" s="269">
        <v>2</v>
      </c>
      <c r="AG17" s="269">
        <v>1</v>
      </c>
      <c r="AH17" s="269">
        <v>10</v>
      </c>
      <c r="AI17" s="269">
        <v>6</v>
      </c>
      <c r="AJ17" s="269">
        <v>148</v>
      </c>
      <c r="AK17" s="269">
        <v>1</v>
      </c>
      <c r="AL17" s="269">
        <v>32</v>
      </c>
      <c r="AM17" s="269">
        <v>22</v>
      </c>
      <c r="AN17" s="269">
        <v>1</v>
      </c>
      <c r="AO17" s="269">
        <v>25</v>
      </c>
      <c r="AP17" s="270">
        <v>18798</v>
      </c>
      <c r="AQ17" s="269">
        <v>2</v>
      </c>
      <c r="AR17" s="269">
        <v>347</v>
      </c>
      <c r="AS17" s="269">
        <v>0</v>
      </c>
      <c r="AT17" s="269">
        <v>0</v>
      </c>
      <c r="AU17" s="269">
        <v>-22</v>
      </c>
      <c r="AV17" s="269">
        <v>-222</v>
      </c>
      <c r="AW17" s="270">
        <v>105</v>
      </c>
      <c r="AX17" s="269">
        <v>18903</v>
      </c>
      <c r="AY17" s="270">
        <v>6309</v>
      </c>
      <c r="AZ17" s="270">
        <v>6414</v>
      </c>
      <c r="BA17" s="269">
        <v>25212</v>
      </c>
      <c r="BB17" s="270">
        <v>-17264</v>
      </c>
      <c r="BC17" s="269">
        <v>-10850</v>
      </c>
      <c r="BD17" s="270">
        <v>7948</v>
      </c>
      <c r="BE17" s="271"/>
      <c r="BG17" s="281" t="s">
        <v>458</v>
      </c>
      <c r="BH17" s="283" t="s">
        <v>33</v>
      </c>
      <c r="BI17" s="273">
        <f t="shared" si="0"/>
        <v>18903</v>
      </c>
      <c r="BJ17" s="274">
        <f t="shared" si="1"/>
        <v>17264</v>
      </c>
      <c r="BK17" s="275">
        <f t="shared" si="2"/>
        <v>0.91329418610802515</v>
      </c>
      <c r="BL17" s="276">
        <f t="shared" si="3"/>
        <v>8.6705813891974848E-2</v>
      </c>
      <c r="BM17" s="277"/>
      <c r="BN17" s="281" t="s">
        <v>458</v>
      </c>
      <c r="BO17" s="283" t="s">
        <v>33</v>
      </c>
      <c r="BP17" s="278">
        <f t="shared" si="4"/>
        <v>6309</v>
      </c>
      <c r="BQ17" s="279">
        <f t="shared" si="5"/>
        <v>17264</v>
      </c>
      <c r="BR17" s="280">
        <f t="shared" si="6"/>
        <v>-10955</v>
      </c>
      <c r="BS17" s="277"/>
    </row>
    <row r="18" spans="1:71" x14ac:dyDescent="0.2">
      <c r="A18" s="281" t="s">
        <v>459</v>
      </c>
      <c r="B18" s="282" t="s">
        <v>34</v>
      </c>
      <c r="C18" s="269">
        <v>4</v>
      </c>
      <c r="D18" s="269">
        <v>0</v>
      </c>
      <c r="E18" s="269">
        <v>0</v>
      </c>
      <c r="F18" s="269">
        <v>26</v>
      </c>
      <c r="G18" s="269">
        <v>446</v>
      </c>
      <c r="H18" s="269">
        <v>25</v>
      </c>
      <c r="I18" s="269">
        <v>66</v>
      </c>
      <c r="J18" s="269">
        <v>225</v>
      </c>
      <c r="K18" s="269">
        <v>16</v>
      </c>
      <c r="L18" s="269">
        <v>249</v>
      </c>
      <c r="M18" s="269">
        <v>68</v>
      </c>
      <c r="N18" s="269">
        <v>531</v>
      </c>
      <c r="O18" s="269">
        <v>13</v>
      </c>
      <c r="P18" s="269">
        <v>1186</v>
      </c>
      <c r="Q18" s="269">
        <v>1297</v>
      </c>
      <c r="R18" s="269">
        <v>694</v>
      </c>
      <c r="S18" s="269">
        <v>121</v>
      </c>
      <c r="T18" s="269">
        <v>43</v>
      </c>
      <c r="U18" s="269">
        <v>2314</v>
      </c>
      <c r="V18" s="269">
        <v>17</v>
      </c>
      <c r="W18" s="269">
        <v>80</v>
      </c>
      <c r="X18" s="269">
        <v>42</v>
      </c>
      <c r="Y18" s="269">
        <v>8121</v>
      </c>
      <c r="Z18" s="269">
        <v>3</v>
      </c>
      <c r="AA18" s="269">
        <v>5</v>
      </c>
      <c r="AB18" s="269">
        <v>1</v>
      </c>
      <c r="AC18" s="269">
        <v>298</v>
      </c>
      <c r="AD18" s="269">
        <v>4</v>
      </c>
      <c r="AE18" s="269">
        <v>42</v>
      </c>
      <c r="AF18" s="269">
        <v>133</v>
      </c>
      <c r="AG18" s="269">
        <v>2</v>
      </c>
      <c r="AH18" s="269">
        <v>219</v>
      </c>
      <c r="AI18" s="269">
        <v>11</v>
      </c>
      <c r="AJ18" s="269">
        <v>26</v>
      </c>
      <c r="AK18" s="269">
        <v>7</v>
      </c>
      <c r="AL18" s="269">
        <v>88</v>
      </c>
      <c r="AM18" s="269">
        <v>186</v>
      </c>
      <c r="AN18" s="269">
        <v>1</v>
      </c>
      <c r="AO18" s="269">
        <v>37</v>
      </c>
      <c r="AP18" s="270">
        <v>16647</v>
      </c>
      <c r="AQ18" s="269">
        <v>46</v>
      </c>
      <c r="AR18" s="269">
        <v>584</v>
      </c>
      <c r="AS18" s="269">
        <v>0</v>
      </c>
      <c r="AT18" s="269">
        <v>161</v>
      </c>
      <c r="AU18" s="269">
        <v>58</v>
      </c>
      <c r="AV18" s="269">
        <v>-96</v>
      </c>
      <c r="AW18" s="270">
        <v>753</v>
      </c>
      <c r="AX18" s="269">
        <v>17400</v>
      </c>
      <c r="AY18" s="270">
        <v>13963</v>
      </c>
      <c r="AZ18" s="270">
        <v>14716</v>
      </c>
      <c r="BA18" s="269">
        <v>31363</v>
      </c>
      <c r="BB18" s="270">
        <v>-15212</v>
      </c>
      <c r="BC18" s="269">
        <v>-496</v>
      </c>
      <c r="BD18" s="270">
        <v>16151</v>
      </c>
      <c r="BE18" s="271"/>
      <c r="BG18" s="281" t="s">
        <v>459</v>
      </c>
      <c r="BH18" s="283" t="s">
        <v>34</v>
      </c>
      <c r="BI18" s="273">
        <f t="shared" si="0"/>
        <v>17400</v>
      </c>
      <c r="BJ18" s="274">
        <f t="shared" si="1"/>
        <v>15212</v>
      </c>
      <c r="BK18" s="275">
        <f t="shared" si="2"/>
        <v>0.87425287356321835</v>
      </c>
      <c r="BL18" s="276">
        <f t="shared" si="3"/>
        <v>0.12574712643678165</v>
      </c>
      <c r="BM18" s="277"/>
      <c r="BN18" s="281" t="s">
        <v>459</v>
      </c>
      <c r="BO18" s="283" t="s">
        <v>34</v>
      </c>
      <c r="BP18" s="278">
        <f t="shared" si="4"/>
        <v>13963</v>
      </c>
      <c r="BQ18" s="279">
        <f t="shared" si="5"/>
        <v>15212</v>
      </c>
      <c r="BR18" s="280">
        <f t="shared" si="6"/>
        <v>-1249</v>
      </c>
      <c r="BS18" s="277"/>
    </row>
    <row r="19" spans="1:71" x14ac:dyDescent="0.2">
      <c r="A19" s="281" t="s">
        <v>460</v>
      </c>
      <c r="B19" s="284" t="s">
        <v>269</v>
      </c>
      <c r="C19" s="269">
        <v>0</v>
      </c>
      <c r="D19" s="269">
        <v>0</v>
      </c>
      <c r="E19" s="269">
        <v>0</v>
      </c>
      <c r="F19" s="269">
        <v>3</v>
      </c>
      <c r="G19" s="269">
        <v>0</v>
      </c>
      <c r="H19" s="269">
        <v>0</v>
      </c>
      <c r="I19" s="269">
        <v>6</v>
      </c>
      <c r="J19" s="269">
        <v>1</v>
      </c>
      <c r="K19" s="269">
        <v>0</v>
      </c>
      <c r="L19" s="269">
        <v>5</v>
      </c>
      <c r="M19" s="269">
        <v>13</v>
      </c>
      <c r="N19" s="269">
        <v>74</v>
      </c>
      <c r="O19" s="269">
        <v>0</v>
      </c>
      <c r="P19" s="269">
        <v>17</v>
      </c>
      <c r="Q19" s="269">
        <v>5707</v>
      </c>
      <c r="R19" s="269">
        <v>844</v>
      </c>
      <c r="S19" s="269">
        <v>46</v>
      </c>
      <c r="T19" s="269">
        <v>5</v>
      </c>
      <c r="U19" s="269">
        <v>1122</v>
      </c>
      <c r="V19" s="269">
        <v>2</v>
      </c>
      <c r="W19" s="269">
        <v>63</v>
      </c>
      <c r="X19" s="269">
        <v>1</v>
      </c>
      <c r="Y19" s="269">
        <v>545</v>
      </c>
      <c r="Z19" s="269">
        <v>0</v>
      </c>
      <c r="AA19" s="269">
        <v>66</v>
      </c>
      <c r="AB19" s="269">
        <v>0</v>
      </c>
      <c r="AC19" s="269">
        <v>0</v>
      </c>
      <c r="AD19" s="269">
        <v>0</v>
      </c>
      <c r="AE19" s="269">
        <v>0</v>
      </c>
      <c r="AF19" s="269">
        <v>5</v>
      </c>
      <c r="AG19" s="269">
        <v>0</v>
      </c>
      <c r="AH19" s="269">
        <v>17</v>
      </c>
      <c r="AI19" s="269">
        <v>0</v>
      </c>
      <c r="AJ19" s="269">
        <v>0</v>
      </c>
      <c r="AK19" s="269">
        <v>0</v>
      </c>
      <c r="AL19" s="269">
        <v>605</v>
      </c>
      <c r="AM19" s="269">
        <v>0</v>
      </c>
      <c r="AN19" s="269">
        <v>0</v>
      </c>
      <c r="AO19" s="269">
        <v>0</v>
      </c>
      <c r="AP19" s="270">
        <v>9147</v>
      </c>
      <c r="AQ19" s="269">
        <v>0</v>
      </c>
      <c r="AR19" s="269">
        <v>27</v>
      </c>
      <c r="AS19" s="269">
        <v>0</v>
      </c>
      <c r="AT19" s="269">
        <v>1475</v>
      </c>
      <c r="AU19" s="269">
        <v>642</v>
      </c>
      <c r="AV19" s="269">
        <v>653</v>
      </c>
      <c r="AW19" s="270">
        <v>2797</v>
      </c>
      <c r="AX19" s="269">
        <v>11944</v>
      </c>
      <c r="AY19" s="270">
        <v>33493</v>
      </c>
      <c r="AZ19" s="270">
        <v>36290</v>
      </c>
      <c r="BA19" s="269">
        <v>45437</v>
      </c>
      <c r="BB19" s="270">
        <v>-10581</v>
      </c>
      <c r="BC19" s="269">
        <v>25709</v>
      </c>
      <c r="BD19" s="270">
        <v>34856</v>
      </c>
      <c r="BE19" s="271"/>
      <c r="BG19" s="281" t="s">
        <v>460</v>
      </c>
      <c r="BH19" s="285" t="s">
        <v>269</v>
      </c>
      <c r="BI19" s="273">
        <f t="shared" si="0"/>
        <v>11944</v>
      </c>
      <c r="BJ19" s="274">
        <f t="shared" si="1"/>
        <v>10581</v>
      </c>
      <c r="BK19" s="275">
        <f t="shared" si="2"/>
        <v>0.88588412592096455</v>
      </c>
      <c r="BL19" s="276">
        <f t="shared" si="3"/>
        <v>0.11411587407903545</v>
      </c>
      <c r="BM19" s="277"/>
      <c r="BN19" s="281" t="s">
        <v>460</v>
      </c>
      <c r="BO19" s="285" t="s">
        <v>269</v>
      </c>
      <c r="BP19" s="278">
        <f t="shared" si="4"/>
        <v>33493</v>
      </c>
      <c r="BQ19" s="279">
        <f t="shared" si="5"/>
        <v>10581</v>
      </c>
      <c r="BR19" s="280">
        <f t="shared" si="6"/>
        <v>22912</v>
      </c>
      <c r="BS19" s="277"/>
    </row>
    <row r="20" spans="1:71" x14ac:dyDescent="0.2">
      <c r="A20" s="281" t="s">
        <v>461</v>
      </c>
      <c r="B20" s="284" t="s">
        <v>270</v>
      </c>
      <c r="C20" s="269">
        <v>0</v>
      </c>
      <c r="D20" s="269">
        <v>0</v>
      </c>
      <c r="E20" s="269">
        <v>0</v>
      </c>
      <c r="F20" s="269">
        <v>3</v>
      </c>
      <c r="G20" s="269">
        <v>0</v>
      </c>
      <c r="H20" s="269">
        <v>0</v>
      </c>
      <c r="I20" s="269">
        <v>1</v>
      </c>
      <c r="J20" s="269">
        <v>0</v>
      </c>
      <c r="K20" s="269">
        <v>1</v>
      </c>
      <c r="L20" s="269">
        <v>32</v>
      </c>
      <c r="M20" s="269">
        <v>9</v>
      </c>
      <c r="N20" s="269">
        <v>87</v>
      </c>
      <c r="O20" s="269">
        <v>1</v>
      </c>
      <c r="P20" s="269">
        <v>9</v>
      </c>
      <c r="Q20" s="269">
        <v>177</v>
      </c>
      <c r="R20" s="269">
        <v>3141</v>
      </c>
      <c r="S20" s="269">
        <v>6</v>
      </c>
      <c r="T20" s="269">
        <v>6</v>
      </c>
      <c r="U20" s="269">
        <v>199</v>
      </c>
      <c r="V20" s="269">
        <v>0</v>
      </c>
      <c r="W20" s="269">
        <v>7</v>
      </c>
      <c r="X20" s="269">
        <v>0</v>
      </c>
      <c r="Y20" s="269">
        <v>6</v>
      </c>
      <c r="Z20" s="269">
        <v>0</v>
      </c>
      <c r="AA20" s="269">
        <v>2</v>
      </c>
      <c r="AB20" s="269">
        <v>0</v>
      </c>
      <c r="AC20" s="269">
        <v>0</v>
      </c>
      <c r="AD20" s="269">
        <v>0</v>
      </c>
      <c r="AE20" s="269">
        <v>0</v>
      </c>
      <c r="AF20" s="269">
        <v>4</v>
      </c>
      <c r="AG20" s="269">
        <v>0</v>
      </c>
      <c r="AH20" s="269">
        <v>1</v>
      </c>
      <c r="AI20" s="269">
        <v>0</v>
      </c>
      <c r="AJ20" s="269">
        <v>0</v>
      </c>
      <c r="AK20" s="269">
        <v>0</v>
      </c>
      <c r="AL20" s="269">
        <v>883</v>
      </c>
      <c r="AM20" s="269">
        <v>0</v>
      </c>
      <c r="AN20" s="269">
        <v>0</v>
      </c>
      <c r="AO20" s="269">
        <v>0</v>
      </c>
      <c r="AP20" s="270">
        <v>4575</v>
      </c>
      <c r="AQ20" s="269">
        <v>0</v>
      </c>
      <c r="AR20" s="269">
        <v>16</v>
      </c>
      <c r="AS20" s="269">
        <v>0</v>
      </c>
      <c r="AT20" s="269">
        <v>870</v>
      </c>
      <c r="AU20" s="269">
        <v>1093</v>
      </c>
      <c r="AV20" s="269">
        <v>35</v>
      </c>
      <c r="AW20" s="270">
        <v>2014</v>
      </c>
      <c r="AX20" s="269">
        <v>6589</v>
      </c>
      <c r="AY20" s="270">
        <v>20591</v>
      </c>
      <c r="AZ20" s="270">
        <v>22605</v>
      </c>
      <c r="BA20" s="269">
        <v>27180</v>
      </c>
      <c r="BB20" s="270">
        <v>-6589</v>
      </c>
      <c r="BC20" s="269">
        <v>16016</v>
      </c>
      <c r="BD20" s="270">
        <v>20591</v>
      </c>
      <c r="BE20" s="271"/>
      <c r="BG20" s="281" t="s">
        <v>461</v>
      </c>
      <c r="BH20" s="285" t="s">
        <v>270</v>
      </c>
      <c r="BI20" s="273">
        <f t="shared" si="0"/>
        <v>6589</v>
      </c>
      <c r="BJ20" s="274">
        <f t="shared" si="1"/>
        <v>6589</v>
      </c>
      <c r="BK20" s="275">
        <f t="shared" si="2"/>
        <v>1</v>
      </c>
      <c r="BL20" s="276">
        <f t="shared" si="3"/>
        <v>0</v>
      </c>
      <c r="BM20" s="277"/>
      <c r="BN20" s="281" t="s">
        <v>461</v>
      </c>
      <c r="BO20" s="285" t="s">
        <v>270</v>
      </c>
      <c r="BP20" s="278">
        <f t="shared" si="4"/>
        <v>20591</v>
      </c>
      <c r="BQ20" s="279">
        <f t="shared" si="5"/>
        <v>6589</v>
      </c>
      <c r="BR20" s="280">
        <f t="shared" si="6"/>
        <v>14002</v>
      </c>
      <c r="BS20" s="277"/>
    </row>
    <row r="21" spans="1:71" x14ac:dyDescent="0.2">
      <c r="A21" s="281" t="s">
        <v>462</v>
      </c>
      <c r="B21" s="284" t="s">
        <v>271</v>
      </c>
      <c r="C21" s="269">
        <v>1</v>
      </c>
      <c r="D21" s="269">
        <v>0</v>
      </c>
      <c r="E21" s="269">
        <v>0</v>
      </c>
      <c r="F21" s="269">
        <v>0</v>
      </c>
      <c r="G21" s="269">
        <v>0</v>
      </c>
      <c r="H21" s="269">
        <v>0</v>
      </c>
      <c r="I21" s="269">
        <v>0</v>
      </c>
      <c r="J21" s="269">
        <v>0</v>
      </c>
      <c r="K21" s="269">
        <v>0</v>
      </c>
      <c r="L21" s="269">
        <v>0</v>
      </c>
      <c r="M21" s="269">
        <v>0</v>
      </c>
      <c r="N21" s="269">
        <v>0</v>
      </c>
      <c r="O21" s="269">
        <v>0</v>
      </c>
      <c r="P21" s="269">
        <v>0</v>
      </c>
      <c r="Q21" s="269">
        <v>96</v>
      </c>
      <c r="R21" s="269">
        <v>120</v>
      </c>
      <c r="S21" s="269">
        <v>264</v>
      </c>
      <c r="T21" s="269">
        <v>0</v>
      </c>
      <c r="U21" s="269">
        <v>79</v>
      </c>
      <c r="V21" s="269">
        <v>2</v>
      </c>
      <c r="W21" s="269">
        <v>3</v>
      </c>
      <c r="X21" s="269">
        <v>0</v>
      </c>
      <c r="Y21" s="269">
        <v>16</v>
      </c>
      <c r="Z21" s="269">
        <v>0</v>
      </c>
      <c r="AA21" s="269">
        <v>1</v>
      </c>
      <c r="AB21" s="269">
        <v>0</v>
      </c>
      <c r="AC21" s="269">
        <v>112</v>
      </c>
      <c r="AD21" s="269">
        <v>0</v>
      </c>
      <c r="AE21" s="269">
        <v>0</v>
      </c>
      <c r="AF21" s="269">
        <v>1</v>
      </c>
      <c r="AG21" s="269">
        <v>2</v>
      </c>
      <c r="AH21" s="269">
        <v>160</v>
      </c>
      <c r="AI21" s="269">
        <v>0</v>
      </c>
      <c r="AJ21" s="269">
        <v>1231</v>
      </c>
      <c r="AK21" s="269">
        <v>0</v>
      </c>
      <c r="AL21" s="269">
        <v>316</v>
      </c>
      <c r="AM21" s="269">
        <v>76</v>
      </c>
      <c r="AN21" s="269">
        <v>18</v>
      </c>
      <c r="AO21" s="269">
        <v>48</v>
      </c>
      <c r="AP21" s="270">
        <v>2546</v>
      </c>
      <c r="AQ21" s="269">
        <v>32</v>
      </c>
      <c r="AR21" s="269">
        <v>208</v>
      </c>
      <c r="AS21" s="269">
        <v>0</v>
      </c>
      <c r="AT21" s="269">
        <v>4294</v>
      </c>
      <c r="AU21" s="269">
        <v>701</v>
      </c>
      <c r="AV21" s="269">
        <v>126</v>
      </c>
      <c r="AW21" s="270">
        <v>5361</v>
      </c>
      <c r="AX21" s="269">
        <v>7907</v>
      </c>
      <c r="AY21" s="270">
        <v>1182</v>
      </c>
      <c r="AZ21" s="270">
        <v>6543</v>
      </c>
      <c r="BA21" s="269">
        <v>9089</v>
      </c>
      <c r="BB21" s="270">
        <v>-6104</v>
      </c>
      <c r="BC21" s="269">
        <v>439</v>
      </c>
      <c r="BD21" s="270">
        <v>2985</v>
      </c>
      <c r="BE21" s="271"/>
      <c r="BG21" s="281" t="s">
        <v>462</v>
      </c>
      <c r="BH21" s="285" t="s">
        <v>271</v>
      </c>
      <c r="BI21" s="273">
        <f t="shared" si="0"/>
        <v>7907</v>
      </c>
      <c r="BJ21" s="274">
        <f t="shared" si="1"/>
        <v>6104</v>
      </c>
      <c r="BK21" s="275">
        <f t="shared" si="2"/>
        <v>0.77197420007588213</v>
      </c>
      <c r="BL21" s="276">
        <f t="shared" si="3"/>
        <v>0.22802579992411787</v>
      </c>
      <c r="BM21" s="277"/>
      <c r="BN21" s="281" t="s">
        <v>462</v>
      </c>
      <c r="BO21" s="285" t="s">
        <v>271</v>
      </c>
      <c r="BP21" s="278">
        <f t="shared" si="4"/>
        <v>1182</v>
      </c>
      <c r="BQ21" s="279">
        <f t="shared" si="5"/>
        <v>6104</v>
      </c>
      <c r="BR21" s="280">
        <f t="shared" si="6"/>
        <v>-4922</v>
      </c>
      <c r="BS21" s="277"/>
    </row>
    <row r="22" spans="1:71" x14ac:dyDescent="0.2">
      <c r="A22" s="281" t="s">
        <v>463</v>
      </c>
      <c r="B22" s="284" t="s">
        <v>281</v>
      </c>
      <c r="C22" s="269">
        <v>0</v>
      </c>
      <c r="D22" s="269">
        <v>0</v>
      </c>
      <c r="E22" s="269">
        <v>0</v>
      </c>
      <c r="F22" s="269">
        <v>0</v>
      </c>
      <c r="G22" s="269">
        <v>0</v>
      </c>
      <c r="H22" s="269">
        <v>0</v>
      </c>
      <c r="I22" s="269">
        <v>0</v>
      </c>
      <c r="J22" s="269">
        <v>0</v>
      </c>
      <c r="K22" s="269">
        <v>0</v>
      </c>
      <c r="L22" s="269">
        <v>0</v>
      </c>
      <c r="M22" s="269">
        <v>0</v>
      </c>
      <c r="N22" s="269">
        <v>0</v>
      </c>
      <c r="O22" s="269">
        <v>1</v>
      </c>
      <c r="P22" s="269">
        <v>45</v>
      </c>
      <c r="Q22" s="269">
        <v>273</v>
      </c>
      <c r="R22" s="269">
        <v>203</v>
      </c>
      <c r="S22" s="269">
        <v>420</v>
      </c>
      <c r="T22" s="269">
        <v>576</v>
      </c>
      <c r="U22" s="269">
        <v>12342</v>
      </c>
      <c r="V22" s="269">
        <v>200</v>
      </c>
      <c r="W22" s="269">
        <v>87</v>
      </c>
      <c r="X22" s="269">
        <v>25</v>
      </c>
      <c r="Y22" s="269">
        <v>26</v>
      </c>
      <c r="Z22" s="269">
        <v>0</v>
      </c>
      <c r="AA22" s="269">
        <v>0</v>
      </c>
      <c r="AB22" s="269">
        <v>0</v>
      </c>
      <c r="AC22" s="269">
        <v>2</v>
      </c>
      <c r="AD22" s="269">
        <v>1</v>
      </c>
      <c r="AE22" s="269">
        <v>0</v>
      </c>
      <c r="AF22" s="269">
        <v>0</v>
      </c>
      <c r="AG22" s="269">
        <v>31</v>
      </c>
      <c r="AH22" s="269">
        <v>110</v>
      </c>
      <c r="AI22" s="269">
        <v>104</v>
      </c>
      <c r="AJ22" s="269">
        <v>0</v>
      </c>
      <c r="AK22" s="269">
        <v>0</v>
      </c>
      <c r="AL22" s="269">
        <v>895</v>
      </c>
      <c r="AM22" s="269">
        <v>1</v>
      </c>
      <c r="AN22" s="269">
        <v>14</v>
      </c>
      <c r="AO22" s="269">
        <v>70</v>
      </c>
      <c r="AP22" s="270">
        <v>15426</v>
      </c>
      <c r="AQ22" s="269">
        <v>1</v>
      </c>
      <c r="AR22" s="269">
        <v>322</v>
      </c>
      <c r="AS22" s="269">
        <v>0</v>
      </c>
      <c r="AT22" s="269">
        <v>0</v>
      </c>
      <c r="AU22" s="269">
        <v>0</v>
      </c>
      <c r="AV22" s="269">
        <v>-116</v>
      </c>
      <c r="AW22" s="270">
        <v>207</v>
      </c>
      <c r="AX22" s="269">
        <v>15633</v>
      </c>
      <c r="AY22" s="270">
        <v>1832</v>
      </c>
      <c r="AZ22" s="270">
        <v>2039</v>
      </c>
      <c r="BA22" s="269">
        <v>17465</v>
      </c>
      <c r="BB22" s="270">
        <v>-15478</v>
      </c>
      <c r="BC22" s="269">
        <v>-13439</v>
      </c>
      <c r="BD22" s="270">
        <v>1987</v>
      </c>
      <c r="BE22" s="271"/>
      <c r="BG22" s="281" t="s">
        <v>463</v>
      </c>
      <c r="BH22" s="285" t="s">
        <v>281</v>
      </c>
      <c r="BI22" s="273">
        <f t="shared" si="0"/>
        <v>15633</v>
      </c>
      <c r="BJ22" s="274">
        <f t="shared" si="1"/>
        <v>15478</v>
      </c>
      <c r="BK22" s="275">
        <f t="shared" si="2"/>
        <v>0.9900850764408623</v>
      </c>
      <c r="BL22" s="276">
        <f t="shared" si="3"/>
        <v>9.9149235591377005E-3</v>
      </c>
      <c r="BM22" s="277"/>
      <c r="BN22" s="281" t="s">
        <v>463</v>
      </c>
      <c r="BO22" s="285" t="s">
        <v>281</v>
      </c>
      <c r="BP22" s="278">
        <f t="shared" si="4"/>
        <v>1832</v>
      </c>
      <c r="BQ22" s="279">
        <f t="shared" si="5"/>
        <v>15478</v>
      </c>
      <c r="BR22" s="280">
        <f t="shared" si="6"/>
        <v>-13646</v>
      </c>
      <c r="BS22" s="277"/>
    </row>
    <row r="23" spans="1:71" x14ac:dyDescent="0.2">
      <c r="A23" s="281" t="s">
        <v>464</v>
      </c>
      <c r="B23" s="282" t="s">
        <v>35</v>
      </c>
      <c r="C23" s="269">
        <v>0</v>
      </c>
      <c r="D23" s="269">
        <v>0</v>
      </c>
      <c r="E23" s="269">
        <v>0</v>
      </c>
      <c r="F23" s="269">
        <v>0</v>
      </c>
      <c r="G23" s="269">
        <v>0</v>
      </c>
      <c r="H23" s="269">
        <v>0</v>
      </c>
      <c r="I23" s="269">
        <v>1</v>
      </c>
      <c r="J23" s="269">
        <v>0</v>
      </c>
      <c r="K23" s="269">
        <v>0</v>
      </c>
      <c r="L23" s="269">
        <v>0</v>
      </c>
      <c r="M23" s="269">
        <v>0</v>
      </c>
      <c r="N23" s="269">
        <v>0</v>
      </c>
      <c r="O23" s="269">
        <v>0</v>
      </c>
      <c r="P23" s="269">
        <v>13</v>
      </c>
      <c r="Q23" s="269">
        <v>851</v>
      </c>
      <c r="R23" s="269">
        <v>488</v>
      </c>
      <c r="S23" s="269">
        <v>59</v>
      </c>
      <c r="T23" s="269">
        <v>42</v>
      </c>
      <c r="U23" s="269">
        <v>9778</v>
      </c>
      <c r="V23" s="269">
        <v>12</v>
      </c>
      <c r="W23" s="269">
        <v>256</v>
      </c>
      <c r="X23" s="269">
        <v>4</v>
      </c>
      <c r="Y23" s="269">
        <v>674</v>
      </c>
      <c r="Z23" s="269">
        <v>0</v>
      </c>
      <c r="AA23" s="269">
        <v>1</v>
      </c>
      <c r="AB23" s="269">
        <v>0</v>
      </c>
      <c r="AC23" s="269">
        <v>21</v>
      </c>
      <c r="AD23" s="269">
        <v>0</v>
      </c>
      <c r="AE23" s="269">
        <v>1</v>
      </c>
      <c r="AF23" s="269">
        <v>15</v>
      </c>
      <c r="AG23" s="269">
        <v>6</v>
      </c>
      <c r="AH23" s="269">
        <v>92</v>
      </c>
      <c r="AI23" s="269">
        <v>25</v>
      </c>
      <c r="AJ23" s="269">
        <v>9</v>
      </c>
      <c r="AK23" s="269">
        <v>0</v>
      </c>
      <c r="AL23" s="269">
        <v>516</v>
      </c>
      <c r="AM23" s="269">
        <v>17</v>
      </c>
      <c r="AN23" s="269">
        <v>0</v>
      </c>
      <c r="AO23" s="269">
        <v>8</v>
      </c>
      <c r="AP23" s="270">
        <v>12889</v>
      </c>
      <c r="AQ23" s="269">
        <v>120</v>
      </c>
      <c r="AR23" s="269">
        <v>6562</v>
      </c>
      <c r="AS23" s="269">
        <v>0</v>
      </c>
      <c r="AT23" s="269">
        <v>2816</v>
      </c>
      <c r="AU23" s="269">
        <v>715</v>
      </c>
      <c r="AV23" s="269">
        <v>738</v>
      </c>
      <c r="AW23" s="270">
        <v>10951</v>
      </c>
      <c r="AX23" s="269">
        <v>23840</v>
      </c>
      <c r="AY23" s="270">
        <v>67546</v>
      </c>
      <c r="AZ23" s="270">
        <v>78497</v>
      </c>
      <c r="BA23" s="269">
        <v>91386</v>
      </c>
      <c r="BB23" s="270">
        <v>-9230</v>
      </c>
      <c r="BC23" s="269">
        <v>69267</v>
      </c>
      <c r="BD23" s="270">
        <v>82156</v>
      </c>
      <c r="BE23" s="271"/>
      <c r="BG23" s="281" t="s">
        <v>464</v>
      </c>
      <c r="BH23" s="283" t="s">
        <v>35</v>
      </c>
      <c r="BI23" s="273">
        <f t="shared" si="0"/>
        <v>23840</v>
      </c>
      <c r="BJ23" s="274">
        <f t="shared" si="1"/>
        <v>9230</v>
      </c>
      <c r="BK23" s="275">
        <f t="shared" si="2"/>
        <v>0.38716442953020136</v>
      </c>
      <c r="BL23" s="276">
        <f t="shared" si="3"/>
        <v>0.61283557046979864</v>
      </c>
      <c r="BM23" s="277"/>
      <c r="BN23" s="281" t="s">
        <v>464</v>
      </c>
      <c r="BO23" s="283" t="s">
        <v>35</v>
      </c>
      <c r="BP23" s="278">
        <f t="shared" si="4"/>
        <v>67546</v>
      </c>
      <c r="BQ23" s="279">
        <f t="shared" si="5"/>
        <v>9230</v>
      </c>
      <c r="BR23" s="280">
        <f t="shared" si="6"/>
        <v>58316</v>
      </c>
      <c r="BS23" s="277"/>
    </row>
    <row r="24" spans="1:71" x14ac:dyDescent="0.2">
      <c r="A24" s="281" t="s">
        <v>465</v>
      </c>
      <c r="B24" s="282" t="s">
        <v>466</v>
      </c>
      <c r="C24" s="269">
        <v>0</v>
      </c>
      <c r="D24" s="269">
        <v>0</v>
      </c>
      <c r="E24" s="269">
        <v>0</v>
      </c>
      <c r="F24" s="269">
        <v>0</v>
      </c>
      <c r="G24" s="269">
        <v>1</v>
      </c>
      <c r="H24" s="269">
        <v>0</v>
      </c>
      <c r="I24" s="269">
        <v>0</v>
      </c>
      <c r="J24" s="269">
        <v>1</v>
      </c>
      <c r="K24" s="269">
        <v>0</v>
      </c>
      <c r="L24" s="269">
        <v>0</v>
      </c>
      <c r="M24" s="269">
        <v>0</v>
      </c>
      <c r="N24" s="269">
        <v>1</v>
      </c>
      <c r="O24" s="269">
        <v>0</v>
      </c>
      <c r="P24" s="269">
        <v>1</v>
      </c>
      <c r="Q24" s="269">
        <v>28</v>
      </c>
      <c r="R24" s="269">
        <v>4</v>
      </c>
      <c r="S24" s="269">
        <v>0</v>
      </c>
      <c r="T24" s="269">
        <v>0</v>
      </c>
      <c r="U24" s="269">
        <v>3</v>
      </c>
      <c r="V24" s="269">
        <v>17</v>
      </c>
      <c r="W24" s="269">
        <v>51</v>
      </c>
      <c r="X24" s="269">
        <v>0</v>
      </c>
      <c r="Y24" s="269">
        <v>139</v>
      </c>
      <c r="Z24" s="269">
        <v>0</v>
      </c>
      <c r="AA24" s="269">
        <v>0</v>
      </c>
      <c r="AB24" s="269">
        <v>0</v>
      </c>
      <c r="AC24" s="269">
        <v>29</v>
      </c>
      <c r="AD24" s="269">
        <v>4</v>
      </c>
      <c r="AE24" s="269">
        <v>8</v>
      </c>
      <c r="AF24" s="269">
        <v>11</v>
      </c>
      <c r="AG24" s="269">
        <v>4</v>
      </c>
      <c r="AH24" s="269">
        <v>83</v>
      </c>
      <c r="AI24" s="269">
        <v>6</v>
      </c>
      <c r="AJ24" s="269">
        <v>1</v>
      </c>
      <c r="AK24" s="269">
        <v>0</v>
      </c>
      <c r="AL24" s="269">
        <v>98</v>
      </c>
      <c r="AM24" s="269">
        <v>12</v>
      </c>
      <c r="AN24" s="269">
        <v>0</v>
      </c>
      <c r="AO24" s="269">
        <v>0</v>
      </c>
      <c r="AP24" s="270">
        <v>502</v>
      </c>
      <c r="AQ24" s="269">
        <v>15</v>
      </c>
      <c r="AR24" s="269">
        <v>6993</v>
      </c>
      <c r="AS24" s="269">
        <v>0</v>
      </c>
      <c r="AT24" s="269">
        <v>8289</v>
      </c>
      <c r="AU24" s="269">
        <v>318</v>
      </c>
      <c r="AV24" s="269">
        <v>-4</v>
      </c>
      <c r="AW24" s="270">
        <v>15611</v>
      </c>
      <c r="AX24" s="269">
        <v>16113</v>
      </c>
      <c r="AY24" s="270">
        <v>386</v>
      </c>
      <c r="AZ24" s="270">
        <v>15997</v>
      </c>
      <c r="BA24" s="269">
        <v>16499</v>
      </c>
      <c r="BB24" s="270">
        <v>-15870</v>
      </c>
      <c r="BC24" s="269">
        <v>127</v>
      </c>
      <c r="BD24" s="270">
        <v>629</v>
      </c>
      <c r="BE24" s="271"/>
      <c r="BG24" s="281" t="s">
        <v>465</v>
      </c>
      <c r="BH24" s="283" t="s">
        <v>466</v>
      </c>
      <c r="BI24" s="273">
        <f t="shared" si="0"/>
        <v>16113</v>
      </c>
      <c r="BJ24" s="274">
        <f t="shared" si="1"/>
        <v>15870</v>
      </c>
      <c r="BK24" s="275">
        <f t="shared" si="2"/>
        <v>0.98491900949543842</v>
      </c>
      <c r="BL24" s="276">
        <f t="shared" si="3"/>
        <v>1.5080990504561576E-2</v>
      </c>
      <c r="BM24" s="277"/>
      <c r="BN24" s="281" t="s">
        <v>465</v>
      </c>
      <c r="BO24" s="283" t="s">
        <v>466</v>
      </c>
      <c r="BP24" s="278">
        <f t="shared" si="4"/>
        <v>386</v>
      </c>
      <c r="BQ24" s="279">
        <f t="shared" si="5"/>
        <v>15870</v>
      </c>
      <c r="BR24" s="280">
        <f t="shared" si="6"/>
        <v>-15484</v>
      </c>
      <c r="BS24" s="277"/>
    </row>
    <row r="25" spans="1:71" x14ac:dyDescent="0.2">
      <c r="A25" s="281" t="s">
        <v>467</v>
      </c>
      <c r="B25" s="282" t="s">
        <v>192</v>
      </c>
      <c r="C25" s="269">
        <v>0</v>
      </c>
      <c r="D25" s="269">
        <v>0</v>
      </c>
      <c r="E25" s="269">
        <v>13</v>
      </c>
      <c r="F25" s="269">
        <v>0</v>
      </c>
      <c r="G25" s="269">
        <v>0</v>
      </c>
      <c r="H25" s="269">
        <v>0</v>
      </c>
      <c r="I25" s="269">
        <v>0</v>
      </c>
      <c r="J25" s="269">
        <v>0</v>
      </c>
      <c r="K25" s="269">
        <v>0</v>
      </c>
      <c r="L25" s="269">
        <v>0</v>
      </c>
      <c r="M25" s="269">
        <v>0</v>
      </c>
      <c r="N25" s="269">
        <v>0</v>
      </c>
      <c r="O25" s="269">
        <v>0</v>
      </c>
      <c r="P25" s="269">
        <v>0</v>
      </c>
      <c r="Q25" s="269">
        <v>0</v>
      </c>
      <c r="R25" s="269">
        <v>11</v>
      </c>
      <c r="S25" s="269">
        <v>0</v>
      </c>
      <c r="T25" s="269">
        <v>0</v>
      </c>
      <c r="U25" s="269">
        <v>0</v>
      </c>
      <c r="V25" s="269">
        <v>0</v>
      </c>
      <c r="W25" s="269">
        <v>3630</v>
      </c>
      <c r="X25" s="269">
        <v>0</v>
      </c>
      <c r="Y25" s="269">
        <v>0</v>
      </c>
      <c r="Z25" s="269">
        <v>0</v>
      </c>
      <c r="AA25" s="269">
        <v>0</v>
      </c>
      <c r="AB25" s="269">
        <v>0</v>
      </c>
      <c r="AC25" s="269">
        <v>0</v>
      </c>
      <c r="AD25" s="269">
        <v>0</v>
      </c>
      <c r="AE25" s="269">
        <v>0</v>
      </c>
      <c r="AF25" s="269">
        <v>516</v>
      </c>
      <c r="AG25" s="269">
        <v>0</v>
      </c>
      <c r="AH25" s="269">
        <v>271</v>
      </c>
      <c r="AI25" s="269">
        <v>4</v>
      </c>
      <c r="AJ25" s="269">
        <v>0</v>
      </c>
      <c r="AK25" s="269">
        <v>0</v>
      </c>
      <c r="AL25" s="269">
        <v>2174</v>
      </c>
      <c r="AM25" s="269">
        <v>1</v>
      </c>
      <c r="AN25" s="269">
        <v>0</v>
      </c>
      <c r="AO25" s="269">
        <v>0</v>
      </c>
      <c r="AP25" s="270">
        <v>6620</v>
      </c>
      <c r="AQ25" s="269">
        <v>0</v>
      </c>
      <c r="AR25" s="269">
        <v>13201</v>
      </c>
      <c r="AS25" s="269">
        <v>0</v>
      </c>
      <c r="AT25" s="269">
        <v>7798</v>
      </c>
      <c r="AU25" s="269">
        <v>574</v>
      </c>
      <c r="AV25" s="269">
        <v>55</v>
      </c>
      <c r="AW25" s="270">
        <v>21628</v>
      </c>
      <c r="AX25" s="269">
        <v>28248</v>
      </c>
      <c r="AY25" s="270">
        <v>6645</v>
      </c>
      <c r="AZ25" s="270">
        <v>28273</v>
      </c>
      <c r="BA25" s="269">
        <v>34893</v>
      </c>
      <c r="BB25" s="270">
        <v>-27117</v>
      </c>
      <c r="BC25" s="269">
        <v>1156</v>
      </c>
      <c r="BD25" s="270">
        <v>7776</v>
      </c>
      <c r="BE25" s="271"/>
      <c r="BG25" s="281" t="s">
        <v>467</v>
      </c>
      <c r="BH25" s="283" t="s">
        <v>192</v>
      </c>
      <c r="BI25" s="273">
        <f t="shared" si="0"/>
        <v>28248</v>
      </c>
      <c r="BJ25" s="274">
        <f t="shared" si="1"/>
        <v>27117</v>
      </c>
      <c r="BK25" s="275">
        <f t="shared" si="2"/>
        <v>0.9599617672047579</v>
      </c>
      <c r="BL25" s="276">
        <f t="shared" si="3"/>
        <v>4.0038232795242101E-2</v>
      </c>
      <c r="BM25" s="277"/>
      <c r="BN25" s="281" t="s">
        <v>467</v>
      </c>
      <c r="BO25" s="283" t="s">
        <v>192</v>
      </c>
      <c r="BP25" s="278">
        <f t="shared" si="4"/>
        <v>6645</v>
      </c>
      <c r="BQ25" s="279">
        <f t="shared" si="5"/>
        <v>27117</v>
      </c>
      <c r="BR25" s="280">
        <f t="shared" si="6"/>
        <v>-20472</v>
      </c>
      <c r="BS25" s="277"/>
    </row>
    <row r="26" spans="1:71" x14ac:dyDescent="0.2">
      <c r="A26" s="281" t="s">
        <v>468</v>
      </c>
      <c r="B26" s="282" t="s">
        <v>50</v>
      </c>
      <c r="C26" s="269">
        <v>4</v>
      </c>
      <c r="D26" s="269">
        <v>0</v>
      </c>
      <c r="E26" s="269">
        <v>2</v>
      </c>
      <c r="F26" s="269">
        <v>6</v>
      </c>
      <c r="G26" s="269">
        <v>554</v>
      </c>
      <c r="H26" s="269">
        <v>166</v>
      </c>
      <c r="I26" s="269">
        <v>159</v>
      </c>
      <c r="J26" s="269">
        <v>91</v>
      </c>
      <c r="K26" s="269">
        <v>44</v>
      </c>
      <c r="L26" s="269">
        <v>34</v>
      </c>
      <c r="M26" s="269">
        <v>62</v>
      </c>
      <c r="N26" s="269">
        <v>4930</v>
      </c>
      <c r="O26" s="269">
        <v>266</v>
      </c>
      <c r="P26" s="269">
        <v>49</v>
      </c>
      <c r="Q26" s="269">
        <v>47</v>
      </c>
      <c r="R26" s="269">
        <v>64</v>
      </c>
      <c r="S26" s="269">
        <v>21</v>
      </c>
      <c r="T26" s="269">
        <v>11</v>
      </c>
      <c r="U26" s="269">
        <v>340</v>
      </c>
      <c r="V26" s="269">
        <v>5</v>
      </c>
      <c r="W26" s="269">
        <v>12</v>
      </c>
      <c r="X26" s="269">
        <v>228</v>
      </c>
      <c r="Y26" s="269">
        <v>266</v>
      </c>
      <c r="Z26" s="269">
        <v>68</v>
      </c>
      <c r="AA26" s="269">
        <v>22</v>
      </c>
      <c r="AB26" s="269">
        <v>17</v>
      </c>
      <c r="AC26" s="269">
        <v>617</v>
      </c>
      <c r="AD26" s="269">
        <v>525</v>
      </c>
      <c r="AE26" s="269">
        <v>8</v>
      </c>
      <c r="AF26" s="269">
        <v>227</v>
      </c>
      <c r="AG26" s="269">
        <v>239</v>
      </c>
      <c r="AH26" s="269">
        <v>440</v>
      </c>
      <c r="AI26" s="269">
        <v>1112</v>
      </c>
      <c r="AJ26" s="269">
        <v>288</v>
      </c>
      <c r="AK26" s="269">
        <v>141</v>
      </c>
      <c r="AL26" s="269">
        <v>543</v>
      </c>
      <c r="AM26" s="269">
        <v>543</v>
      </c>
      <c r="AN26" s="269">
        <v>15</v>
      </c>
      <c r="AO26" s="269">
        <v>299</v>
      </c>
      <c r="AP26" s="270">
        <v>12465</v>
      </c>
      <c r="AQ26" s="269">
        <v>456</v>
      </c>
      <c r="AR26" s="269">
        <v>6414</v>
      </c>
      <c r="AS26" s="269">
        <v>0</v>
      </c>
      <c r="AT26" s="269">
        <v>972</v>
      </c>
      <c r="AU26" s="269">
        <v>123</v>
      </c>
      <c r="AV26" s="269">
        <v>-12</v>
      </c>
      <c r="AW26" s="270">
        <v>7953</v>
      </c>
      <c r="AX26" s="269">
        <v>20418</v>
      </c>
      <c r="AY26" s="270">
        <v>2899</v>
      </c>
      <c r="AZ26" s="270">
        <v>10852</v>
      </c>
      <c r="BA26" s="269">
        <v>23317</v>
      </c>
      <c r="BB26" s="270">
        <v>-19351</v>
      </c>
      <c r="BC26" s="269">
        <v>-8499</v>
      </c>
      <c r="BD26" s="270">
        <v>3966</v>
      </c>
      <c r="BE26" s="271"/>
      <c r="BG26" s="281" t="s">
        <v>468</v>
      </c>
      <c r="BH26" s="283" t="s">
        <v>50</v>
      </c>
      <c r="BI26" s="273">
        <f t="shared" si="0"/>
        <v>20418</v>
      </c>
      <c r="BJ26" s="274">
        <f t="shared" si="1"/>
        <v>19351</v>
      </c>
      <c r="BK26" s="275">
        <f t="shared" si="2"/>
        <v>0.94774218826525614</v>
      </c>
      <c r="BL26" s="276">
        <f t="shared" si="3"/>
        <v>5.2257811734743864E-2</v>
      </c>
      <c r="BM26" s="277"/>
      <c r="BN26" s="281" t="s">
        <v>468</v>
      </c>
      <c r="BO26" s="283" t="s">
        <v>50</v>
      </c>
      <c r="BP26" s="278">
        <f t="shared" si="4"/>
        <v>2899</v>
      </c>
      <c r="BQ26" s="279">
        <f t="shared" si="5"/>
        <v>19351</v>
      </c>
      <c r="BR26" s="280">
        <f t="shared" si="6"/>
        <v>-16452</v>
      </c>
      <c r="BS26" s="277"/>
    </row>
    <row r="27" spans="1:71" x14ac:dyDescent="0.2">
      <c r="A27" s="281" t="s">
        <v>469</v>
      </c>
      <c r="B27" s="282" t="s">
        <v>36</v>
      </c>
      <c r="C27" s="269">
        <v>8</v>
      </c>
      <c r="D27" s="269">
        <v>0</v>
      </c>
      <c r="E27" s="269">
        <v>0</v>
      </c>
      <c r="F27" s="269">
        <v>4</v>
      </c>
      <c r="G27" s="269">
        <v>30</v>
      </c>
      <c r="H27" s="269">
        <v>23</v>
      </c>
      <c r="I27" s="269">
        <v>43</v>
      </c>
      <c r="J27" s="269">
        <v>79</v>
      </c>
      <c r="K27" s="269">
        <v>11</v>
      </c>
      <c r="L27" s="269">
        <v>47</v>
      </c>
      <c r="M27" s="269">
        <v>34</v>
      </c>
      <c r="N27" s="269">
        <v>2425</v>
      </c>
      <c r="O27" s="269">
        <v>25</v>
      </c>
      <c r="P27" s="269">
        <v>62</v>
      </c>
      <c r="Q27" s="269">
        <v>61</v>
      </c>
      <c r="R27" s="269">
        <v>34</v>
      </c>
      <c r="S27" s="269">
        <v>4</v>
      </c>
      <c r="T27" s="269">
        <v>6</v>
      </c>
      <c r="U27" s="269">
        <v>143</v>
      </c>
      <c r="V27" s="269">
        <v>2</v>
      </c>
      <c r="W27" s="269">
        <v>5</v>
      </c>
      <c r="X27" s="269">
        <v>7</v>
      </c>
      <c r="Y27" s="269">
        <v>53</v>
      </c>
      <c r="Z27" s="269">
        <v>104</v>
      </c>
      <c r="AA27" s="269">
        <v>186</v>
      </c>
      <c r="AB27" s="269">
        <v>13</v>
      </c>
      <c r="AC27" s="269">
        <v>298</v>
      </c>
      <c r="AD27" s="269">
        <v>82</v>
      </c>
      <c r="AE27" s="269">
        <v>1209</v>
      </c>
      <c r="AF27" s="269">
        <v>316</v>
      </c>
      <c r="AG27" s="269">
        <v>98</v>
      </c>
      <c r="AH27" s="269">
        <v>405</v>
      </c>
      <c r="AI27" s="269">
        <v>307</v>
      </c>
      <c r="AJ27" s="269">
        <v>194</v>
      </c>
      <c r="AK27" s="269">
        <v>5</v>
      </c>
      <c r="AL27" s="269">
        <v>108</v>
      </c>
      <c r="AM27" s="269">
        <v>186</v>
      </c>
      <c r="AN27" s="269">
        <v>0</v>
      </c>
      <c r="AO27" s="269">
        <v>0</v>
      </c>
      <c r="AP27" s="270">
        <v>6617</v>
      </c>
      <c r="AQ27" s="269">
        <v>0</v>
      </c>
      <c r="AR27" s="269">
        <v>0</v>
      </c>
      <c r="AS27" s="269">
        <v>0</v>
      </c>
      <c r="AT27" s="269">
        <v>71422</v>
      </c>
      <c r="AU27" s="269">
        <v>1629</v>
      </c>
      <c r="AV27" s="269">
        <v>0</v>
      </c>
      <c r="AW27" s="270">
        <v>73051</v>
      </c>
      <c r="AX27" s="269">
        <v>79668</v>
      </c>
      <c r="AY27" s="270">
        <v>0</v>
      </c>
      <c r="AZ27" s="270">
        <v>73051</v>
      </c>
      <c r="BA27" s="269">
        <v>79668</v>
      </c>
      <c r="BB27" s="270">
        <v>0</v>
      </c>
      <c r="BC27" s="269">
        <v>73051</v>
      </c>
      <c r="BD27" s="270">
        <v>79668</v>
      </c>
      <c r="BE27" s="271"/>
      <c r="BG27" s="281" t="s">
        <v>469</v>
      </c>
      <c r="BH27" s="283" t="s">
        <v>36</v>
      </c>
      <c r="BI27" s="273">
        <f t="shared" si="0"/>
        <v>79668</v>
      </c>
      <c r="BJ27" s="274">
        <f t="shared" si="1"/>
        <v>0</v>
      </c>
      <c r="BK27" s="275">
        <f t="shared" si="2"/>
        <v>0</v>
      </c>
      <c r="BL27" s="276">
        <f t="shared" si="3"/>
        <v>1</v>
      </c>
      <c r="BM27" s="277"/>
      <c r="BN27" s="281" t="s">
        <v>469</v>
      </c>
      <c r="BO27" s="283" t="s">
        <v>36</v>
      </c>
      <c r="BP27" s="278">
        <f t="shared" si="4"/>
        <v>0</v>
      </c>
      <c r="BQ27" s="279">
        <f t="shared" si="5"/>
        <v>0</v>
      </c>
      <c r="BR27" s="280">
        <f t="shared" si="6"/>
        <v>0</v>
      </c>
      <c r="BS27" s="277"/>
    </row>
    <row r="28" spans="1:71" x14ac:dyDescent="0.2">
      <c r="A28" s="281" t="s">
        <v>470</v>
      </c>
      <c r="B28" s="282" t="s">
        <v>193</v>
      </c>
      <c r="C28" s="269">
        <v>29</v>
      </c>
      <c r="D28" s="269">
        <v>0</v>
      </c>
      <c r="E28" s="269">
        <v>2</v>
      </c>
      <c r="F28" s="269">
        <v>48</v>
      </c>
      <c r="G28" s="269">
        <v>825</v>
      </c>
      <c r="H28" s="269">
        <v>305</v>
      </c>
      <c r="I28" s="269">
        <v>522</v>
      </c>
      <c r="J28" s="269">
        <v>737</v>
      </c>
      <c r="K28" s="269">
        <v>255</v>
      </c>
      <c r="L28" s="269">
        <v>611</v>
      </c>
      <c r="M28" s="269">
        <v>352</v>
      </c>
      <c r="N28" s="269">
        <v>26764</v>
      </c>
      <c r="O28" s="269">
        <v>293</v>
      </c>
      <c r="P28" s="269">
        <v>389</v>
      </c>
      <c r="Q28" s="269">
        <v>488</v>
      </c>
      <c r="R28" s="269">
        <v>225</v>
      </c>
      <c r="S28" s="269">
        <v>29</v>
      </c>
      <c r="T28" s="269">
        <v>58</v>
      </c>
      <c r="U28" s="269">
        <v>761</v>
      </c>
      <c r="V28" s="269">
        <v>3</v>
      </c>
      <c r="W28" s="269">
        <v>99</v>
      </c>
      <c r="X28" s="269">
        <v>79</v>
      </c>
      <c r="Y28" s="269">
        <v>254</v>
      </c>
      <c r="Z28" s="269">
        <v>817</v>
      </c>
      <c r="AA28" s="269">
        <v>269</v>
      </c>
      <c r="AB28" s="269">
        <v>323</v>
      </c>
      <c r="AC28" s="269">
        <v>2280</v>
      </c>
      <c r="AD28" s="269">
        <v>162</v>
      </c>
      <c r="AE28" s="269">
        <v>567</v>
      </c>
      <c r="AF28" s="269">
        <v>732</v>
      </c>
      <c r="AG28" s="269">
        <v>55</v>
      </c>
      <c r="AH28" s="269">
        <v>596</v>
      </c>
      <c r="AI28" s="269">
        <v>1050</v>
      </c>
      <c r="AJ28" s="269">
        <v>944</v>
      </c>
      <c r="AK28" s="269">
        <v>12</v>
      </c>
      <c r="AL28" s="269">
        <v>457</v>
      </c>
      <c r="AM28" s="269">
        <v>2781</v>
      </c>
      <c r="AN28" s="269">
        <v>0</v>
      </c>
      <c r="AO28" s="269">
        <v>29</v>
      </c>
      <c r="AP28" s="270">
        <v>44202</v>
      </c>
      <c r="AQ28" s="269">
        <v>6</v>
      </c>
      <c r="AR28" s="269">
        <v>13989</v>
      </c>
      <c r="AS28" s="269">
        <v>0</v>
      </c>
      <c r="AT28" s="269">
        <v>0</v>
      </c>
      <c r="AU28" s="269">
        <v>0</v>
      </c>
      <c r="AV28" s="269">
        <v>0</v>
      </c>
      <c r="AW28" s="270">
        <v>13995</v>
      </c>
      <c r="AX28" s="269">
        <v>58197</v>
      </c>
      <c r="AY28" s="270">
        <v>46</v>
      </c>
      <c r="AZ28" s="270">
        <v>14041</v>
      </c>
      <c r="BA28" s="269">
        <v>58243</v>
      </c>
      <c r="BB28" s="270">
        <v>-50275</v>
      </c>
      <c r="BC28" s="269">
        <v>-36234</v>
      </c>
      <c r="BD28" s="270">
        <v>7968</v>
      </c>
      <c r="BE28" s="271"/>
      <c r="BG28" s="281" t="s">
        <v>470</v>
      </c>
      <c r="BH28" s="283" t="s">
        <v>193</v>
      </c>
      <c r="BI28" s="273">
        <f t="shared" si="0"/>
        <v>58197</v>
      </c>
      <c r="BJ28" s="274">
        <f t="shared" si="1"/>
        <v>50275</v>
      </c>
      <c r="BK28" s="275">
        <f t="shared" si="2"/>
        <v>0.86387614481846142</v>
      </c>
      <c r="BL28" s="276">
        <f t="shared" si="3"/>
        <v>0.13612385518153858</v>
      </c>
      <c r="BM28" s="277"/>
      <c r="BN28" s="281" t="s">
        <v>470</v>
      </c>
      <c r="BO28" s="283" t="s">
        <v>193</v>
      </c>
      <c r="BP28" s="278">
        <f t="shared" si="4"/>
        <v>46</v>
      </c>
      <c r="BQ28" s="279">
        <f t="shared" si="5"/>
        <v>50275</v>
      </c>
      <c r="BR28" s="280">
        <f t="shared" si="6"/>
        <v>-50229</v>
      </c>
      <c r="BS28" s="277"/>
    </row>
    <row r="29" spans="1:71" x14ac:dyDescent="0.2">
      <c r="A29" s="281" t="s">
        <v>471</v>
      </c>
      <c r="B29" s="282" t="s">
        <v>286</v>
      </c>
      <c r="C29" s="269">
        <v>2</v>
      </c>
      <c r="D29" s="269">
        <v>0</v>
      </c>
      <c r="E29" s="269">
        <v>0</v>
      </c>
      <c r="F29" s="269">
        <v>3</v>
      </c>
      <c r="G29" s="269">
        <v>113</v>
      </c>
      <c r="H29" s="269">
        <v>16</v>
      </c>
      <c r="I29" s="269">
        <v>25</v>
      </c>
      <c r="J29" s="269">
        <v>61</v>
      </c>
      <c r="K29" s="269">
        <v>16</v>
      </c>
      <c r="L29" s="269">
        <v>15</v>
      </c>
      <c r="M29" s="269">
        <v>8</v>
      </c>
      <c r="N29" s="269">
        <v>581</v>
      </c>
      <c r="O29" s="269">
        <v>6</v>
      </c>
      <c r="P29" s="269">
        <v>11</v>
      </c>
      <c r="Q29" s="269">
        <v>22</v>
      </c>
      <c r="R29" s="269">
        <v>11</v>
      </c>
      <c r="S29" s="269">
        <v>2</v>
      </c>
      <c r="T29" s="269">
        <v>4</v>
      </c>
      <c r="U29" s="269">
        <v>48</v>
      </c>
      <c r="V29" s="269">
        <v>0</v>
      </c>
      <c r="W29" s="269">
        <v>3</v>
      </c>
      <c r="X29" s="269">
        <v>2</v>
      </c>
      <c r="Y29" s="269">
        <v>60</v>
      </c>
      <c r="Z29" s="269">
        <v>3</v>
      </c>
      <c r="AA29" s="269">
        <v>573</v>
      </c>
      <c r="AB29" s="269">
        <v>40</v>
      </c>
      <c r="AC29" s="269">
        <v>227</v>
      </c>
      <c r="AD29" s="269">
        <v>40</v>
      </c>
      <c r="AE29" s="269">
        <v>59</v>
      </c>
      <c r="AF29" s="269">
        <v>141</v>
      </c>
      <c r="AG29" s="269">
        <v>9</v>
      </c>
      <c r="AH29" s="269">
        <v>198</v>
      </c>
      <c r="AI29" s="269">
        <v>525</v>
      </c>
      <c r="AJ29" s="269">
        <v>398</v>
      </c>
      <c r="AK29" s="269">
        <v>6</v>
      </c>
      <c r="AL29" s="269">
        <v>67</v>
      </c>
      <c r="AM29" s="269">
        <v>655</v>
      </c>
      <c r="AN29" s="269">
        <v>0</v>
      </c>
      <c r="AO29" s="269">
        <v>9</v>
      </c>
      <c r="AP29" s="270">
        <v>3959</v>
      </c>
      <c r="AQ29" s="269">
        <v>6</v>
      </c>
      <c r="AR29" s="269">
        <v>4004</v>
      </c>
      <c r="AS29" s="269">
        <v>-35</v>
      </c>
      <c r="AT29" s="269">
        <v>0</v>
      </c>
      <c r="AU29" s="269">
        <v>0</v>
      </c>
      <c r="AV29" s="269">
        <v>0</v>
      </c>
      <c r="AW29" s="270">
        <v>3975</v>
      </c>
      <c r="AX29" s="269">
        <v>7934</v>
      </c>
      <c r="AY29" s="270">
        <v>42</v>
      </c>
      <c r="AZ29" s="270">
        <v>4017</v>
      </c>
      <c r="BA29" s="269">
        <v>7976</v>
      </c>
      <c r="BB29" s="270">
        <v>-1773</v>
      </c>
      <c r="BC29" s="269">
        <v>2244</v>
      </c>
      <c r="BD29" s="270">
        <v>6203</v>
      </c>
      <c r="BE29" s="271"/>
      <c r="BG29" s="281" t="s">
        <v>471</v>
      </c>
      <c r="BH29" s="283" t="s">
        <v>286</v>
      </c>
      <c r="BI29" s="273">
        <f t="shared" si="0"/>
        <v>7934</v>
      </c>
      <c r="BJ29" s="274">
        <f t="shared" si="1"/>
        <v>1773</v>
      </c>
      <c r="BK29" s="275">
        <f t="shared" si="2"/>
        <v>0.22346861608268212</v>
      </c>
      <c r="BL29" s="276">
        <f t="shared" si="3"/>
        <v>0.77653138391731791</v>
      </c>
      <c r="BM29" s="277"/>
      <c r="BN29" s="281" t="s">
        <v>471</v>
      </c>
      <c r="BO29" s="283" t="s">
        <v>286</v>
      </c>
      <c r="BP29" s="278">
        <f t="shared" si="4"/>
        <v>42</v>
      </c>
      <c r="BQ29" s="279">
        <f t="shared" si="5"/>
        <v>1773</v>
      </c>
      <c r="BR29" s="280">
        <f t="shared" si="6"/>
        <v>-1731</v>
      </c>
      <c r="BS29" s="277"/>
    </row>
    <row r="30" spans="1:71" x14ac:dyDescent="0.2">
      <c r="A30" s="281" t="s">
        <v>472</v>
      </c>
      <c r="B30" s="282" t="s">
        <v>282</v>
      </c>
      <c r="C30" s="269">
        <v>1</v>
      </c>
      <c r="D30" s="269">
        <v>0</v>
      </c>
      <c r="E30" s="269">
        <v>0</v>
      </c>
      <c r="F30" s="269">
        <v>3</v>
      </c>
      <c r="G30" s="269">
        <v>52</v>
      </c>
      <c r="H30" s="269">
        <v>2</v>
      </c>
      <c r="I30" s="269">
        <v>8</v>
      </c>
      <c r="J30" s="269">
        <v>58</v>
      </c>
      <c r="K30" s="269">
        <v>1</v>
      </c>
      <c r="L30" s="269">
        <v>2</v>
      </c>
      <c r="M30" s="269">
        <v>12</v>
      </c>
      <c r="N30" s="269">
        <v>84</v>
      </c>
      <c r="O30" s="269">
        <v>1</v>
      </c>
      <c r="P30" s="269">
        <v>1</v>
      </c>
      <c r="Q30" s="269">
        <v>10</v>
      </c>
      <c r="R30" s="269">
        <v>0</v>
      </c>
      <c r="S30" s="269">
        <v>2</v>
      </c>
      <c r="T30" s="269">
        <v>2</v>
      </c>
      <c r="U30" s="269">
        <v>18</v>
      </c>
      <c r="V30" s="269">
        <v>0</v>
      </c>
      <c r="W30" s="269">
        <v>3</v>
      </c>
      <c r="X30" s="269">
        <v>1</v>
      </c>
      <c r="Y30" s="269">
        <v>159</v>
      </c>
      <c r="Z30" s="269">
        <v>99</v>
      </c>
      <c r="AA30" s="269">
        <v>12</v>
      </c>
      <c r="AB30" s="269">
        <v>0</v>
      </c>
      <c r="AC30" s="269">
        <v>133</v>
      </c>
      <c r="AD30" s="269">
        <v>106</v>
      </c>
      <c r="AE30" s="269">
        <v>1</v>
      </c>
      <c r="AF30" s="269">
        <v>349</v>
      </c>
      <c r="AG30" s="269">
        <v>60</v>
      </c>
      <c r="AH30" s="269">
        <v>1354</v>
      </c>
      <c r="AI30" s="269">
        <v>265</v>
      </c>
      <c r="AJ30" s="269">
        <v>331</v>
      </c>
      <c r="AK30" s="269">
        <v>0</v>
      </c>
      <c r="AL30" s="269">
        <v>22</v>
      </c>
      <c r="AM30" s="269">
        <v>1208</v>
      </c>
      <c r="AN30" s="269">
        <v>0</v>
      </c>
      <c r="AO30" s="269">
        <v>90</v>
      </c>
      <c r="AP30" s="270">
        <v>4450</v>
      </c>
      <c r="AQ30" s="269">
        <v>0</v>
      </c>
      <c r="AR30" s="269">
        <v>602</v>
      </c>
      <c r="AS30" s="269">
        <v>778</v>
      </c>
      <c r="AT30" s="269">
        <v>0</v>
      </c>
      <c r="AU30" s="269">
        <v>0</v>
      </c>
      <c r="AV30" s="269">
        <v>0</v>
      </c>
      <c r="AW30" s="270">
        <v>1380</v>
      </c>
      <c r="AX30" s="269">
        <v>5830</v>
      </c>
      <c r="AY30" s="270">
        <v>8</v>
      </c>
      <c r="AZ30" s="270">
        <v>1388</v>
      </c>
      <c r="BA30" s="269">
        <v>5838</v>
      </c>
      <c r="BB30" s="270">
        <v>-1627</v>
      </c>
      <c r="BC30" s="269">
        <v>-239</v>
      </c>
      <c r="BD30" s="270">
        <v>4211</v>
      </c>
      <c r="BE30" s="271"/>
      <c r="BG30" s="281" t="s">
        <v>472</v>
      </c>
      <c r="BH30" s="283" t="s">
        <v>282</v>
      </c>
      <c r="BI30" s="273">
        <f t="shared" si="0"/>
        <v>5830</v>
      </c>
      <c r="BJ30" s="274">
        <f t="shared" si="1"/>
        <v>1627</v>
      </c>
      <c r="BK30" s="275">
        <f t="shared" si="2"/>
        <v>0.27907375643224702</v>
      </c>
      <c r="BL30" s="276">
        <f t="shared" si="3"/>
        <v>0.72092624356775303</v>
      </c>
      <c r="BM30" s="277"/>
      <c r="BN30" s="281" t="s">
        <v>472</v>
      </c>
      <c r="BO30" s="283" t="s">
        <v>282</v>
      </c>
      <c r="BP30" s="278">
        <f t="shared" si="4"/>
        <v>8</v>
      </c>
      <c r="BQ30" s="279">
        <f t="shared" si="5"/>
        <v>1627</v>
      </c>
      <c r="BR30" s="280">
        <f t="shared" si="6"/>
        <v>-1619</v>
      </c>
      <c r="BS30" s="277"/>
    </row>
    <row r="31" spans="1:71" x14ac:dyDescent="0.2">
      <c r="A31" s="281" t="s">
        <v>473</v>
      </c>
      <c r="B31" s="282" t="s">
        <v>385</v>
      </c>
      <c r="C31" s="269">
        <v>220</v>
      </c>
      <c r="D31" s="269">
        <v>2</v>
      </c>
      <c r="E31" s="269">
        <v>16</v>
      </c>
      <c r="F31" s="269">
        <v>26</v>
      </c>
      <c r="G31" s="269">
        <v>4598</v>
      </c>
      <c r="H31" s="269">
        <v>756</v>
      </c>
      <c r="I31" s="269">
        <v>826</v>
      </c>
      <c r="J31" s="269">
        <v>985</v>
      </c>
      <c r="K31" s="269">
        <v>352</v>
      </c>
      <c r="L31" s="269">
        <v>1071</v>
      </c>
      <c r="M31" s="269">
        <v>235</v>
      </c>
      <c r="N31" s="269">
        <v>14057</v>
      </c>
      <c r="O31" s="269">
        <v>313</v>
      </c>
      <c r="P31" s="269">
        <v>747</v>
      </c>
      <c r="Q31" s="269">
        <v>1577</v>
      </c>
      <c r="R31" s="269">
        <v>855</v>
      </c>
      <c r="S31" s="269">
        <v>147</v>
      </c>
      <c r="T31" s="269">
        <v>86</v>
      </c>
      <c r="U31" s="269">
        <v>4273</v>
      </c>
      <c r="V31" s="269">
        <v>27</v>
      </c>
      <c r="W31" s="269">
        <v>313</v>
      </c>
      <c r="X31" s="269">
        <v>299</v>
      </c>
      <c r="Y31" s="269">
        <v>4700</v>
      </c>
      <c r="Z31" s="269">
        <v>137</v>
      </c>
      <c r="AA31" s="269">
        <v>114</v>
      </c>
      <c r="AB31" s="269">
        <v>65</v>
      </c>
      <c r="AC31" s="269">
        <v>1105</v>
      </c>
      <c r="AD31" s="269">
        <v>178</v>
      </c>
      <c r="AE31" s="269">
        <v>152</v>
      </c>
      <c r="AF31" s="269">
        <v>904</v>
      </c>
      <c r="AG31" s="269">
        <v>128</v>
      </c>
      <c r="AH31" s="269">
        <v>490</v>
      </c>
      <c r="AI31" s="269">
        <v>1224</v>
      </c>
      <c r="AJ31" s="269">
        <v>5529</v>
      </c>
      <c r="AK31" s="269">
        <v>115</v>
      </c>
      <c r="AL31" s="269">
        <v>1636</v>
      </c>
      <c r="AM31" s="269">
        <v>6448</v>
      </c>
      <c r="AN31" s="269">
        <v>395</v>
      </c>
      <c r="AO31" s="269">
        <v>507</v>
      </c>
      <c r="AP31" s="270">
        <v>55608</v>
      </c>
      <c r="AQ31" s="269">
        <v>2220</v>
      </c>
      <c r="AR31" s="269">
        <v>99980</v>
      </c>
      <c r="AS31" s="269">
        <v>8</v>
      </c>
      <c r="AT31" s="269">
        <v>5220</v>
      </c>
      <c r="AU31" s="269">
        <v>1277</v>
      </c>
      <c r="AV31" s="269">
        <v>99</v>
      </c>
      <c r="AW31" s="270">
        <v>108804</v>
      </c>
      <c r="AX31" s="269">
        <v>164412</v>
      </c>
      <c r="AY31" s="270">
        <v>37844</v>
      </c>
      <c r="AZ31" s="270">
        <v>146648</v>
      </c>
      <c r="BA31" s="269">
        <v>202256</v>
      </c>
      <c r="BB31" s="270">
        <v>-105520</v>
      </c>
      <c r="BC31" s="269">
        <v>41128</v>
      </c>
      <c r="BD31" s="270">
        <v>96736</v>
      </c>
      <c r="BE31" s="271"/>
      <c r="BG31" s="281" t="s">
        <v>473</v>
      </c>
      <c r="BH31" s="283" t="s">
        <v>385</v>
      </c>
      <c r="BI31" s="273">
        <f t="shared" si="0"/>
        <v>164412</v>
      </c>
      <c r="BJ31" s="274">
        <f t="shared" si="1"/>
        <v>105520</v>
      </c>
      <c r="BK31" s="275">
        <f t="shared" si="2"/>
        <v>0.64180230153516771</v>
      </c>
      <c r="BL31" s="276">
        <f t="shared" si="3"/>
        <v>0.35819769846483229</v>
      </c>
      <c r="BM31" s="277"/>
      <c r="BN31" s="281" t="s">
        <v>473</v>
      </c>
      <c r="BO31" s="283" t="s">
        <v>385</v>
      </c>
      <c r="BP31" s="278">
        <f t="shared" si="4"/>
        <v>37844</v>
      </c>
      <c r="BQ31" s="279">
        <f t="shared" si="5"/>
        <v>105520</v>
      </c>
      <c r="BR31" s="280">
        <f t="shared" si="6"/>
        <v>-67676</v>
      </c>
      <c r="BS31" s="277"/>
    </row>
    <row r="32" spans="1:71" x14ac:dyDescent="0.2">
      <c r="A32" s="281" t="s">
        <v>474</v>
      </c>
      <c r="B32" s="282" t="s">
        <v>37</v>
      </c>
      <c r="C32" s="269">
        <v>16</v>
      </c>
      <c r="D32" s="269">
        <v>0</v>
      </c>
      <c r="E32" s="269">
        <v>2</v>
      </c>
      <c r="F32" s="269">
        <v>52</v>
      </c>
      <c r="G32" s="269">
        <v>269</v>
      </c>
      <c r="H32" s="269">
        <v>180</v>
      </c>
      <c r="I32" s="269">
        <v>78</v>
      </c>
      <c r="J32" s="269">
        <v>145</v>
      </c>
      <c r="K32" s="269">
        <v>108</v>
      </c>
      <c r="L32" s="269">
        <v>59</v>
      </c>
      <c r="M32" s="269">
        <v>66</v>
      </c>
      <c r="N32" s="269">
        <v>2322</v>
      </c>
      <c r="O32" s="269">
        <v>61</v>
      </c>
      <c r="P32" s="269">
        <v>183</v>
      </c>
      <c r="Q32" s="269">
        <v>214</v>
      </c>
      <c r="R32" s="269">
        <v>133</v>
      </c>
      <c r="S32" s="269">
        <v>33</v>
      </c>
      <c r="T32" s="269">
        <v>11</v>
      </c>
      <c r="U32" s="269">
        <v>475</v>
      </c>
      <c r="V32" s="269">
        <v>5</v>
      </c>
      <c r="W32" s="269">
        <v>30</v>
      </c>
      <c r="X32" s="269">
        <v>55</v>
      </c>
      <c r="Y32" s="269">
        <v>1000</v>
      </c>
      <c r="Z32" s="269">
        <v>153</v>
      </c>
      <c r="AA32" s="269">
        <v>147</v>
      </c>
      <c r="AB32" s="269">
        <v>111</v>
      </c>
      <c r="AC32" s="269">
        <v>1707</v>
      </c>
      <c r="AD32" s="269">
        <v>1506</v>
      </c>
      <c r="AE32" s="269">
        <v>10682</v>
      </c>
      <c r="AF32" s="269">
        <v>1287</v>
      </c>
      <c r="AG32" s="269">
        <v>59</v>
      </c>
      <c r="AH32" s="269">
        <v>1045</v>
      </c>
      <c r="AI32" s="269">
        <v>368</v>
      </c>
      <c r="AJ32" s="269">
        <v>638</v>
      </c>
      <c r="AK32" s="269">
        <v>76</v>
      </c>
      <c r="AL32" s="269">
        <v>520</v>
      </c>
      <c r="AM32" s="269">
        <v>448</v>
      </c>
      <c r="AN32" s="269">
        <v>0</v>
      </c>
      <c r="AO32" s="269">
        <v>18</v>
      </c>
      <c r="AP32" s="270">
        <v>24262</v>
      </c>
      <c r="AQ32" s="269">
        <v>1</v>
      </c>
      <c r="AR32" s="269">
        <v>37626</v>
      </c>
      <c r="AS32" s="269">
        <v>0</v>
      </c>
      <c r="AT32" s="269">
        <v>0</v>
      </c>
      <c r="AU32" s="269">
        <v>0</v>
      </c>
      <c r="AV32" s="269">
        <v>0</v>
      </c>
      <c r="AW32" s="270">
        <v>37627</v>
      </c>
      <c r="AX32" s="269">
        <v>61889</v>
      </c>
      <c r="AY32" s="270">
        <v>1958</v>
      </c>
      <c r="AZ32" s="270">
        <v>39585</v>
      </c>
      <c r="BA32" s="269">
        <v>63847</v>
      </c>
      <c r="BB32" s="270">
        <v>-32525</v>
      </c>
      <c r="BC32" s="269">
        <v>7060</v>
      </c>
      <c r="BD32" s="270">
        <v>31322</v>
      </c>
      <c r="BE32" s="271"/>
      <c r="BG32" s="281" t="s">
        <v>474</v>
      </c>
      <c r="BH32" s="283" t="s">
        <v>37</v>
      </c>
      <c r="BI32" s="273">
        <f t="shared" si="0"/>
        <v>61889</v>
      </c>
      <c r="BJ32" s="274">
        <f t="shared" si="1"/>
        <v>32525</v>
      </c>
      <c r="BK32" s="275">
        <f t="shared" si="2"/>
        <v>0.52553765612629066</v>
      </c>
      <c r="BL32" s="276">
        <f t="shared" si="3"/>
        <v>0.47446234387370934</v>
      </c>
      <c r="BM32" s="277"/>
      <c r="BN32" s="281" t="s">
        <v>474</v>
      </c>
      <c r="BO32" s="283" t="s">
        <v>37</v>
      </c>
      <c r="BP32" s="278">
        <f t="shared" si="4"/>
        <v>1958</v>
      </c>
      <c r="BQ32" s="279">
        <f t="shared" si="5"/>
        <v>32525</v>
      </c>
      <c r="BR32" s="280">
        <f t="shared" si="6"/>
        <v>-30567</v>
      </c>
      <c r="BS32" s="277"/>
    </row>
    <row r="33" spans="1:71" x14ac:dyDescent="0.2">
      <c r="A33" s="281" t="s">
        <v>475</v>
      </c>
      <c r="B33" s="282" t="s">
        <v>38</v>
      </c>
      <c r="C33" s="269">
        <v>6</v>
      </c>
      <c r="D33" s="269">
        <v>0</v>
      </c>
      <c r="E33" s="269">
        <v>0</v>
      </c>
      <c r="F33" s="269">
        <v>8</v>
      </c>
      <c r="G33" s="269">
        <v>84</v>
      </c>
      <c r="H33" s="269">
        <v>27</v>
      </c>
      <c r="I33" s="269">
        <v>11</v>
      </c>
      <c r="J33" s="269">
        <v>43</v>
      </c>
      <c r="K33" s="269">
        <v>11</v>
      </c>
      <c r="L33" s="269">
        <v>13</v>
      </c>
      <c r="M33" s="269">
        <v>14</v>
      </c>
      <c r="N33" s="269">
        <v>594</v>
      </c>
      <c r="O33" s="269">
        <v>7</v>
      </c>
      <c r="P33" s="269">
        <v>52</v>
      </c>
      <c r="Q33" s="269">
        <v>66</v>
      </c>
      <c r="R33" s="269">
        <v>34</v>
      </c>
      <c r="S33" s="269">
        <v>6</v>
      </c>
      <c r="T33" s="269">
        <v>1</v>
      </c>
      <c r="U33" s="269">
        <v>153</v>
      </c>
      <c r="V33" s="269">
        <v>2</v>
      </c>
      <c r="W33" s="269">
        <v>3</v>
      </c>
      <c r="X33" s="269">
        <v>6</v>
      </c>
      <c r="Y33" s="269">
        <v>273</v>
      </c>
      <c r="Z33" s="269">
        <v>16</v>
      </c>
      <c r="AA33" s="269">
        <v>2</v>
      </c>
      <c r="AB33" s="269">
        <v>4</v>
      </c>
      <c r="AC33" s="269">
        <v>2640</v>
      </c>
      <c r="AD33" s="269">
        <v>450</v>
      </c>
      <c r="AE33" s="269">
        <v>3289</v>
      </c>
      <c r="AF33" s="269">
        <v>1565</v>
      </c>
      <c r="AG33" s="269">
        <v>164</v>
      </c>
      <c r="AH33" s="269">
        <v>80</v>
      </c>
      <c r="AI33" s="269">
        <v>415</v>
      </c>
      <c r="AJ33" s="269">
        <v>1723</v>
      </c>
      <c r="AK33" s="269">
        <v>43</v>
      </c>
      <c r="AL33" s="269">
        <v>470</v>
      </c>
      <c r="AM33" s="269">
        <v>784</v>
      </c>
      <c r="AN33" s="269">
        <v>0</v>
      </c>
      <c r="AO33" s="269">
        <v>197</v>
      </c>
      <c r="AP33" s="270">
        <v>13256</v>
      </c>
      <c r="AQ33" s="269">
        <v>0</v>
      </c>
      <c r="AR33" s="269">
        <v>120328</v>
      </c>
      <c r="AS33" s="269">
        <v>17</v>
      </c>
      <c r="AT33" s="269">
        <v>0</v>
      </c>
      <c r="AU33" s="269">
        <v>472</v>
      </c>
      <c r="AV33" s="269">
        <v>0</v>
      </c>
      <c r="AW33" s="270">
        <v>120817</v>
      </c>
      <c r="AX33" s="269">
        <v>134073</v>
      </c>
      <c r="AY33" s="270">
        <v>14399</v>
      </c>
      <c r="AZ33" s="270">
        <v>135216</v>
      </c>
      <c r="BA33" s="269">
        <v>148472</v>
      </c>
      <c r="BB33" s="270">
        <v>-11945</v>
      </c>
      <c r="BC33" s="269">
        <v>123271</v>
      </c>
      <c r="BD33" s="270">
        <v>136527</v>
      </c>
      <c r="BE33" s="271"/>
      <c r="BG33" s="281" t="s">
        <v>475</v>
      </c>
      <c r="BH33" s="283" t="s">
        <v>38</v>
      </c>
      <c r="BI33" s="273">
        <f t="shared" si="0"/>
        <v>134073</v>
      </c>
      <c r="BJ33" s="274">
        <f t="shared" si="1"/>
        <v>11945</v>
      </c>
      <c r="BK33" s="275">
        <f t="shared" si="2"/>
        <v>8.9093255166961288E-2</v>
      </c>
      <c r="BL33" s="276">
        <f t="shared" si="3"/>
        <v>0.91090674483303868</v>
      </c>
      <c r="BM33" s="277"/>
      <c r="BN33" s="281" t="s">
        <v>475</v>
      </c>
      <c r="BO33" s="283" t="s">
        <v>38</v>
      </c>
      <c r="BP33" s="278">
        <f t="shared" si="4"/>
        <v>14399</v>
      </c>
      <c r="BQ33" s="279">
        <f t="shared" si="5"/>
        <v>11945</v>
      </c>
      <c r="BR33" s="280">
        <f t="shared" si="6"/>
        <v>2454</v>
      </c>
      <c r="BS33" s="277"/>
    </row>
    <row r="34" spans="1:71" x14ac:dyDescent="0.2">
      <c r="A34" s="281" t="s">
        <v>476</v>
      </c>
      <c r="B34" s="282" t="s">
        <v>477</v>
      </c>
      <c r="C34" s="269">
        <v>88</v>
      </c>
      <c r="D34" s="269">
        <v>2</v>
      </c>
      <c r="E34" s="269">
        <v>6</v>
      </c>
      <c r="F34" s="269">
        <v>25</v>
      </c>
      <c r="G34" s="269">
        <v>1557</v>
      </c>
      <c r="H34" s="269">
        <v>168</v>
      </c>
      <c r="I34" s="269">
        <v>332</v>
      </c>
      <c r="J34" s="269">
        <v>533</v>
      </c>
      <c r="K34" s="269">
        <v>633</v>
      </c>
      <c r="L34" s="269">
        <v>292</v>
      </c>
      <c r="M34" s="269">
        <v>278</v>
      </c>
      <c r="N34" s="269">
        <v>10293</v>
      </c>
      <c r="O34" s="269">
        <v>219</v>
      </c>
      <c r="P34" s="269">
        <v>329</v>
      </c>
      <c r="Q34" s="269">
        <v>556</v>
      </c>
      <c r="R34" s="269">
        <v>284</v>
      </c>
      <c r="S34" s="269">
        <v>50</v>
      </c>
      <c r="T34" s="269">
        <v>33</v>
      </c>
      <c r="U34" s="269">
        <v>1517</v>
      </c>
      <c r="V34" s="269">
        <v>11</v>
      </c>
      <c r="W34" s="269">
        <v>113</v>
      </c>
      <c r="X34" s="269">
        <v>274</v>
      </c>
      <c r="Y34" s="269">
        <v>2108</v>
      </c>
      <c r="Z34" s="269">
        <v>258</v>
      </c>
      <c r="AA34" s="269">
        <v>80</v>
      </c>
      <c r="AB34" s="269">
        <v>183</v>
      </c>
      <c r="AC34" s="269">
        <v>2028</v>
      </c>
      <c r="AD34" s="269">
        <v>893</v>
      </c>
      <c r="AE34" s="269">
        <v>76</v>
      </c>
      <c r="AF34" s="269">
        <v>9191</v>
      </c>
      <c r="AG34" s="269">
        <v>215</v>
      </c>
      <c r="AH34" s="269">
        <v>1151</v>
      </c>
      <c r="AI34" s="269">
        <v>1115</v>
      </c>
      <c r="AJ34" s="269">
        <v>1075</v>
      </c>
      <c r="AK34" s="269">
        <v>75</v>
      </c>
      <c r="AL34" s="269">
        <v>695</v>
      </c>
      <c r="AM34" s="269">
        <v>1644</v>
      </c>
      <c r="AN34" s="269">
        <v>274</v>
      </c>
      <c r="AO34" s="269">
        <v>620</v>
      </c>
      <c r="AP34" s="270">
        <v>39274</v>
      </c>
      <c r="AQ34" s="269">
        <v>620</v>
      </c>
      <c r="AR34" s="269">
        <v>30313</v>
      </c>
      <c r="AS34" s="269">
        <v>85</v>
      </c>
      <c r="AT34" s="269">
        <v>521</v>
      </c>
      <c r="AU34" s="269">
        <v>80</v>
      </c>
      <c r="AV34" s="269">
        <v>59</v>
      </c>
      <c r="AW34" s="270">
        <v>31678</v>
      </c>
      <c r="AX34" s="269">
        <v>70952</v>
      </c>
      <c r="AY34" s="270">
        <v>39371</v>
      </c>
      <c r="AZ34" s="270">
        <v>71049</v>
      </c>
      <c r="BA34" s="269">
        <v>110323</v>
      </c>
      <c r="BB34" s="270">
        <v>-30124</v>
      </c>
      <c r="BC34" s="269">
        <v>40925</v>
      </c>
      <c r="BD34" s="270">
        <v>80199</v>
      </c>
      <c r="BE34" s="271"/>
      <c r="BG34" s="281" t="s">
        <v>476</v>
      </c>
      <c r="BH34" s="283" t="s">
        <v>477</v>
      </c>
      <c r="BI34" s="273">
        <f t="shared" si="0"/>
        <v>70952</v>
      </c>
      <c r="BJ34" s="274">
        <f t="shared" si="1"/>
        <v>30124</v>
      </c>
      <c r="BK34" s="275">
        <f t="shared" si="2"/>
        <v>0.42456872251663097</v>
      </c>
      <c r="BL34" s="276">
        <f t="shared" si="3"/>
        <v>0.57543127748336897</v>
      </c>
      <c r="BM34" s="277"/>
      <c r="BN34" s="281" t="s">
        <v>476</v>
      </c>
      <c r="BO34" s="283" t="s">
        <v>477</v>
      </c>
      <c r="BP34" s="278">
        <f t="shared" si="4"/>
        <v>39371</v>
      </c>
      <c r="BQ34" s="279">
        <f t="shared" si="5"/>
        <v>30124</v>
      </c>
      <c r="BR34" s="280">
        <f t="shared" si="6"/>
        <v>9247</v>
      </c>
      <c r="BS34" s="277"/>
    </row>
    <row r="35" spans="1:71" x14ac:dyDescent="0.2">
      <c r="A35" s="281" t="s">
        <v>478</v>
      </c>
      <c r="B35" s="282" t="s">
        <v>194</v>
      </c>
      <c r="C35" s="269">
        <v>9</v>
      </c>
      <c r="D35" s="269">
        <v>0</v>
      </c>
      <c r="E35" s="269">
        <v>1</v>
      </c>
      <c r="F35" s="269">
        <v>9</v>
      </c>
      <c r="G35" s="269">
        <v>207</v>
      </c>
      <c r="H35" s="269">
        <v>47</v>
      </c>
      <c r="I35" s="269">
        <v>44</v>
      </c>
      <c r="J35" s="269">
        <v>275</v>
      </c>
      <c r="K35" s="269">
        <v>15</v>
      </c>
      <c r="L35" s="269">
        <v>102</v>
      </c>
      <c r="M35" s="269">
        <v>31</v>
      </c>
      <c r="N35" s="269">
        <v>1036</v>
      </c>
      <c r="O35" s="269">
        <v>20</v>
      </c>
      <c r="P35" s="269">
        <v>96</v>
      </c>
      <c r="Q35" s="269">
        <v>235</v>
      </c>
      <c r="R35" s="269">
        <v>199</v>
      </c>
      <c r="S35" s="269">
        <v>19</v>
      </c>
      <c r="T35" s="269">
        <v>13</v>
      </c>
      <c r="U35" s="269">
        <v>1002</v>
      </c>
      <c r="V35" s="269">
        <v>13</v>
      </c>
      <c r="W35" s="269">
        <v>16</v>
      </c>
      <c r="X35" s="269">
        <v>20</v>
      </c>
      <c r="Y35" s="269">
        <v>680</v>
      </c>
      <c r="Z35" s="269">
        <v>48</v>
      </c>
      <c r="AA35" s="269">
        <v>250</v>
      </c>
      <c r="AB35" s="269">
        <v>40</v>
      </c>
      <c r="AC35" s="269">
        <v>3735</v>
      </c>
      <c r="AD35" s="269">
        <v>1827</v>
      </c>
      <c r="AE35" s="269">
        <v>342</v>
      </c>
      <c r="AF35" s="269">
        <v>952</v>
      </c>
      <c r="AG35" s="269">
        <v>3076</v>
      </c>
      <c r="AH35" s="269">
        <v>1508</v>
      </c>
      <c r="AI35" s="269">
        <v>1853</v>
      </c>
      <c r="AJ35" s="269">
        <v>998</v>
      </c>
      <c r="AK35" s="269">
        <v>200</v>
      </c>
      <c r="AL35" s="269">
        <v>2770</v>
      </c>
      <c r="AM35" s="269">
        <v>1630</v>
      </c>
      <c r="AN35" s="269">
        <v>0</v>
      </c>
      <c r="AO35" s="269">
        <v>473</v>
      </c>
      <c r="AP35" s="270">
        <v>23791</v>
      </c>
      <c r="AQ35" s="269">
        <v>266</v>
      </c>
      <c r="AR35" s="269">
        <v>27305</v>
      </c>
      <c r="AS35" s="269">
        <v>7</v>
      </c>
      <c r="AT35" s="269">
        <v>9208</v>
      </c>
      <c r="AU35" s="269">
        <v>881</v>
      </c>
      <c r="AV35" s="269">
        <v>-41</v>
      </c>
      <c r="AW35" s="270">
        <v>37626</v>
      </c>
      <c r="AX35" s="269">
        <v>61417</v>
      </c>
      <c r="AY35" s="270">
        <v>4400</v>
      </c>
      <c r="AZ35" s="270">
        <v>42026</v>
      </c>
      <c r="BA35" s="269">
        <v>65817</v>
      </c>
      <c r="BB35" s="270">
        <v>-53856</v>
      </c>
      <c r="BC35" s="269">
        <v>-11830</v>
      </c>
      <c r="BD35" s="270">
        <v>11961</v>
      </c>
      <c r="BE35" s="271"/>
      <c r="BG35" s="281" t="s">
        <v>478</v>
      </c>
      <c r="BH35" s="283" t="s">
        <v>194</v>
      </c>
      <c r="BI35" s="273">
        <f t="shared" si="0"/>
        <v>61417</v>
      </c>
      <c r="BJ35" s="274">
        <f t="shared" si="1"/>
        <v>53856</v>
      </c>
      <c r="BK35" s="275">
        <f t="shared" si="2"/>
        <v>0.87689076314375503</v>
      </c>
      <c r="BL35" s="276">
        <f t="shared" si="3"/>
        <v>0.12310923685624497</v>
      </c>
      <c r="BM35" s="277"/>
      <c r="BN35" s="281" t="s">
        <v>478</v>
      </c>
      <c r="BO35" s="283" t="s">
        <v>194</v>
      </c>
      <c r="BP35" s="278">
        <f t="shared" si="4"/>
        <v>4400</v>
      </c>
      <c r="BQ35" s="279">
        <f t="shared" si="5"/>
        <v>53856</v>
      </c>
      <c r="BR35" s="280">
        <f t="shared" si="6"/>
        <v>-49456</v>
      </c>
      <c r="BS35" s="277"/>
    </row>
    <row r="36" spans="1:71" x14ac:dyDescent="0.2">
      <c r="A36" s="281" t="s">
        <v>479</v>
      </c>
      <c r="B36" s="282" t="s">
        <v>39</v>
      </c>
      <c r="C36" s="269">
        <v>0</v>
      </c>
      <c r="D36" s="269">
        <v>0</v>
      </c>
      <c r="E36" s="269">
        <v>0</v>
      </c>
      <c r="F36" s="269">
        <v>0</v>
      </c>
      <c r="G36" s="269">
        <v>0</v>
      </c>
      <c r="H36" s="269">
        <v>0</v>
      </c>
      <c r="I36" s="269">
        <v>0</v>
      </c>
      <c r="J36" s="269">
        <v>0</v>
      </c>
      <c r="K36" s="269">
        <v>0</v>
      </c>
      <c r="L36" s="269">
        <v>0</v>
      </c>
      <c r="M36" s="269">
        <v>0</v>
      </c>
      <c r="N36" s="269">
        <v>0</v>
      </c>
      <c r="O36" s="269">
        <v>0</v>
      </c>
      <c r="P36" s="269">
        <v>0</v>
      </c>
      <c r="Q36" s="269">
        <v>0</v>
      </c>
      <c r="R36" s="269">
        <v>0</v>
      </c>
      <c r="S36" s="269">
        <v>0</v>
      </c>
      <c r="T36" s="269">
        <v>0</v>
      </c>
      <c r="U36" s="269">
        <v>0</v>
      </c>
      <c r="V36" s="269">
        <v>0</v>
      </c>
      <c r="W36" s="269">
        <v>0</v>
      </c>
      <c r="X36" s="269">
        <v>0</v>
      </c>
      <c r="Y36" s="269">
        <v>0</v>
      </c>
      <c r="Z36" s="269">
        <v>0</v>
      </c>
      <c r="AA36" s="269">
        <v>0</v>
      </c>
      <c r="AB36" s="269">
        <v>0</v>
      </c>
      <c r="AC36" s="269">
        <v>0</v>
      </c>
      <c r="AD36" s="269">
        <v>0</v>
      </c>
      <c r="AE36" s="269">
        <v>0</v>
      </c>
      <c r="AF36" s="269">
        <v>0</v>
      </c>
      <c r="AG36" s="269">
        <v>0</v>
      </c>
      <c r="AH36" s="269">
        <v>0</v>
      </c>
      <c r="AI36" s="269">
        <v>0</v>
      </c>
      <c r="AJ36" s="269">
        <v>0</v>
      </c>
      <c r="AK36" s="269">
        <v>0</v>
      </c>
      <c r="AL36" s="269">
        <v>0</v>
      </c>
      <c r="AM36" s="269">
        <v>0</v>
      </c>
      <c r="AN36" s="269">
        <v>0</v>
      </c>
      <c r="AO36" s="269">
        <v>1548</v>
      </c>
      <c r="AP36" s="270">
        <v>1548</v>
      </c>
      <c r="AQ36" s="269">
        <v>0</v>
      </c>
      <c r="AR36" s="269">
        <v>2401</v>
      </c>
      <c r="AS36" s="269">
        <v>45286</v>
      </c>
      <c r="AT36" s="269">
        <v>0</v>
      </c>
      <c r="AU36" s="269">
        <v>0</v>
      </c>
      <c r="AV36" s="269">
        <v>0</v>
      </c>
      <c r="AW36" s="270">
        <v>47687</v>
      </c>
      <c r="AX36" s="269">
        <v>49235</v>
      </c>
      <c r="AY36" s="270">
        <v>0</v>
      </c>
      <c r="AZ36" s="270">
        <v>47687</v>
      </c>
      <c r="BA36" s="269">
        <v>49235</v>
      </c>
      <c r="BB36" s="270">
        <v>0</v>
      </c>
      <c r="BC36" s="269">
        <v>47687</v>
      </c>
      <c r="BD36" s="270">
        <v>49235</v>
      </c>
      <c r="BE36" s="271"/>
      <c r="BG36" s="281" t="s">
        <v>479</v>
      </c>
      <c r="BH36" s="283" t="s">
        <v>39</v>
      </c>
      <c r="BI36" s="273">
        <f t="shared" si="0"/>
        <v>49235</v>
      </c>
      <c r="BJ36" s="274">
        <f t="shared" si="1"/>
        <v>0</v>
      </c>
      <c r="BK36" s="275">
        <f t="shared" si="2"/>
        <v>0</v>
      </c>
      <c r="BL36" s="276">
        <f t="shared" si="3"/>
        <v>1</v>
      </c>
      <c r="BM36" s="277"/>
      <c r="BN36" s="281" t="s">
        <v>479</v>
      </c>
      <c r="BO36" s="283" t="s">
        <v>39</v>
      </c>
      <c r="BP36" s="278">
        <f t="shared" si="4"/>
        <v>0</v>
      </c>
      <c r="BQ36" s="279">
        <f t="shared" si="5"/>
        <v>0</v>
      </c>
      <c r="BR36" s="280">
        <f t="shared" si="6"/>
        <v>0</v>
      </c>
      <c r="BS36" s="277"/>
    </row>
    <row r="37" spans="1:71" x14ac:dyDescent="0.2">
      <c r="A37" s="281" t="s">
        <v>480</v>
      </c>
      <c r="B37" s="282" t="s">
        <v>40</v>
      </c>
      <c r="C37" s="269">
        <v>0</v>
      </c>
      <c r="D37" s="269">
        <v>0</v>
      </c>
      <c r="E37" s="269">
        <v>0</v>
      </c>
      <c r="F37" s="269">
        <v>0</v>
      </c>
      <c r="G37" s="269">
        <v>5</v>
      </c>
      <c r="H37" s="269">
        <v>0</v>
      </c>
      <c r="I37" s="269">
        <v>0</v>
      </c>
      <c r="J37" s="269">
        <v>5</v>
      </c>
      <c r="K37" s="269">
        <v>0</v>
      </c>
      <c r="L37" s="269">
        <v>2</v>
      </c>
      <c r="M37" s="269">
        <v>2</v>
      </c>
      <c r="N37" s="269">
        <v>30</v>
      </c>
      <c r="O37" s="269">
        <v>0</v>
      </c>
      <c r="P37" s="269">
        <v>4</v>
      </c>
      <c r="Q37" s="269">
        <v>4</v>
      </c>
      <c r="R37" s="269">
        <v>2</v>
      </c>
      <c r="S37" s="269">
        <v>0</v>
      </c>
      <c r="T37" s="269">
        <v>2</v>
      </c>
      <c r="U37" s="269">
        <v>69</v>
      </c>
      <c r="V37" s="269">
        <v>2</v>
      </c>
      <c r="W37" s="269">
        <v>1</v>
      </c>
      <c r="X37" s="269">
        <v>0</v>
      </c>
      <c r="Y37" s="269">
        <v>12</v>
      </c>
      <c r="Z37" s="269">
        <v>0</v>
      </c>
      <c r="AA37" s="269">
        <v>1</v>
      </c>
      <c r="AB37" s="269">
        <v>0</v>
      </c>
      <c r="AC37" s="269">
        <v>3</v>
      </c>
      <c r="AD37" s="269">
        <v>7</v>
      </c>
      <c r="AE37" s="269">
        <v>0</v>
      </c>
      <c r="AF37" s="269">
        <v>57</v>
      </c>
      <c r="AG37" s="269">
        <v>20</v>
      </c>
      <c r="AH37" s="269">
        <v>6</v>
      </c>
      <c r="AI37" s="269">
        <v>0</v>
      </c>
      <c r="AJ37" s="269">
        <v>8</v>
      </c>
      <c r="AK37" s="269">
        <v>0</v>
      </c>
      <c r="AL37" s="269">
        <v>18</v>
      </c>
      <c r="AM37" s="269">
        <v>11</v>
      </c>
      <c r="AN37" s="269">
        <v>0</v>
      </c>
      <c r="AO37" s="269">
        <v>1</v>
      </c>
      <c r="AP37" s="270">
        <v>272</v>
      </c>
      <c r="AQ37" s="269">
        <v>0</v>
      </c>
      <c r="AR37" s="269">
        <v>20768</v>
      </c>
      <c r="AS37" s="269">
        <v>16816</v>
      </c>
      <c r="AT37" s="269">
        <v>25197</v>
      </c>
      <c r="AU37" s="269">
        <v>2589</v>
      </c>
      <c r="AV37" s="269">
        <v>0</v>
      </c>
      <c r="AW37" s="270">
        <v>65370</v>
      </c>
      <c r="AX37" s="269">
        <v>65642</v>
      </c>
      <c r="AY37" s="270">
        <v>4201</v>
      </c>
      <c r="AZ37" s="270">
        <v>69571</v>
      </c>
      <c r="BA37" s="269">
        <v>69843</v>
      </c>
      <c r="BB37" s="270">
        <v>-14376</v>
      </c>
      <c r="BC37" s="269">
        <v>55195</v>
      </c>
      <c r="BD37" s="270">
        <v>55467</v>
      </c>
      <c r="BE37" s="271"/>
      <c r="BG37" s="281" t="s">
        <v>480</v>
      </c>
      <c r="BH37" s="283" t="s">
        <v>40</v>
      </c>
      <c r="BI37" s="273">
        <f t="shared" si="0"/>
        <v>65642</v>
      </c>
      <c r="BJ37" s="274">
        <f t="shared" si="1"/>
        <v>14376</v>
      </c>
      <c r="BK37" s="275">
        <f t="shared" si="2"/>
        <v>0.21900612412784498</v>
      </c>
      <c r="BL37" s="276">
        <f t="shared" si="3"/>
        <v>0.78099387587215507</v>
      </c>
      <c r="BM37" s="277"/>
      <c r="BN37" s="281" t="s">
        <v>480</v>
      </c>
      <c r="BO37" s="283" t="s">
        <v>40</v>
      </c>
      <c r="BP37" s="278">
        <f t="shared" si="4"/>
        <v>4201</v>
      </c>
      <c r="BQ37" s="279">
        <f t="shared" si="5"/>
        <v>14376</v>
      </c>
      <c r="BR37" s="280">
        <f t="shared" si="6"/>
        <v>-10175</v>
      </c>
      <c r="BS37" s="277"/>
    </row>
    <row r="38" spans="1:71" x14ac:dyDescent="0.2">
      <c r="A38" s="281" t="s">
        <v>481</v>
      </c>
      <c r="B38" s="282" t="s">
        <v>482</v>
      </c>
      <c r="C38" s="269">
        <v>1</v>
      </c>
      <c r="D38" s="269">
        <v>0</v>
      </c>
      <c r="E38" s="269">
        <v>0</v>
      </c>
      <c r="F38" s="269">
        <v>0</v>
      </c>
      <c r="G38" s="269">
        <v>0</v>
      </c>
      <c r="H38" s="269">
        <v>0</v>
      </c>
      <c r="I38" s="269">
        <v>0</v>
      </c>
      <c r="J38" s="269">
        <v>0</v>
      </c>
      <c r="K38" s="269">
        <v>0</v>
      </c>
      <c r="L38" s="269">
        <v>0</v>
      </c>
      <c r="M38" s="269">
        <v>0</v>
      </c>
      <c r="N38" s="269">
        <v>1</v>
      </c>
      <c r="O38" s="269">
        <v>0</v>
      </c>
      <c r="P38" s="269">
        <v>0</v>
      </c>
      <c r="Q38" s="269">
        <v>0</v>
      </c>
      <c r="R38" s="269">
        <v>0</v>
      </c>
      <c r="S38" s="269">
        <v>0</v>
      </c>
      <c r="T38" s="269">
        <v>0</v>
      </c>
      <c r="U38" s="269">
        <v>0</v>
      </c>
      <c r="V38" s="269">
        <v>0</v>
      </c>
      <c r="W38" s="269">
        <v>0</v>
      </c>
      <c r="X38" s="269">
        <v>0</v>
      </c>
      <c r="Y38" s="269">
        <v>0</v>
      </c>
      <c r="Z38" s="269">
        <v>0</v>
      </c>
      <c r="AA38" s="269">
        <v>2</v>
      </c>
      <c r="AB38" s="269">
        <v>0</v>
      </c>
      <c r="AC38" s="269">
        <v>2</v>
      </c>
      <c r="AD38" s="269">
        <v>6</v>
      </c>
      <c r="AE38" s="269">
        <v>0</v>
      </c>
      <c r="AF38" s="269">
        <v>38</v>
      </c>
      <c r="AG38" s="269">
        <v>4</v>
      </c>
      <c r="AH38" s="269">
        <v>1</v>
      </c>
      <c r="AI38" s="269">
        <v>1</v>
      </c>
      <c r="AJ38" s="269">
        <v>1868</v>
      </c>
      <c r="AK38" s="269">
        <v>0</v>
      </c>
      <c r="AL38" s="269">
        <v>4</v>
      </c>
      <c r="AM38" s="269">
        <v>4</v>
      </c>
      <c r="AN38" s="269">
        <v>0</v>
      </c>
      <c r="AO38" s="269">
        <v>15</v>
      </c>
      <c r="AP38" s="270">
        <v>1947</v>
      </c>
      <c r="AQ38" s="269">
        <v>813</v>
      </c>
      <c r="AR38" s="269">
        <v>34181</v>
      </c>
      <c r="AS38" s="269">
        <v>50071</v>
      </c>
      <c r="AT38" s="269">
        <v>0</v>
      </c>
      <c r="AU38" s="269">
        <v>0</v>
      </c>
      <c r="AV38" s="269">
        <v>0</v>
      </c>
      <c r="AW38" s="270">
        <v>85065</v>
      </c>
      <c r="AX38" s="269">
        <v>87012</v>
      </c>
      <c r="AY38" s="270">
        <v>22209</v>
      </c>
      <c r="AZ38" s="270">
        <v>107274</v>
      </c>
      <c r="BA38" s="269">
        <v>109221</v>
      </c>
      <c r="BB38" s="270">
        <v>-20821</v>
      </c>
      <c r="BC38" s="269">
        <v>86453</v>
      </c>
      <c r="BD38" s="270">
        <v>88400</v>
      </c>
      <c r="BE38" s="271"/>
      <c r="BG38" s="281" t="s">
        <v>481</v>
      </c>
      <c r="BH38" s="283" t="s">
        <v>482</v>
      </c>
      <c r="BI38" s="273">
        <f t="shared" si="0"/>
        <v>87012</v>
      </c>
      <c r="BJ38" s="274">
        <f t="shared" si="1"/>
        <v>20821</v>
      </c>
      <c r="BK38" s="275">
        <f t="shared" si="2"/>
        <v>0.23928883372408402</v>
      </c>
      <c r="BL38" s="276">
        <f t="shared" si="3"/>
        <v>0.76071116627591595</v>
      </c>
      <c r="BM38" s="277"/>
      <c r="BN38" s="281" t="s">
        <v>481</v>
      </c>
      <c r="BO38" s="283" t="s">
        <v>482</v>
      </c>
      <c r="BP38" s="278">
        <f t="shared" si="4"/>
        <v>22209</v>
      </c>
      <c r="BQ38" s="279">
        <f t="shared" si="5"/>
        <v>20821</v>
      </c>
      <c r="BR38" s="280">
        <f t="shared" si="6"/>
        <v>1388</v>
      </c>
      <c r="BS38" s="277"/>
    </row>
    <row r="39" spans="1:71" x14ac:dyDescent="0.2">
      <c r="A39" s="281" t="s">
        <v>483</v>
      </c>
      <c r="B39" s="282" t="s">
        <v>484</v>
      </c>
      <c r="C39" s="269">
        <v>0</v>
      </c>
      <c r="D39" s="269">
        <v>0</v>
      </c>
      <c r="E39" s="269">
        <v>2</v>
      </c>
      <c r="F39" s="269">
        <v>3</v>
      </c>
      <c r="G39" s="269">
        <v>27</v>
      </c>
      <c r="H39" s="269">
        <v>5</v>
      </c>
      <c r="I39" s="269">
        <v>5</v>
      </c>
      <c r="J39" s="269">
        <v>35</v>
      </c>
      <c r="K39" s="269">
        <v>2</v>
      </c>
      <c r="L39" s="269">
        <v>8</v>
      </c>
      <c r="M39" s="269">
        <v>2</v>
      </c>
      <c r="N39" s="269">
        <v>307</v>
      </c>
      <c r="O39" s="269">
        <v>2</v>
      </c>
      <c r="P39" s="269">
        <v>12</v>
      </c>
      <c r="Q39" s="269">
        <v>76</v>
      </c>
      <c r="R39" s="269">
        <v>34</v>
      </c>
      <c r="S39" s="269">
        <v>4</v>
      </c>
      <c r="T39" s="269">
        <v>1</v>
      </c>
      <c r="U39" s="269">
        <v>41</v>
      </c>
      <c r="V39" s="269">
        <v>0</v>
      </c>
      <c r="W39" s="269">
        <v>1</v>
      </c>
      <c r="X39" s="269">
        <v>2</v>
      </c>
      <c r="Y39" s="269">
        <v>55</v>
      </c>
      <c r="Z39" s="269">
        <v>3</v>
      </c>
      <c r="AA39" s="269">
        <v>58</v>
      </c>
      <c r="AB39" s="269">
        <v>6</v>
      </c>
      <c r="AC39" s="269">
        <v>30</v>
      </c>
      <c r="AD39" s="269">
        <v>81</v>
      </c>
      <c r="AE39" s="269">
        <v>27</v>
      </c>
      <c r="AF39" s="269">
        <v>114</v>
      </c>
      <c r="AG39" s="269">
        <v>15</v>
      </c>
      <c r="AH39" s="269">
        <v>0</v>
      </c>
      <c r="AI39" s="269">
        <v>127</v>
      </c>
      <c r="AJ39" s="269">
        <v>92</v>
      </c>
      <c r="AK39" s="269">
        <v>0</v>
      </c>
      <c r="AL39" s="269">
        <v>151</v>
      </c>
      <c r="AM39" s="269">
        <v>254</v>
      </c>
      <c r="AN39" s="269">
        <v>0</v>
      </c>
      <c r="AO39" s="269">
        <v>30</v>
      </c>
      <c r="AP39" s="270">
        <v>1612</v>
      </c>
      <c r="AQ39" s="269">
        <v>0</v>
      </c>
      <c r="AR39" s="269">
        <v>7585</v>
      </c>
      <c r="AS39" s="269">
        <v>0</v>
      </c>
      <c r="AT39" s="269">
        <v>0</v>
      </c>
      <c r="AU39" s="269">
        <v>0</v>
      </c>
      <c r="AV39" s="269">
        <v>0</v>
      </c>
      <c r="AW39" s="270">
        <v>7585</v>
      </c>
      <c r="AX39" s="269">
        <v>9197</v>
      </c>
      <c r="AY39" s="270">
        <v>21</v>
      </c>
      <c r="AZ39" s="270">
        <v>7606</v>
      </c>
      <c r="BA39" s="269">
        <v>9218</v>
      </c>
      <c r="BB39" s="270">
        <v>-6428</v>
      </c>
      <c r="BC39" s="269">
        <v>1178</v>
      </c>
      <c r="BD39" s="270">
        <v>2790</v>
      </c>
      <c r="BE39" s="271"/>
      <c r="BG39" s="281" t="s">
        <v>483</v>
      </c>
      <c r="BH39" s="283" t="s">
        <v>484</v>
      </c>
      <c r="BI39" s="273">
        <f t="shared" si="0"/>
        <v>9197</v>
      </c>
      <c r="BJ39" s="274">
        <f t="shared" si="1"/>
        <v>6428</v>
      </c>
      <c r="BK39" s="275">
        <f t="shared" si="2"/>
        <v>0.69892356203109707</v>
      </c>
      <c r="BL39" s="276">
        <f t="shared" si="3"/>
        <v>0.30107643796890293</v>
      </c>
      <c r="BM39" s="277"/>
      <c r="BN39" s="281" t="s">
        <v>483</v>
      </c>
      <c r="BO39" s="283" t="s">
        <v>484</v>
      </c>
      <c r="BP39" s="278">
        <f t="shared" si="4"/>
        <v>21</v>
      </c>
      <c r="BQ39" s="279">
        <f t="shared" si="5"/>
        <v>6428</v>
      </c>
      <c r="BR39" s="280">
        <f t="shared" si="6"/>
        <v>-6407</v>
      </c>
      <c r="BS39" s="277"/>
    </row>
    <row r="40" spans="1:71" x14ac:dyDescent="0.2">
      <c r="A40" s="281" t="s">
        <v>485</v>
      </c>
      <c r="B40" s="282" t="s">
        <v>41</v>
      </c>
      <c r="C40" s="269">
        <v>60</v>
      </c>
      <c r="D40" s="269">
        <v>2</v>
      </c>
      <c r="E40" s="269">
        <v>3</v>
      </c>
      <c r="F40" s="269">
        <v>59</v>
      </c>
      <c r="G40" s="269">
        <v>1471</v>
      </c>
      <c r="H40" s="269">
        <v>302</v>
      </c>
      <c r="I40" s="269">
        <v>163</v>
      </c>
      <c r="J40" s="269">
        <v>1097</v>
      </c>
      <c r="K40" s="269">
        <v>146</v>
      </c>
      <c r="L40" s="269">
        <v>665</v>
      </c>
      <c r="M40" s="269">
        <v>324</v>
      </c>
      <c r="N40" s="269">
        <v>5940</v>
      </c>
      <c r="O40" s="269">
        <v>103</v>
      </c>
      <c r="P40" s="269">
        <v>416</v>
      </c>
      <c r="Q40" s="269">
        <v>1283</v>
      </c>
      <c r="R40" s="269">
        <v>640</v>
      </c>
      <c r="S40" s="269">
        <v>84</v>
      </c>
      <c r="T40" s="269">
        <v>85</v>
      </c>
      <c r="U40" s="269">
        <v>3001</v>
      </c>
      <c r="V40" s="269">
        <v>22</v>
      </c>
      <c r="W40" s="269">
        <v>182</v>
      </c>
      <c r="X40" s="269">
        <v>138</v>
      </c>
      <c r="Y40" s="269">
        <v>7613</v>
      </c>
      <c r="Z40" s="269">
        <v>544</v>
      </c>
      <c r="AA40" s="269">
        <v>837</v>
      </c>
      <c r="AB40" s="269">
        <v>261</v>
      </c>
      <c r="AC40" s="269">
        <v>8332</v>
      </c>
      <c r="AD40" s="269">
        <v>3627</v>
      </c>
      <c r="AE40" s="269">
        <v>3436</v>
      </c>
      <c r="AF40" s="269">
        <v>5058</v>
      </c>
      <c r="AG40" s="269">
        <v>1647</v>
      </c>
      <c r="AH40" s="269">
        <v>4540</v>
      </c>
      <c r="AI40" s="269">
        <v>4250</v>
      </c>
      <c r="AJ40" s="269">
        <v>4100</v>
      </c>
      <c r="AK40" s="269">
        <v>222</v>
      </c>
      <c r="AL40" s="269">
        <v>12071</v>
      </c>
      <c r="AM40" s="269">
        <v>2704</v>
      </c>
      <c r="AN40" s="269">
        <v>0</v>
      </c>
      <c r="AO40" s="269">
        <v>251</v>
      </c>
      <c r="AP40" s="270">
        <v>75679</v>
      </c>
      <c r="AQ40" s="269">
        <v>873</v>
      </c>
      <c r="AR40" s="269">
        <v>21146</v>
      </c>
      <c r="AS40" s="269">
        <v>0</v>
      </c>
      <c r="AT40" s="269">
        <v>1534</v>
      </c>
      <c r="AU40" s="269">
        <v>247</v>
      </c>
      <c r="AV40" s="269">
        <v>0</v>
      </c>
      <c r="AW40" s="270">
        <v>23800</v>
      </c>
      <c r="AX40" s="269">
        <v>99479</v>
      </c>
      <c r="AY40" s="270">
        <v>9413</v>
      </c>
      <c r="AZ40" s="270">
        <v>33213</v>
      </c>
      <c r="BA40" s="269">
        <v>108892</v>
      </c>
      <c r="BB40" s="270">
        <v>-26878</v>
      </c>
      <c r="BC40" s="269">
        <v>6335</v>
      </c>
      <c r="BD40" s="270">
        <v>82014</v>
      </c>
      <c r="BE40" s="271"/>
      <c r="BG40" s="281" t="s">
        <v>485</v>
      </c>
      <c r="BH40" s="283" t="s">
        <v>41</v>
      </c>
      <c r="BI40" s="273">
        <f t="shared" si="0"/>
        <v>99479</v>
      </c>
      <c r="BJ40" s="274">
        <f t="shared" si="1"/>
        <v>26878</v>
      </c>
      <c r="BK40" s="275">
        <f t="shared" si="2"/>
        <v>0.27018767780134501</v>
      </c>
      <c r="BL40" s="276">
        <f t="shared" si="3"/>
        <v>0.72981232219865499</v>
      </c>
      <c r="BM40" s="277"/>
      <c r="BN40" s="281" t="s">
        <v>485</v>
      </c>
      <c r="BO40" s="283" t="s">
        <v>41</v>
      </c>
      <c r="BP40" s="278">
        <f t="shared" si="4"/>
        <v>9413</v>
      </c>
      <c r="BQ40" s="279">
        <f t="shared" si="5"/>
        <v>26878</v>
      </c>
      <c r="BR40" s="280">
        <f t="shared" si="6"/>
        <v>-17465</v>
      </c>
      <c r="BS40" s="277"/>
    </row>
    <row r="41" spans="1:71" x14ac:dyDescent="0.2">
      <c r="A41" s="286">
        <v>37</v>
      </c>
      <c r="B41" s="282" t="s">
        <v>42</v>
      </c>
      <c r="C41" s="269">
        <v>0</v>
      </c>
      <c r="D41" s="269">
        <v>0</v>
      </c>
      <c r="E41" s="269">
        <v>0</v>
      </c>
      <c r="F41" s="269">
        <v>0</v>
      </c>
      <c r="G41" s="269">
        <v>11</v>
      </c>
      <c r="H41" s="269">
        <v>2</v>
      </c>
      <c r="I41" s="269">
        <v>0</v>
      </c>
      <c r="J41" s="269">
        <v>3</v>
      </c>
      <c r="K41" s="269">
        <v>1</v>
      </c>
      <c r="L41" s="269">
        <v>2</v>
      </c>
      <c r="M41" s="269">
        <v>0</v>
      </c>
      <c r="N41" s="269">
        <v>28</v>
      </c>
      <c r="O41" s="269">
        <v>0</v>
      </c>
      <c r="P41" s="269">
        <v>2</v>
      </c>
      <c r="Q41" s="269">
        <v>4</v>
      </c>
      <c r="R41" s="269">
        <v>3</v>
      </c>
      <c r="S41" s="269">
        <v>0</v>
      </c>
      <c r="T41" s="269">
        <v>0</v>
      </c>
      <c r="U41" s="269">
        <v>9</v>
      </c>
      <c r="V41" s="269">
        <v>0</v>
      </c>
      <c r="W41" s="269">
        <v>0</v>
      </c>
      <c r="X41" s="269">
        <v>1</v>
      </c>
      <c r="Y41" s="269">
        <v>20</v>
      </c>
      <c r="Z41" s="269">
        <v>0</v>
      </c>
      <c r="AA41" s="269">
        <v>2</v>
      </c>
      <c r="AB41" s="269">
        <v>0</v>
      </c>
      <c r="AC41" s="269">
        <v>85</v>
      </c>
      <c r="AD41" s="269">
        <v>5</v>
      </c>
      <c r="AE41" s="269">
        <v>71</v>
      </c>
      <c r="AF41" s="269">
        <v>47</v>
      </c>
      <c r="AG41" s="269">
        <v>391</v>
      </c>
      <c r="AH41" s="269">
        <v>24</v>
      </c>
      <c r="AI41" s="269">
        <v>171</v>
      </c>
      <c r="AJ41" s="269">
        <v>1125</v>
      </c>
      <c r="AK41" s="269">
        <v>8</v>
      </c>
      <c r="AL41" s="269">
        <v>85</v>
      </c>
      <c r="AM41" s="269">
        <v>1218</v>
      </c>
      <c r="AN41" s="269">
        <v>0</v>
      </c>
      <c r="AO41" s="269">
        <v>11</v>
      </c>
      <c r="AP41" s="270">
        <v>3329</v>
      </c>
      <c r="AQ41" s="269">
        <v>15368</v>
      </c>
      <c r="AR41" s="269">
        <v>71181</v>
      </c>
      <c r="AS41" s="269">
        <v>0</v>
      </c>
      <c r="AT41" s="269">
        <v>0</v>
      </c>
      <c r="AU41" s="269">
        <v>0</v>
      </c>
      <c r="AV41" s="269">
        <v>0</v>
      </c>
      <c r="AW41" s="270">
        <v>86549</v>
      </c>
      <c r="AX41" s="269">
        <v>89878</v>
      </c>
      <c r="AY41" s="270">
        <v>37614</v>
      </c>
      <c r="AZ41" s="270">
        <v>124163</v>
      </c>
      <c r="BA41" s="269">
        <v>127492</v>
      </c>
      <c r="BB41" s="270">
        <v>-49206</v>
      </c>
      <c r="BC41" s="269">
        <v>74957</v>
      </c>
      <c r="BD41" s="270">
        <v>78286</v>
      </c>
      <c r="BE41" s="271"/>
      <c r="BG41" s="286">
        <v>37</v>
      </c>
      <c r="BH41" s="283" t="s">
        <v>42</v>
      </c>
      <c r="BI41" s="273">
        <f t="shared" si="0"/>
        <v>89878</v>
      </c>
      <c r="BJ41" s="274">
        <f t="shared" si="1"/>
        <v>49206</v>
      </c>
      <c r="BK41" s="275">
        <f t="shared" si="2"/>
        <v>0.54747546674380831</v>
      </c>
      <c r="BL41" s="276">
        <f t="shared" si="3"/>
        <v>0.45252453325619169</v>
      </c>
      <c r="BM41" s="277"/>
      <c r="BN41" s="286">
        <v>37</v>
      </c>
      <c r="BO41" s="283" t="s">
        <v>42</v>
      </c>
      <c r="BP41" s="278">
        <f t="shared" si="4"/>
        <v>37614</v>
      </c>
      <c r="BQ41" s="279">
        <f t="shared" si="5"/>
        <v>49206</v>
      </c>
      <c r="BR41" s="280">
        <f t="shared" si="6"/>
        <v>-11592</v>
      </c>
      <c r="BS41" s="277"/>
    </row>
    <row r="42" spans="1:71" x14ac:dyDescent="0.2">
      <c r="A42" s="287">
        <v>38</v>
      </c>
      <c r="B42" s="268" t="s">
        <v>283</v>
      </c>
      <c r="C42" s="269">
        <v>3</v>
      </c>
      <c r="D42" s="269">
        <v>0</v>
      </c>
      <c r="E42" s="269">
        <v>0</v>
      </c>
      <c r="F42" s="269">
        <v>1</v>
      </c>
      <c r="G42" s="269">
        <v>46</v>
      </c>
      <c r="H42" s="269">
        <v>11</v>
      </c>
      <c r="I42" s="269">
        <v>8</v>
      </c>
      <c r="J42" s="269">
        <v>16</v>
      </c>
      <c r="K42" s="269">
        <v>2</v>
      </c>
      <c r="L42" s="269">
        <v>4</v>
      </c>
      <c r="M42" s="269">
        <v>8</v>
      </c>
      <c r="N42" s="269">
        <v>104</v>
      </c>
      <c r="O42" s="269">
        <v>2</v>
      </c>
      <c r="P42" s="269">
        <v>7</v>
      </c>
      <c r="Q42" s="269">
        <v>22</v>
      </c>
      <c r="R42" s="269">
        <v>18</v>
      </c>
      <c r="S42" s="269">
        <v>4</v>
      </c>
      <c r="T42" s="269">
        <v>2</v>
      </c>
      <c r="U42" s="269">
        <v>79</v>
      </c>
      <c r="V42" s="269">
        <v>0</v>
      </c>
      <c r="W42" s="269">
        <v>6</v>
      </c>
      <c r="X42" s="269">
        <v>5</v>
      </c>
      <c r="Y42" s="269">
        <v>71</v>
      </c>
      <c r="Z42" s="269">
        <v>0</v>
      </c>
      <c r="AA42" s="269">
        <v>7</v>
      </c>
      <c r="AB42" s="269">
        <v>15</v>
      </c>
      <c r="AC42" s="269">
        <v>213</v>
      </c>
      <c r="AD42" s="269">
        <v>116</v>
      </c>
      <c r="AE42" s="269">
        <v>44</v>
      </c>
      <c r="AF42" s="269">
        <v>170</v>
      </c>
      <c r="AG42" s="269">
        <v>35</v>
      </c>
      <c r="AH42" s="269">
        <v>144</v>
      </c>
      <c r="AI42" s="269">
        <v>240</v>
      </c>
      <c r="AJ42" s="269">
        <v>148</v>
      </c>
      <c r="AK42" s="269">
        <v>14</v>
      </c>
      <c r="AL42" s="269">
        <v>143</v>
      </c>
      <c r="AM42" s="269">
        <v>144</v>
      </c>
      <c r="AN42" s="269">
        <v>0</v>
      </c>
      <c r="AO42" s="269">
        <v>2</v>
      </c>
      <c r="AP42" s="270">
        <v>1854</v>
      </c>
      <c r="AQ42" s="269">
        <v>0</v>
      </c>
      <c r="AR42" s="269">
        <v>0</v>
      </c>
      <c r="AS42" s="269">
        <v>0</v>
      </c>
      <c r="AT42" s="269">
        <v>0</v>
      </c>
      <c r="AU42" s="269">
        <v>0</v>
      </c>
      <c r="AV42" s="269">
        <v>0</v>
      </c>
      <c r="AW42" s="270">
        <v>0</v>
      </c>
      <c r="AX42" s="269">
        <v>1854</v>
      </c>
      <c r="AY42" s="270">
        <v>0</v>
      </c>
      <c r="AZ42" s="270">
        <v>0</v>
      </c>
      <c r="BA42" s="269">
        <v>1854</v>
      </c>
      <c r="BB42" s="270">
        <v>0</v>
      </c>
      <c r="BC42" s="269">
        <v>0</v>
      </c>
      <c r="BD42" s="270">
        <v>1854</v>
      </c>
      <c r="BE42" s="271"/>
      <c r="BG42" s="287">
        <v>38</v>
      </c>
      <c r="BH42" s="272" t="s">
        <v>283</v>
      </c>
      <c r="BI42" s="273">
        <f t="shared" si="0"/>
        <v>1854</v>
      </c>
      <c r="BJ42" s="274">
        <f t="shared" si="1"/>
        <v>0</v>
      </c>
      <c r="BK42" s="275">
        <f t="shared" si="2"/>
        <v>0</v>
      </c>
      <c r="BL42" s="276">
        <f t="shared" si="3"/>
        <v>1</v>
      </c>
      <c r="BM42" s="277"/>
      <c r="BN42" s="287">
        <v>38</v>
      </c>
      <c r="BO42" s="272" t="s">
        <v>283</v>
      </c>
      <c r="BP42" s="278">
        <f t="shared" si="4"/>
        <v>0</v>
      </c>
      <c r="BQ42" s="279">
        <f t="shared" si="5"/>
        <v>0</v>
      </c>
      <c r="BR42" s="280">
        <f t="shared" si="6"/>
        <v>0</v>
      </c>
      <c r="BS42" s="277"/>
    </row>
    <row r="43" spans="1:71" x14ac:dyDescent="0.2">
      <c r="A43" s="287">
        <v>39</v>
      </c>
      <c r="B43" s="268" t="s">
        <v>284</v>
      </c>
      <c r="C43" s="269">
        <v>12</v>
      </c>
      <c r="D43" s="269">
        <v>0</v>
      </c>
      <c r="E43" s="269">
        <v>3</v>
      </c>
      <c r="F43" s="269">
        <v>17</v>
      </c>
      <c r="G43" s="269">
        <v>368</v>
      </c>
      <c r="H43" s="269">
        <v>37</v>
      </c>
      <c r="I43" s="269">
        <v>29</v>
      </c>
      <c r="J43" s="269">
        <v>45</v>
      </c>
      <c r="K43" s="269">
        <v>12</v>
      </c>
      <c r="L43" s="269">
        <v>65</v>
      </c>
      <c r="M43" s="269">
        <v>56</v>
      </c>
      <c r="N43" s="269">
        <v>2231</v>
      </c>
      <c r="O43" s="269">
        <v>42</v>
      </c>
      <c r="P43" s="269">
        <v>67</v>
      </c>
      <c r="Q43" s="269">
        <v>293</v>
      </c>
      <c r="R43" s="269">
        <v>141</v>
      </c>
      <c r="S43" s="269">
        <v>10</v>
      </c>
      <c r="T43" s="269">
        <v>3</v>
      </c>
      <c r="U43" s="269">
        <v>269</v>
      </c>
      <c r="V43" s="269">
        <v>2</v>
      </c>
      <c r="W43" s="269">
        <v>16</v>
      </c>
      <c r="X43" s="269">
        <v>13</v>
      </c>
      <c r="Y43" s="269">
        <v>1240</v>
      </c>
      <c r="Z43" s="269">
        <v>25</v>
      </c>
      <c r="AA43" s="269">
        <v>63</v>
      </c>
      <c r="AB43" s="269">
        <v>106</v>
      </c>
      <c r="AC43" s="269">
        <v>895</v>
      </c>
      <c r="AD43" s="269">
        <v>269</v>
      </c>
      <c r="AE43" s="269">
        <v>301</v>
      </c>
      <c r="AF43" s="269">
        <v>1085</v>
      </c>
      <c r="AG43" s="269">
        <v>108</v>
      </c>
      <c r="AH43" s="269">
        <v>189</v>
      </c>
      <c r="AI43" s="269">
        <v>802</v>
      </c>
      <c r="AJ43" s="269">
        <v>397</v>
      </c>
      <c r="AK43" s="269">
        <v>28</v>
      </c>
      <c r="AL43" s="269">
        <v>393</v>
      </c>
      <c r="AM43" s="269">
        <v>334</v>
      </c>
      <c r="AN43" s="269">
        <v>2</v>
      </c>
      <c r="AO43" s="269">
        <v>2</v>
      </c>
      <c r="AP43" s="270">
        <v>9970</v>
      </c>
      <c r="AQ43" s="269">
        <v>1</v>
      </c>
      <c r="AR43" s="269">
        <v>13928</v>
      </c>
      <c r="AS43" s="269">
        <v>0</v>
      </c>
      <c r="AT43" s="269">
        <v>0</v>
      </c>
      <c r="AU43" s="269">
        <v>0</v>
      </c>
      <c r="AV43" s="269">
        <v>0</v>
      </c>
      <c r="AW43" s="270">
        <v>13929</v>
      </c>
      <c r="AX43" s="269">
        <v>23899</v>
      </c>
      <c r="AY43" s="270">
        <v>18</v>
      </c>
      <c r="AZ43" s="270">
        <v>13947</v>
      </c>
      <c r="BA43" s="269">
        <v>23917</v>
      </c>
      <c r="BB43" s="270">
        <v>-15754</v>
      </c>
      <c r="BC43" s="269">
        <v>-1807</v>
      </c>
      <c r="BD43" s="270">
        <v>8163</v>
      </c>
      <c r="BE43" s="271"/>
      <c r="BG43" s="287">
        <v>39</v>
      </c>
      <c r="BH43" s="272" t="s">
        <v>284</v>
      </c>
      <c r="BI43" s="273">
        <f t="shared" si="0"/>
        <v>23899</v>
      </c>
      <c r="BJ43" s="274">
        <f t="shared" si="1"/>
        <v>15754</v>
      </c>
      <c r="BK43" s="275">
        <f t="shared" si="2"/>
        <v>0.65919076111971209</v>
      </c>
      <c r="BL43" s="276">
        <f t="shared" si="3"/>
        <v>0.34080923888028791</v>
      </c>
      <c r="BM43" s="277"/>
      <c r="BN43" s="287">
        <v>39</v>
      </c>
      <c r="BO43" s="272" t="s">
        <v>284</v>
      </c>
      <c r="BP43" s="278">
        <f t="shared" si="4"/>
        <v>18</v>
      </c>
      <c r="BQ43" s="279">
        <f t="shared" si="5"/>
        <v>15754</v>
      </c>
      <c r="BR43" s="280">
        <f t="shared" si="6"/>
        <v>-15736</v>
      </c>
      <c r="BS43" s="277"/>
    </row>
    <row r="44" spans="1:71" x14ac:dyDescent="0.2">
      <c r="A44" s="288">
        <v>40</v>
      </c>
      <c r="B44" s="289" t="s">
        <v>43</v>
      </c>
      <c r="C44" s="290">
        <v>1648</v>
      </c>
      <c r="D44" s="290">
        <v>19</v>
      </c>
      <c r="E44" s="290">
        <v>116</v>
      </c>
      <c r="F44" s="290">
        <v>368</v>
      </c>
      <c r="G44" s="290">
        <v>38991</v>
      </c>
      <c r="H44" s="290">
        <v>5974</v>
      </c>
      <c r="I44" s="290">
        <v>6527</v>
      </c>
      <c r="J44" s="290">
        <v>16752</v>
      </c>
      <c r="K44" s="290">
        <v>23253</v>
      </c>
      <c r="L44" s="290">
        <v>11154</v>
      </c>
      <c r="M44" s="290">
        <v>3185</v>
      </c>
      <c r="N44" s="290">
        <v>454702</v>
      </c>
      <c r="O44" s="290">
        <v>6124</v>
      </c>
      <c r="P44" s="290">
        <v>9034</v>
      </c>
      <c r="Q44" s="290">
        <v>19921</v>
      </c>
      <c r="R44" s="290">
        <v>11256</v>
      </c>
      <c r="S44" s="290">
        <v>1766</v>
      </c>
      <c r="T44" s="290">
        <v>1267</v>
      </c>
      <c r="U44" s="290">
        <v>53406</v>
      </c>
      <c r="V44" s="290">
        <v>416</v>
      </c>
      <c r="W44" s="290">
        <v>6062</v>
      </c>
      <c r="X44" s="290">
        <v>2114</v>
      </c>
      <c r="Y44" s="290">
        <v>42872</v>
      </c>
      <c r="Z44" s="290">
        <v>5146</v>
      </c>
      <c r="AA44" s="290">
        <v>3125</v>
      </c>
      <c r="AB44" s="290">
        <v>1381</v>
      </c>
      <c r="AC44" s="290">
        <v>26771</v>
      </c>
      <c r="AD44" s="290">
        <v>10191</v>
      </c>
      <c r="AE44" s="290">
        <v>20502</v>
      </c>
      <c r="AF44" s="290">
        <v>27437</v>
      </c>
      <c r="AG44" s="290">
        <v>6582</v>
      </c>
      <c r="AH44" s="290">
        <v>14065</v>
      </c>
      <c r="AI44" s="290">
        <v>16028</v>
      </c>
      <c r="AJ44" s="290">
        <v>39078</v>
      </c>
      <c r="AK44" s="290">
        <v>1134</v>
      </c>
      <c r="AL44" s="290">
        <v>27659</v>
      </c>
      <c r="AM44" s="290">
        <v>36273</v>
      </c>
      <c r="AN44" s="290">
        <v>1854</v>
      </c>
      <c r="AO44" s="290">
        <v>5578</v>
      </c>
      <c r="AP44" s="291">
        <v>959731</v>
      </c>
      <c r="AQ44" s="290">
        <v>22929</v>
      </c>
      <c r="AR44" s="290">
        <v>632542</v>
      </c>
      <c r="AS44" s="290">
        <v>113036</v>
      </c>
      <c r="AT44" s="290">
        <v>139637</v>
      </c>
      <c r="AU44" s="290">
        <v>11472</v>
      </c>
      <c r="AV44" s="290">
        <v>-1006</v>
      </c>
      <c r="AW44" s="291">
        <v>918610</v>
      </c>
      <c r="AX44" s="290">
        <v>1878341</v>
      </c>
      <c r="AY44" s="291">
        <v>929460</v>
      </c>
      <c r="AZ44" s="291">
        <v>1848070</v>
      </c>
      <c r="BA44" s="290">
        <v>2807801</v>
      </c>
      <c r="BB44" s="291">
        <v>-1038157</v>
      </c>
      <c r="BC44" s="290">
        <v>809913</v>
      </c>
      <c r="BD44" s="291">
        <v>1769644</v>
      </c>
      <c r="BE44" s="271"/>
      <c r="BG44" s="288">
        <v>40</v>
      </c>
      <c r="BH44" s="292" t="s">
        <v>43</v>
      </c>
      <c r="BI44" s="293">
        <f t="shared" si="0"/>
        <v>1878341</v>
      </c>
      <c r="BJ44" s="294">
        <f t="shared" si="1"/>
        <v>1038157</v>
      </c>
      <c r="BK44" s="295">
        <f t="shared" si="2"/>
        <v>0.55269889759101254</v>
      </c>
      <c r="BL44" s="296">
        <f t="shared" si="3"/>
        <v>0.44730110240898746</v>
      </c>
      <c r="BM44" s="277"/>
      <c r="BN44" s="288">
        <v>40</v>
      </c>
      <c r="BO44" s="292" t="s">
        <v>43</v>
      </c>
      <c r="BP44" s="297">
        <f t="shared" si="4"/>
        <v>929460</v>
      </c>
      <c r="BQ44" s="298">
        <f t="shared" si="5"/>
        <v>1038157</v>
      </c>
      <c r="BR44" s="299">
        <f t="shared" si="6"/>
        <v>-108697</v>
      </c>
    </row>
    <row r="45" spans="1:71" x14ac:dyDescent="0.2">
      <c r="A45" s="300">
        <v>41</v>
      </c>
      <c r="B45" s="301" t="s">
        <v>52</v>
      </c>
      <c r="C45" s="302">
        <v>10</v>
      </c>
      <c r="D45" s="302">
        <v>0</v>
      </c>
      <c r="E45" s="302">
        <v>8</v>
      </c>
      <c r="F45" s="302">
        <v>73</v>
      </c>
      <c r="G45" s="302">
        <v>536</v>
      </c>
      <c r="H45" s="302">
        <v>117</v>
      </c>
      <c r="I45" s="302">
        <v>202</v>
      </c>
      <c r="J45" s="302">
        <v>313</v>
      </c>
      <c r="K45" s="302">
        <v>321</v>
      </c>
      <c r="L45" s="302">
        <v>317</v>
      </c>
      <c r="M45" s="302">
        <v>104</v>
      </c>
      <c r="N45" s="302">
        <v>5902</v>
      </c>
      <c r="O45" s="302">
        <v>50</v>
      </c>
      <c r="P45" s="302">
        <v>239</v>
      </c>
      <c r="Q45" s="302">
        <v>539</v>
      </c>
      <c r="R45" s="302">
        <v>252</v>
      </c>
      <c r="S45" s="302">
        <v>47</v>
      </c>
      <c r="T45" s="302">
        <v>23</v>
      </c>
      <c r="U45" s="302">
        <v>1231</v>
      </c>
      <c r="V45" s="302">
        <v>11</v>
      </c>
      <c r="W45" s="302">
        <v>55</v>
      </c>
      <c r="X45" s="302">
        <v>78</v>
      </c>
      <c r="Y45" s="302">
        <v>1702</v>
      </c>
      <c r="Z45" s="302">
        <v>68</v>
      </c>
      <c r="AA45" s="302">
        <v>87</v>
      </c>
      <c r="AB45" s="302">
        <v>111</v>
      </c>
      <c r="AC45" s="302">
        <v>2278</v>
      </c>
      <c r="AD45" s="302">
        <v>963</v>
      </c>
      <c r="AE45" s="302">
        <v>478</v>
      </c>
      <c r="AF45" s="302">
        <v>1661</v>
      </c>
      <c r="AG45" s="302">
        <v>271</v>
      </c>
      <c r="AH45" s="302">
        <v>520</v>
      </c>
      <c r="AI45" s="302">
        <v>568</v>
      </c>
      <c r="AJ45" s="302">
        <v>736</v>
      </c>
      <c r="AK45" s="302">
        <v>102</v>
      </c>
      <c r="AL45" s="302">
        <v>1308</v>
      </c>
      <c r="AM45" s="302">
        <v>1623</v>
      </c>
      <c r="AN45" s="302">
        <v>0</v>
      </c>
      <c r="AO45" s="302">
        <v>25</v>
      </c>
      <c r="AP45" s="303">
        <v>22929</v>
      </c>
      <c r="AQ45" s="269"/>
      <c r="AR45" s="269"/>
      <c r="AS45" s="269"/>
      <c r="AT45" s="269"/>
      <c r="AU45" s="269"/>
      <c r="AV45" s="269"/>
      <c r="AW45" s="269"/>
      <c r="AX45" s="269"/>
      <c r="AY45" s="269"/>
      <c r="AZ45" s="269"/>
      <c r="BA45" s="269"/>
      <c r="BB45" s="269"/>
      <c r="BC45" s="269"/>
      <c r="BD45" s="269"/>
      <c r="BE45" s="271"/>
      <c r="BG45" s="56" t="s">
        <v>486</v>
      </c>
      <c r="BI45" s="274"/>
      <c r="BJ45" s="274"/>
      <c r="BN45" s="56" t="s">
        <v>486</v>
      </c>
    </row>
    <row r="46" spans="1:71" x14ac:dyDescent="0.2">
      <c r="A46" s="286">
        <v>42</v>
      </c>
      <c r="B46" s="282" t="s">
        <v>53</v>
      </c>
      <c r="C46" s="269">
        <v>363</v>
      </c>
      <c r="D46" s="269">
        <v>17</v>
      </c>
      <c r="E46" s="269">
        <v>46</v>
      </c>
      <c r="F46" s="269">
        <v>336</v>
      </c>
      <c r="G46" s="269">
        <v>8079</v>
      </c>
      <c r="H46" s="269">
        <v>2421</v>
      </c>
      <c r="I46" s="269">
        <v>1583</v>
      </c>
      <c r="J46" s="269">
        <v>2343</v>
      </c>
      <c r="K46" s="269">
        <v>1108</v>
      </c>
      <c r="L46" s="269">
        <v>4271</v>
      </c>
      <c r="M46" s="269">
        <v>1312</v>
      </c>
      <c r="N46" s="269">
        <v>34952</v>
      </c>
      <c r="O46" s="269">
        <v>796</v>
      </c>
      <c r="P46" s="269">
        <v>4605</v>
      </c>
      <c r="Q46" s="269">
        <v>6784</v>
      </c>
      <c r="R46" s="269">
        <v>4445</v>
      </c>
      <c r="S46" s="269">
        <v>622</v>
      </c>
      <c r="T46" s="269">
        <v>391</v>
      </c>
      <c r="U46" s="269">
        <v>16139</v>
      </c>
      <c r="V46" s="269">
        <v>107</v>
      </c>
      <c r="W46" s="269">
        <v>970</v>
      </c>
      <c r="X46" s="269">
        <v>1034</v>
      </c>
      <c r="Y46" s="269">
        <v>27445</v>
      </c>
      <c r="Z46" s="269">
        <v>565</v>
      </c>
      <c r="AA46" s="269">
        <v>869</v>
      </c>
      <c r="AB46" s="269">
        <v>2138</v>
      </c>
      <c r="AC46" s="269">
        <v>41095</v>
      </c>
      <c r="AD46" s="269">
        <v>9828</v>
      </c>
      <c r="AE46" s="269">
        <v>7067</v>
      </c>
      <c r="AF46" s="269">
        <v>31481</v>
      </c>
      <c r="AG46" s="269">
        <v>2293</v>
      </c>
      <c r="AH46" s="269">
        <v>17382</v>
      </c>
      <c r="AI46" s="269">
        <v>27965</v>
      </c>
      <c r="AJ46" s="269">
        <v>39341</v>
      </c>
      <c r="AK46" s="269">
        <v>1354</v>
      </c>
      <c r="AL46" s="269">
        <v>32064</v>
      </c>
      <c r="AM46" s="269">
        <v>20976</v>
      </c>
      <c r="AN46" s="269">
        <v>0</v>
      </c>
      <c r="AO46" s="269">
        <v>76</v>
      </c>
      <c r="AP46" s="270">
        <v>354663</v>
      </c>
      <c r="AQ46" s="269"/>
      <c r="AR46" s="269"/>
      <c r="AS46" s="269"/>
      <c r="AT46" s="269"/>
      <c r="AU46" s="269"/>
      <c r="AV46" s="269"/>
      <c r="AW46" s="269"/>
      <c r="AX46" s="269"/>
      <c r="AY46" s="269"/>
      <c r="AZ46" s="269"/>
      <c r="BA46" s="269"/>
      <c r="BB46" s="269"/>
      <c r="BC46" s="269"/>
      <c r="BD46" s="269"/>
      <c r="BE46" s="271"/>
      <c r="BI46" s="274"/>
      <c r="BJ46" s="274"/>
    </row>
    <row r="47" spans="1:71" x14ac:dyDescent="0.2">
      <c r="A47" s="286">
        <v>43</v>
      </c>
      <c r="B47" s="282" t="s">
        <v>54</v>
      </c>
      <c r="C47" s="269">
        <v>611</v>
      </c>
      <c r="D47" s="269">
        <v>26</v>
      </c>
      <c r="E47" s="269">
        <v>39</v>
      </c>
      <c r="F47" s="269">
        <v>44</v>
      </c>
      <c r="G47" s="269">
        <v>4406</v>
      </c>
      <c r="H47" s="269">
        <v>-190</v>
      </c>
      <c r="I47" s="269">
        <v>591</v>
      </c>
      <c r="J47" s="269">
        <v>1485</v>
      </c>
      <c r="K47" s="269">
        <v>917</v>
      </c>
      <c r="L47" s="269">
        <v>204</v>
      </c>
      <c r="M47" s="269">
        <v>588</v>
      </c>
      <c r="N47" s="269">
        <v>66560</v>
      </c>
      <c r="O47" s="269">
        <v>681</v>
      </c>
      <c r="P47" s="269">
        <v>482</v>
      </c>
      <c r="Q47" s="269">
        <v>3716</v>
      </c>
      <c r="R47" s="269">
        <v>2314</v>
      </c>
      <c r="S47" s="269">
        <v>75</v>
      </c>
      <c r="T47" s="269">
        <v>-83</v>
      </c>
      <c r="U47" s="269">
        <v>-1773</v>
      </c>
      <c r="V47" s="269">
        <v>-30</v>
      </c>
      <c r="W47" s="269">
        <v>97</v>
      </c>
      <c r="X47" s="269">
        <v>214</v>
      </c>
      <c r="Y47" s="269">
        <v>2131</v>
      </c>
      <c r="Z47" s="269">
        <v>412</v>
      </c>
      <c r="AA47" s="269">
        <v>805</v>
      </c>
      <c r="AB47" s="269">
        <v>156</v>
      </c>
      <c r="AC47" s="269">
        <v>13246</v>
      </c>
      <c r="AD47" s="269">
        <v>7856</v>
      </c>
      <c r="AE47" s="269">
        <v>55092</v>
      </c>
      <c r="AF47" s="269">
        <v>5812</v>
      </c>
      <c r="AG47" s="269">
        <v>1538</v>
      </c>
      <c r="AH47" s="269">
        <v>0</v>
      </c>
      <c r="AI47" s="269">
        <v>1260</v>
      </c>
      <c r="AJ47" s="269">
        <v>3360</v>
      </c>
      <c r="AK47" s="269">
        <v>-16</v>
      </c>
      <c r="AL47" s="269">
        <v>8043</v>
      </c>
      <c r="AM47" s="269">
        <v>7823</v>
      </c>
      <c r="AN47" s="269">
        <v>0</v>
      </c>
      <c r="AO47" s="269">
        <v>2116</v>
      </c>
      <c r="AP47" s="270">
        <v>190608</v>
      </c>
      <c r="AQ47" s="269"/>
      <c r="AR47" s="269"/>
      <c r="AS47" s="269"/>
      <c r="AT47" s="269"/>
      <c r="AU47" s="269"/>
      <c r="AV47" s="269"/>
      <c r="AW47" s="269"/>
      <c r="AX47" s="269"/>
      <c r="AY47" s="269"/>
      <c r="AZ47" s="269"/>
      <c r="BA47" s="269"/>
      <c r="BB47" s="269"/>
      <c r="BC47" s="269"/>
      <c r="BD47" s="269"/>
      <c r="BE47" s="271"/>
      <c r="BI47" s="274"/>
      <c r="BJ47" s="274"/>
    </row>
    <row r="48" spans="1:71" x14ac:dyDescent="0.2">
      <c r="A48" s="286">
        <v>44</v>
      </c>
      <c r="B48" s="282" t="s">
        <v>55</v>
      </c>
      <c r="C48" s="269">
        <v>485</v>
      </c>
      <c r="D48" s="269">
        <v>5</v>
      </c>
      <c r="E48" s="269">
        <v>37</v>
      </c>
      <c r="F48" s="269">
        <v>107</v>
      </c>
      <c r="G48" s="269">
        <v>2943</v>
      </c>
      <c r="H48" s="269">
        <v>1122</v>
      </c>
      <c r="I48" s="269">
        <v>486</v>
      </c>
      <c r="J48" s="269">
        <v>3137</v>
      </c>
      <c r="K48" s="269">
        <v>3108</v>
      </c>
      <c r="L48" s="269">
        <v>1970</v>
      </c>
      <c r="M48" s="269">
        <v>706</v>
      </c>
      <c r="N48" s="269">
        <v>33375</v>
      </c>
      <c r="O48" s="269">
        <v>239</v>
      </c>
      <c r="P48" s="269">
        <v>1345</v>
      </c>
      <c r="Q48" s="269">
        <v>3670</v>
      </c>
      <c r="R48" s="269">
        <v>2123</v>
      </c>
      <c r="S48" s="269">
        <v>428</v>
      </c>
      <c r="T48" s="269">
        <v>373</v>
      </c>
      <c r="U48" s="269">
        <v>12828</v>
      </c>
      <c r="V48" s="269">
        <v>117</v>
      </c>
      <c r="W48" s="269">
        <v>530</v>
      </c>
      <c r="X48" s="269">
        <v>407</v>
      </c>
      <c r="Y48" s="269">
        <v>2921</v>
      </c>
      <c r="Z48" s="269">
        <v>1533</v>
      </c>
      <c r="AA48" s="269">
        <v>1336</v>
      </c>
      <c r="AB48" s="269">
        <v>342</v>
      </c>
      <c r="AC48" s="269">
        <v>9188</v>
      </c>
      <c r="AD48" s="269">
        <v>2312</v>
      </c>
      <c r="AE48" s="269">
        <v>46465</v>
      </c>
      <c r="AF48" s="269">
        <v>8589</v>
      </c>
      <c r="AG48" s="269">
        <v>899</v>
      </c>
      <c r="AH48" s="269">
        <v>17189</v>
      </c>
      <c r="AI48" s="269">
        <v>9111</v>
      </c>
      <c r="AJ48" s="269">
        <v>5748</v>
      </c>
      <c r="AK48" s="269">
        <v>170</v>
      </c>
      <c r="AL48" s="269">
        <v>8434</v>
      </c>
      <c r="AM48" s="269">
        <v>7013</v>
      </c>
      <c r="AN48" s="269">
        <v>0</v>
      </c>
      <c r="AO48" s="269">
        <v>293</v>
      </c>
      <c r="AP48" s="270">
        <v>191084</v>
      </c>
      <c r="AQ48" s="269"/>
      <c r="AR48" s="269"/>
      <c r="AS48" s="269"/>
      <c r="AT48" s="269"/>
      <c r="AU48" s="269"/>
      <c r="AV48" s="269"/>
      <c r="AW48" s="269"/>
      <c r="AX48" s="269"/>
      <c r="AY48" s="269"/>
      <c r="AZ48" s="269"/>
      <c r="BA48" s="269"/>
      <c r="BB48" s="269"/>
      <c r="BC48" s="269"/>
      <c r="BD48" s="269"/>
      <c r="BE48" s="271"/>
      <c r="BI48" s="274"/>
      <c r="BJ48" s="274"/>
    </row>
    <row r="49" spans="1:57" x14ac:dyDescent="0.2">
      <c r="A49" s="286">
        <v>45</v>
      </c>
      <c r="B49" s="282" t="s">
        <v>56</v>
      </c>
      <c r="C49" s="269">
        <v>120</v>
      </c>
      <c r="D49" s="269">
        <v>2</v>
      </c>
      <c r="E49" s="269">
        <v>14</v>
      </c>
      <c r="F49" s="269">
        <v>70</v>
      </c>
      <c r="G49" s="269">
        <v>2629</v>
      </c>
      <c r="H49" s="269">
        <v>437</v>
      </c>
      <c r="I49" s="269">
        <v>229</v>
      </c>
      <c r="J49" s="269">
        <v>479</v>
      </c>
      <c r="K49" s="269">
        <v>4515</v>
      </c>
      <c r="L49" s="269">
        <v>615</v>
      </c>
      <c r="M49" s="269">
        <v>188</v>
      </c>
      <c r="N49" s="269">
        <v>10639</v>
      </c>
      <c r="O49" s="269">
        <v>58</v>
      </c>
      <c r="P49" s="269">
        <v>446</v>
      </c>
      <c r="Q49" s="269">
        <v>226</v>
      </c>
      <c r="R49" s="269">
        <v>201</v>
      </c>
      <c r="S49" s="269">
        <v>47</v>
      </c>
      <c r="T49" s="269">
        <v>16</v>
      </c>
      <c r="U49" s="269">
        <v>325</v>
      </c>
      <c r="V49" s="269">
        <v>8</v>
      </c>
      <c r="W49" s="269">
        <v>62</v>
      </c>
      <c r="X49" s="269">
        <v>119</v>
      </c>
      <c r="Y49" s="269">
        <v>2936</v>
      </c>
      <c r="Z49" s="269">
        <v>244</v>
      </c>
      <c r="AA49" s="269">
        <v>283</v>
      </c>
      <c r="AB49" s="269">
        <v>83</v>
      </c>
      <c r="AC49" s="269">
        <v>4207</v>
      </c>
      <c r="AD49" s="269">
        <v>644</v>
      </c>
      <c r="AE49" s="269">
        <v>6945</v>
      </c>
      <c r="AF49" s="269">
        <v>5482</v>
      </c>
      <c r="AG49" s="269">
        <v>378</v>
      </c>
      <c r="AH49" s="269">
        <v>79</v>
      </c>
      <c r="AI49" s="269">
        <v>717</v>
      </c>
      <c r="AJ49" s="269">
        <v>1329</v>
      </c>
      <c r="AK49" s="269">
        <v>95</v>
      </c>
      <c r="AL49" s="269">
        <v>4510</v>
      </c>
      <c r="AM49" s="269">
        <v>4578</v>
      </c>
      <c r="AN49" s="269">
        <v>0</v>
      </c>
      <c r="AO49" s="269">
        <v>105</v>
      </c>
      <c r="AP49" s="270">
        <v>54060</v>
      </c>
      <c r="AQ49" s="269"/>
      <c r="AR49" s="269"/>
      <c r="AS49" s="269"/>
      <c r="AT49" s="269"/>
      <c r="AU49" s="269"/>
      <c r="AV49" s="269"/>
      <c r="AW49" s="269"/>
      <c r="AX49" s="269"/>
      <c r="AY49" s="269"/>
      <c r="AZ49" s="269"/>
      <c r="BA49" s="269"/>
      <c r="BB49" s="269"/>
      <c r="BC49" s="269"/>
      <c r="BD49" s="269"/>
      <c r="BE49" s="271"/>
    </row>
    <row r="50" spans="1:57" x14ac:dyDescent="0.2">
      <c r="A50" s="286">
        <v>46</v>
      </c>
      <c r="B50" s="282" t="s">
        <v>205</v>
      </c>
      <c r="C50" s="269">
        <v>-211</v>
      </c>
      <c r="D50" s="269">
        <v>-3</v>
      </c>
      <c r="E50" s="269">
        <v>0</v>
      </c>
      <c r="F50" s="269">
        <v>0</v>
      </c>
      <c r="G50" s="269">
        <v>-240</v>
      </c>
      <c r="H50" s="269">
        <v>0</v>
      </c>
      <c r="I50" s="269">
        <v>0</v>
      </c>
      <c r="J50" s="269">
        <v>0</v>
      </c>
      <c r="K50" s="269">
        <v>-72</v>
      </c>
      <c r="L50" s="269">
        <v>0</v>
      </c>
      <c r="M50" s="269">
        <v>0</v>
      </c>
      <c r="N50" s="269">
        <v>-1</v>
      </c>
      <c r="O50" s="269">
        <v>0</v>
      </c>
      <c r="P50" s="269">
        <v>0</v>
      </c>
      <c r="Q50" s="269">
        <v>0</v>
      </c>
      <c r="R50" s="269">
        <v>0</v>
      </c>
      <c r="S50" s="269">
        <v>0</v>
      </c>
      <c r="T50" s="269">
        <v>0</v>
      </c>
      <c r="U50" s="269">
        <v>0</v>
      </c>
      <c r="V50" s="269">
        <v>0</v>
      </c>
      <c r="W50" s="269">
        <v>0</v>
      </c>
      <c r="X50" s="269">
        <v>0</v>
      </c>
      <c r="Y50" s="269">
        <v>-339</v>
      </c>
      <c r="Z50" s="269">
        <v>0</v>
      </c>
      <c r="AA50" s="269">
        <v>-302</v>
      </c>
      <c r="AB50" s="269">
        <v>0</v>
      </c>
      <c r="AC50" s="269">
        <v>-49</v>
      </c>
      <c r="AD50" s="269">
        <v>-472</v>
      </c>
      <c r="AE50" s="269">
        <v>-22</v>
      </c>
      <c r="AF50" s="269">
        <v>-263</v>
      </c>
      <c r="AG50" s="269">
        <v>0</v>
      </c>
      <c r="AH50" s="269">
        <v>0</v>
      </c>
      <c r="AI50" s="269">
        <v>-182</v>
      </c>
      <c r="AJ50" s="269">
        <v>-1192</v>
      </c>
      <c r="AK50" s="269">
        <v>-49</v>
      </c>
      <c r="AL50" s="269">
        <v>-4</v>
      </c>
      <c r="AM50" s="269">
        <v>0</v>
      </c>
      <c r="AN50" s="269">
        <v>0</v>
      </c>
      <c r="AO50" s="269">
        <v>-30</v>
      </c>
      <c r="AP50" s="270">
        <v>-3431</v>
      </c>
      <c r="AQ50" s="269"/>
      <c r="AR50" s="269"/>
      <c r="AS50" s="269"/>
      <c r="AT50" s="269"/>
      <c r="AU50" s="269"/>
      <c r="AV50" s="269"/>
      <c r="AW50" s="269"/>
      <c r="AX50" s="269"/>
      <c r="AY50" s="269"/>
      <c r="AZ50" s="269"/>
      <c r="BA50" s="269"/>
      <c r="BB50" s="269"/>
      <c r="BC50" s="269"/>
      <c r="BD50" s="269"/>
      <c r="BE50" s="271"/>
    </row>
    <row r="51" spans="1:57" x14ac:dyDescent="0.2">
      <c r="A51" s="288">
        <v>47</v>
      </c>
      <c r="B51" s="289" t="s">
        <v>58</v>
      </c>
      <c r="C51" s="290">
        <v>1378</v>
      </c>
      <c r="D51" s="290">
        <v>47</v>
      </c>
      <c r="E51" s="290">
        <v>144</v>
      </c>
      <c r="F51" s="290">
        <v>630</v>
      </c>
      <c r="G51" s="290">
        <v>18353</v>
      </c>
      <c r="H51" s="290">
        <v>3907</v>
      </c>
      <c r="I51" s="290">
        <v>3091</v>
      </c>
      <c r="J51" s="290">
        <v>7757</v>
      </c>
      <c r="K51" s="290">
        <v>9897</v>
      </c>
      <c r="L51" s="290">
        <v>7377</v>
      </c>
      <c r="M51" s="290">
        <v>2898</v>
      </c>
      <c r="N51" s="290">
        <v>151427</v>
      </c>
      <c r="O51" s="290">
        <v>1824</v>
      </c>
      <c r="P51" s="290">
        <v>7117</v>
      </c>
      <c r="Q51" s="290">
        <v>14935</v>
      </c>
      <c r="R51" s="290">
        <v>9335</v>
      </c>
      <c r="S51" s="290">
        <v>1219</v>
      </c>
      <c r="T51" s="290">
        <v>720</v>
      </c>
      <c r="U51" s="290">
        <v>28750</v>
      </c>
      <c r="V51" s="290">
        <v>213</v>
      </c>
      <c r="W51" s="290">
        <v>1714</v>
      </c>
      <c r="X51" s="290">
        <v>1852</v>
      </c>
      <c r="Y51" s="290">
        <v>36796</v>
      </c>
      <c r="Z51" s="290">
        <v>2822</v>
      </c>
      <c r="AA51" s="290">
        <v>3078</v>
      </c>
      <c r="AB51" s="290">
        <v>2830</v>
      </c>
      <c r="AC51" s="290">
        <v>69965</v>
      </c>
      <c r="AD51" s="290">
        <v>21131</v>
      </c>
      <c r="AE51" s="290">
        <v>116025</v>
      </c>
      <c r="AF51" s="290">
        <v>52762</v>
      </c>
      <c r="AG51" s="290">
        <v>5379</v>
      </c>
      <c r="AH51" s="290">
        <v>35170</v>
      </c>
      <c r="AI51" s="290">
        <v>39439</v>
      </c>
      <c r="AJ51" s="290">
        <v>49322</v>
      </c>
      <c r="AK51" s="290">
        <v>1656</v>
      </c>
      <c r="AL51" s="290">
        <v>54355</v>
      </c>
      <c r="AM51" s="290">
        <v>42013</v>
      </c>
      <c r="AN51" s="290">
        <v>0</v>
      </c>
      <c r="AO51" s="290">
        <v>2585</v>
      </c>
      <c r="AP51" s="291">
        <v>809913</v>
      </c>
      <c r="AQ51" s="269"/>
      <c r="AR51" s="269"/>
      <c r="AS51" s="269"/>
      <c r="AT51" s="269"/>
      <c r="AU51" s="269"/>
      <c r="AV51" s="269"/>
      <c r="AW51" s="269"/>
      <c r="AX51" s="269"/>
      <c r="AY51" s="269"/>
      <c r="AZ51" s="269"/>
      <c r="BA51" s="269"/>
      <c r="BB51" s="269"/>
      <c r="BC51" s="269"/>
      <c r="BD51" s="269"/>
      <c r="BE51" s="271"/>
    </row>
    <row r="52" spans="1:57" x14ac:dyDescent="0.2">
      <c r="A52" s="304">
        <v>48</v>
      </c>
      <c r="B52" s="305" t="s">
        <v>440</v>
      </c>
      <c r="C52" s="306">
        <v>3026</v>
      </c>
      <c r="D52" s="306">
        <v>66</v>
      </c>
      <c r="E52" s="306">
        <v>260</v>
      </c>
      <c r="F52" s="306">
        <v>998</v>
      </c>
      <c r="G52" s="306">
        <v>57344</v>
      </c>
      <c r="H52" s="306">
        <v>9881</v>
      </c>
      <c r="I52" s="306">
        <v>9618</v>
      </c>
      <c r="J52" s="306">
        <v>24509</v>
      </c>
      <c r="K52" s="306">
        <v>33150</v>
      </c>
      <c r="L52" s="306">
        <v>18531</v>
      </c>
      <c r="M52" s="306">
        <v>6083</v>
      </c>
      <c r="N52" s="306">
        <v>606129</v>
      </c>
      <c r="O52" s="306">
        <v>7948</v>
      </c>
      <c r="P52" s="306">
        <v>16151</v>
      </c>
      <c r="Q52" s="306">
        <v>34856</v>
      </c>
      <c r="R52" s="306">
        <v>20591</v>
      </c>
      <c r="S52" s="306">
        <v>2985</v>
      </c>
      <c r="T52" s="306">
        <v>1987</v>
      </c>
      <c r="U52" s="306">
        <v>82156</v>
      </c>
      <c r="V52" s="306">
        <v>629</v>
      </c>
      <c r="W52" s="306">
        <v>7776</v>
      </c>
      <c r="X52" s="306">
        <v>3966</v>
      </c>
      <c r="Y52" s="306">
        <v>79668</v>
      </c>
      <c r="Z52" s="306">
        <v>7968</v>
      </c>
      <c r="AA52" s="306">
        <v>6203</v>
      </c>
      <c r="AB52" s="306">
        <v>4211</v>
      </c>
      <c r="AC52" s="306">
        <v>96736</v>
      </c>
      <c r="AD52" s="306">
        <v>31322</v>
      </c>
      <c r="AE52" s="306">
        <v>136527</v>
      </c>
      <c r="AF52" s="306">
        <v>80199</v>
      </c>
      <c r="AG52" s="306">
        <v>11961</v>
      </c>
      <c r="AH52" s="306">
        <v>49235</v>
      </c>
      <c r="AI52" s="306">
        <v>55467</v>
      </c>
      <c r="AJ52" s="306">
        <v>88400</v>
      </c>
      <c r="AK52" s="306">
        <v>2790</v>
      </c>
      <c r="AL52" s="306">
        <v>82014</v>
      </c>
      <c r="AM52" s="306">
        <v>78286</v>
      </c>
      <c r="AN52" s="306">
        <v>1854</v>
      </c>
      <c r="AO52" s="306">
        <v>8163</v>
      </c>
      <c r="AP52" s="307">
        <v>1769644</v>
      </c>
      <c r="AQ52" s="269"/>
      <c r="AR52" s="269"/>
      <c r="AS52" s="269"/>
      <c r="AT52" s="269"/>
      <c r="AU52" s="269"/>
      <c r="AV52" s="269"/>
      <c r="AW52" s="269"/>
      <c r="AX52" s="269"/>
      <c r="AY52" s="269"/>
      <c r="AZ52" s="269"/>
      <c r="BA52" s="269"/>
      <c r="BB52" s="269"/>
      <c r="BC52" s="269"/>
      <c r="BD52" s="269"/>
      <c r="BE52" s="271"/>
    </row>
    <row r="53" spans="1:57" x14ac:dyDescent="0.2">
      <c r="A53" s="56" t="s">
        <v>486</v>
      </c>
    </row>
  </sheetData>
  <phoneticPr fontId="5"/>
  <pageMargins left="0.78740157480314965" right="0.78740157480314965" top="0.78740157480314965" bottom="0.78740157480314965" header="0.51181102362204722" footer="0.51181102362204722"/>
  <pageSetup paperSize="9" scale="92" fitToWidth="9" orientation="landscape" verticalDpi="200" r:id="rId1"/>
  <headerFooter alignWithMargins="0"/>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codeName="Sheet4">
    <pageSetUpPr fitToPage="1"/>
  </sheetPr>
  <dimension ref="A1:BD98"/>
  <sheetViews>
    <sheetView workbookViewId="0">
      <pane xSplit="2" ySplit="4" topLeftCell="C45" activePane="bottomRight" state="frozen"/>
      <selection activeCell="F63" sqref="F63"/>
      <selection pane="topRight" activeCell="F63" sqref="F63"/>
      <selection pane="bottomLeft" activeCell="F63" sqref="F63"/>
      <selection pane="bottomRight" sqref="A1:XFD1048576"/>
    </sheetView>
  </sheetViews>
  <sheetFormatPr defaultColWidth="9" defaultRowHeight="13" x14ac:dyDescent="0.2"/>
  <cols>
    <col min="1" max="1" width="3" style="310" customWidth="1"/>
    <col min="2" max="2" width="21" style="310" customWidth="1"/>
    <col min="3" max="53" width="9" style="310"/>
    <col min="54" max="54" width="10.36328125" style="310" customWidth="1"/>
    <col min="55" max="256" width="9" style="310"/>
    <col min="257" max="257" width="3" style="310" customWidth="1"/>
    <col min="258" max="258" width="21" style="310" customWidth="1"/>
    <col min="259" max="309" width="9" style="310"/>
    <col min="310" max="310" width="10.36328125" style="310" customWidth="1"/>
    <col min="311" max="512" width="9" style="310"/>
    <col min="513" max="513" width="3" style="310" customWidth="1"/>
    <col min="514" max="514" width="21" style="310" customWidth="1"/>
    <col min="515" max="565" width="9" style="310"/>
    <col min="566" max="566" width="10.36328125" style="310" customWidth="1"/>
    <col min="567" max="768" width="9" style="310"/>
    <col min="769" max="769" width="3" style="310" customWidth="1"/>
    <col min="770" max="770" width="21" style="310" customWidth="1"/>
    <col min="771" max="821" width="9" style="310"/>
    <col min="822" max="822" width="10.36328125" style="310" customWidth="1"/>
    <col min="823" max="1024" width="9" style="310"/>
    <col min="1025" max="1025" width="3" style="310" customWidth="1"/>
    <col min="1026" max="1026" width="21" style="310" customWidth="1"/>
    <col min="1027" max="1077" width="9" style="310"/>
    <col min="1078" max="1078" width="10.36328125" style="310" customWidth="1"/>
    <col min="1079" max="1280" width="9" style="310"/>
    <col min="1281" max="1281" width="3" style="310" customWidth="1"/>
    <col min="1282" max="1282" width="21" style="310" customWidth="1"/>
    <col min="1283" max="1333" width="9" style="310"/>
    <col min="1334" max="1334" width="10.36328125" style="310" customWidth="1"/>
    <col min="1335" max="1536" width="9" style="310"/>
    <col min="1537" max="1537" width="3" style="310" customWidth="1"/>
    <col min="1538" max="1538" width="21" style="310" customWidth="1"/>
    <col min="1539" max="1589" width="9" style="310"/>
    <col min="1590" max="1590" width="10.36328125" style="310" customWidth="1"/>
    <col min="1591" max="1792" width="9" style="310"/>
    <col min="1793" max="1793" width="3" style="310" customWidth="1"/>
    <col min="1794" max="1794" width="21" style="310" customWidth="1"/>
    <col min="1795" max="1845" width="9" style="310"/>
    <col min="1846" max="1846" width="10.36328125" style="310" customWidth="1"/>
    <col min="1847" max="2048" width="9" style="310"/>
    <col min="2049" max="2049" width="3" style="310" customWidth="1"/>
    <col min="2050" max="2050" width="21" style="310" customWidth="1"/>
    <col min="2051" max="2101" width="9" style="310"/>
    <col min="2102" max="2102" width="10.36328125" style="310" customWidth="1"/>
    <col min="2103" max="2304" width="9" style="310"/>
    <col min="2305" max="2305" width="3" style="310" customWidth="1"/>
    <col min="2306" max="2306" width="21" style="310" customWidth="1"/>
    <col min="2307" max="2357" width="9" style="310"/>
    <col min="2358" max="2358" width="10.36328125" style="310" customWidth="1"/>
    <col min="2359" max="2560" width="9" style="310"/>
    <col min="2561" max="2561" width="3" style="310" customWidth="1"/>
    <col min="2562" max="2562" width="21" style="310" customWidth="1"/>
    <col min="2563" max="2613" width="9" style="310"/>
    <col min="2614" max="2614" width="10.36328125" style="310" customWidth="1"/>
    <col min="2615" max="2816" width="9" style="310"/>
    <col min="2817" max="2817" width="3" style="310" customWidth="1"/>
    <col min="2818" max="2818" width="21" style="310" customWidth="1"/>
    <col min="2819" max="2869" width="9" style="310"/>
    <col min="2870" max="2870" width="10.36328125" style="310" customWidth="1"/>
    <col min="2871" max="3072" width="9" style="310"/>
    <col min="3073" max="3073" width="3" style="310" customWidth="1"/>
    <col min="3074" max="3074" width="21" style="310" customWidth="1"/>
    <col min="3075" max="3125" width="9" style="310"/>
    <col min="3126" max="3126" width="10.36328125" style="310" customWidth="1"/>
    <col min="3127" max="3328" width="9" style="310"/>
    <col min="3329" max="3329" width="3" style="310" customWidth="1"/>
    <col min="3330" max="3330" width="21" style="310" customWidth="1"/>
    <col min="3331" max="3381" width="9" style="310"/>
    <col min="3382" max="3382" width="10.36328125" style="310" customWidth="1"/>
    <col min="3383" max="3584" width="9" style="310"/>
    <col min="3585" max="3585" width="3" style="310" customWidth="1"/>
    <col min="3586" max="3586" width="21" style="310" customWidth="1"/>
    <col min="3587" max="3637" width="9" style="310"/>
    <col min="3638" max="3638" width="10.36328125" style="310" customWidth="1"/>
    <col min="3639" max="3840" width="9" style="310"/>
    <col min="3841" max="3841" width="3" style="310" customWidth="1"/>
    <col min="3842" max="3842" width="21" style="310" customWidth="1"/>
    <col min="3843" max="3893" width="9" style="310"/>
    <col min="3894" max="3894" width="10.36328125" style="310" customWidth="1"/>
    <col min="3895" max="4096" width="9" style="310"/>
    <col min="4097" max="4097" width="3" style="310" customWidth="1"/>
    <col min="4098" max="4098" width="21" style="310" customWidth="1"/>
    <col min="4099" max="4149" width="9" style="310"/>
    <col min="4150" max="4150" width="10.36328125" style="310" customWidth="1"/>
    <col min="4151" max="4352" width="9" style="310"/>
    <col min="4353" max="4353" width="3" style="310" customWidth="1"/>
    <col min="4354" max="4354" width="21" style="310" customWidth="1"/>
    <col min="4355" max="4405" width="9" style="310"/>
    <col min="4406" max="4406" width="10.36328125" style="310" customWidth="1"/>
    <col min="4407" max="4608" width="9" style="310"/>
    <col min="4609" max="4609" width="3" style="310" customWidth="1"/>
    <col min="4610" max="4610" width="21" style="310" customWidth="1"/>
    <col min="4611" max="4661" width="9" style="310"/>
    <col min="4662" max="4662" width="10.36328125" style="310" customWidth="1"/>
    <col min="4663" max="4864" width="9" style="310"/>
    <col min="4865" max="4865" width="3" style="310" customWidth="1"/>
    <col min="4866" max="4866" width="21" style="310" customWidth="1"/>
    <col min="4867" max="4917" width="9" style="310"/>
    <col min="4918" max="4918" width="10.36328125" style="310" customWidth="1"/>
    <col min="4919" max="5120" width="9" style="310"/>
    <col min="5121" max="5121" width="3" style="310" customWidth="1"/>
    <col min="5122" max="5122" width="21" style="310" customWidth="1"/>
    <col min="5123" max="5173" width="9" style="310"/>
    <col min="5174" max="5174" width="10.36328125" style="310" customWidth="1"/>
    <col min="5175" max="5376" width="9" style="310"/>
    <col min="5377" max="5377" width="3" style="310" customWidth="1"/>
    <col min="5378" max="5378" width="21" style="310" customWidth="1"/>
    <col min="5379" max="5429" width="9" style="310"/>
    <col min="5430" max="5430" width="10.36328125" style="310" customWidth="1"/>
    <col min="5431" max="5632" width="9" style="310"/>
    <col min="5633" max="5633" width="3" style="310" customWidth="1"/>
    <col min="5634" max="5634" width="21" style="310" customWidth="1"/>
    <col min="5635" max="5685" width="9" style="310"/>
    <col min="5686" max="5686" width="10.36328125" style="310" customWidth="1"/>
    <col min="5687" max="5888" width="9" style="310"/>
    <col min="5889" max="5889" width="3" style="310" customWidth="1"/>
    <col min="5890" max="5890" width="21" style="310" customWidth="1"/>
    <col min="5891" max="5941" width="9" style="310"/>
    <col min="5942" max="5942" width="10.36328125" style="310" customWidth="1"/>
    <col min="5943" max="6144" width="9" style="310"/>
    <col min="6145" max="6145" width="3" style="310" customWidth="1"/>
    <col min="6146" max="6146" width="21" style="310" customWidth="1"/>
    <col min="6147" max="6197" width="9" style="310"/>
    <col min="6198" max="6198" width="10.36328125" style="310" customWidth="1"/>
    <col min="6199" max="6400" width="9" style="310"/>
    <col min="6401" max="6401" width="3" style="310" customWidth="1"/>
    <col min="6402" max="6402" width="21" style="310" customWidth="1"/>
    <col min="6403" max="6453" width="9" style="310"/>
    <col min="6454" max="6454" width="10.36328125" style="310" customWidth="1"/>
    <col min="6455" max="6656" width="9" style="310"/>
    <col min="6657" max="6657" width="3" style="310" customWidth="1"/>
    <col min="6658" max="6658" width="21" style="310" customWidth="1"/>
    <col min="6659" max="6709" width="9" style="310"/>
    <col min="6710" max="6710" width="10.36328125" style="310" customWidth="1"/>
    <col min="6711" max="6912" width="9" style="310"/>
    <col min="6913" max="6913" width="3" style="310" customWidth="1"/>
    <col min="6914" max="6914" width="21" style="310" customWidth="1"/>
    <col min="6915" max="6965" width="9" style="310"/>
    <col min="6966" max="6966" width="10.36328125" style="310" customWidth="1"/>
    <col min="6967" max="7168" width="9" style="310"/>
    <col min="7169" max="7169" width="3" style="310" customWidth="1"/>
    <col min="7170" max="7170" width="21" style="310" customWidth="1"/>
    <col min="7171" max="7221" width="9" style="310"/>
    <col min="7222" max="7222" width="10.36328125" style="310" customWidth="1"/>
    <col min="7223" max="7424" width="9" style="310"/>
    <col min="7425" max="7425" width="3" style="310" customWidth="1"/>
    <col min="7426" max="7426" width="21" style="310" customWidth="1"/>
    <col min="7427" max="7477" width="9" style="310"/>
    <col min="7478" max="7478" width="10.36328125" style="310" customWidth="1"/>
    <col min="7479" max="7680" width="9" style="310"/>
    <col min="7681" max="7681" width="3" style="310" customWidth="1"/>
    <col min="7682" max="7682" width="21" style="310" customWidth="1"/>
    <col min="7683" max="7733" width="9" style="310"/>
    <col min="7734" max="7734" width="10.36328125" style="310" customWidth="1"/>
    <col min="7735" max="7936" width="9" style="310"/>
    <col min="7937" max="7937" width="3" style="310" customWidth="1"/>
    <col min="7938" max="7938" width="21" style="310" customWidth="1"/>
    <col min="7939" max="7989" width="9" style="310"/>
    <col min="7990" max="7990" width="10.36328125" style="310" customWidth="1"/>
    <col min="7991" max="8192" width="9" style="310"/>
    <col min="8193" max="8193" width="3" style="310" customWidth="1"/>
    <col min="8194" max="8194" width="21" style="310" customWidth="1"/>
    <col min="8195" max="8245" width="9" style="310"/>
    <col min="8246" max="8246" width="10.36328125" style="310" customWidth="1"/>
    <col min="8247" max="8448" width="9" style="310"/>
    <col min="8449" max="8449" width="3" style="310" customWidth="1"/>
    <col min="8450" max="8450" width="21" style="310" customWidth="1"/>
    <col min="8451" max="8501" width="9" style="310"/>
    <col min="8502" max="8502" width="10.36328125" style="310" customWidth="1"/>
    <col min="8503" max="8704" width="9" style="310"/>
    <col min="8705" max="8705" width="3" style="310" customWidth="1"/>
    <col min="8706" max="8706" width="21" style="310" customWidth="1"/>
    <col min="8707" max="8757" width="9" style="310"/>
    <col min="8758" max="8758" width="10.36328125" style="310" customWidth="1"/>
    <col min="8759" max="8960" width="9" style="310"/>
    <col min="8961" max="8961" width="3" style="310" customWidth="1"/>
    <col min="8962" max="8962" width="21" style="310" customWidth="1"/>
    <col min="8963" max="9013" width="9" style="310"/>
    <col min="9014" max="9014" width="10.36328125" style="310" customWidth="1"/>
    <col min="9015" max="9216" width="9" style="310"/>
    <col min="9217" max="9217" width="3" style="310" customWidth="1"/>
    <col min="9218" max="9218" width="21" style="310" customWidth="1"/>
    <col min="9219" max="9269" width="9" style="310"/>
    <col min="9270" max="9270" width="10.36328125" style="310" customWidth="1"/>
    <col min="9271" max="9472" width="9" style="310"/>
    <col min="9473" max="9473" width="3" style="310" customWidth="1"/>
    <col min="9474" max="9474" width="21" style="310" customWidth="1"/>
    <col min="9475" max="9525" width="9" style="310"/>
    <col min="9526" max="9526" width="10.36328125" style="310" customWidth="1"/>
    <col min="9527" max="9728" width="9" style="310"/>
    <col min="9729" max="9729" width="3" style="310" customWidth="1"/>
    <col min="9730" max="9730" width="21" style="310" customWidth="1"/>
    <col min="9731" max="9781" width="9" style="310"/>
    <col min="9782" max="9782" width="10.36328125" style="310" customWidth="1"/>
    <col min="9783" max="9984" width="9" style="310"/>
    <col min="9985" max="9985" width="3" style="310" customWidth="1"/>
    <col min="9986" max="9986" width="21" style="310" customWidth="1"/>
    <col min="9987" max="10037" width="9" style="310"/>
    <col min="10038" max="10038" width="10.36328125" style="310" customWidth="1"/>
    <col min="10039" max="10240" width="9" style="310"/>
    <col min="10241" max="10241" width="3" style="310" customWidth="1"/>
    <col min="10242" max="10242" width="21" style="310" customWidth="1"/>
    <col min="10243" max="10293" width="9" style="310"/>
    <col min="10294" max="10294" width="10.36328125" style="310" customWidth="1"/>
    <col min="10295" max="10496" width="9" style="310"/>
    <col min="10497" max="10497" width="3" style="310" customWidth="1"/>
    <col min="10498" max="10498" width="21" style="310" customWidth="1"/>
    <col min="10499" max="10549" width="9" style="310"/>
    <col min="10550" max="10550" width="10.36328125" style="310" customWidth="1"/>
    <col min="10551" max="10752" width="9" style="310"/>
    <col min="10753" max="10753" width="3" style="310" customWidth="1"/>
    <col min="10754" max="10754" width="21" style="310" customWidth="1"/>
    <col min="10755" max="10805" width="9" style="310"/>
    <col min="10806" max="10806" width="10.36328125" style="310" customWidth="1"/>
    <col min="10807" max="11008" width="9" style="310"/>
    <col min="11009" max="11009" width="3" style="310" customWidth="1"/>
    <col min="11010" max="11010" width="21" style="310" customWidth="1"/>
    <col min="11011" max="11061" width="9" style="310"/>
    <col min="11062" max="11062" width="10.36328125" style="310" customWidth="1"/>
    <col min="11063" max="11264" width="9" style="310"/>
    <col min="11265" max="11265" width="3" style="310" customWidth="1"/>
    <col min="11266" max="11266" width="21" style="310" customWidth="1"/>
    <col min="11267" max="11317" width="9" style="310"/>
    <col min="11318" max="11318" width="10.36328125" style="310" customWidth="1"/>
    <col min="11319" max="11520" width="9" style="310"/>
    <col min="11521" max="11521" width="3" style="310" customWidth="1"/>
    <col min="11522" max="11522" width="21" style="310" customWidth="1"/>
    <col min="11523" max="11573" width="9" style="310"/>
    <col min="11574" max="11574" width="10.36328125" style="310" customWidth="1"/>
    <col min="11575" max="11776" width="9" style="310"/>
    <col min="11777" max="11777" width="3" style="310" customWidth="1"/>
    <col min="11778" max="11778" width="21" style="310" customWidth="1"/>
    <col min="11779" max="11829" width="9" style="310"/>
    <col min="11830" max="11830" width="10.36328125" style="310" customWidth="1"/>
    <col min="11831" max="12032" width="9" style="310"/>
    <col min="12033" max="12033" width="3" style="310" customWidth="1"/>
    <col min="12034" max="12034" width="21" style="310" customWidth="1"/>
    <col min="12035" max="12085" width="9" style="310"/>
    <col min="12086" max="12086" width="10.36328125" style="310" customWidth="1"/>
    <col min="12087" max="12288" width="9" style="310"/>
    <col min="12289" max="12289" width="3" style="310" customWidth="1"/>
    <col min="12290" max="12290" width="21" style="310" customWidth="1"/>
    <col min="12291" max="12341" width="9" style="310"/>
    <col min="12342" max="12342" width="10.36328125" style="310" customWidth="1"/>
    <col min="12343" max="12544" width="9" style="310"/>
    <col min="12545" max="12545" width="3" style="310" customWidth="1"/>
    <col min="12546" max="12546" width="21" style="310" customWidth="1"/>
    <col min="12547" max="12597" width="9" style="310"/>
    <col min="12598" max="12598" width="10.36328125" style="310" customWidth="1"/>
    <col min="12599" max="12800" width="9" style="310"/>
    <col min="12801" max="12801" width="3" style="310" customWidth="1"/>
    <col min="12802" max="12802" width="21" style="310" customWidth="1"/>
    <col min="12803" max="12853" width="9" style="310"/>
    <col min="12854" max="12854" width="10.36328125" style="310" customWidth="1"/>
    <col min="12855" max="13056" width="9" style="310"/>
    <col min="13057" max="13057" width="3" style="310" customWidth="1"/>
    <col min="13058" max="13058" width="21" style="310" customWidth="1"/>
    <col min="13059" max="13109" width="9" style="310"/>
    <col min="13110" max="13110" width="10.36328125" style="310" customWidth="1"/>
    <col min="13111" max="13312" width="9" style="310"/>
    <col min="13313" max="13313" width="3" style="310" customWidth="1"/>
    <col min="13314" max="13314" width="21" style="310" customWidth="1"/>
    <col min="13315" max="13365" width="9" style="310"/>
    <col min="13366" max="13366" width="10.36328125" style="310" customWidth="1"/>
    <col min="13367" max="13568" width="9" style="310"/>
    <col min="13569" max="13569" width="3" style="310" customWidth="1"/>
    <col min="13570" max="13570" width="21" style="310" customWidth="1"/>
    <col min="13571" max="13621" width="9" style="310"/>
    <col min="13622" max="13622" width="10.36328125" style="310" customWidth="1"/>
    <col min="13623" max="13824" width="9" style="310"/>
    <col min="13825" max="13825" width="3" style="310" customWidth="1"/>
    <col min="13826" max="13826" width="21" style="310" customWidth="1"/>
    <col min="13827" max="13877" width="9" style="310"/>
    <col min="13878" max="13878" width="10.36328125" style="310" customWidth="1"/>
    <col min="13879" max="14080" width="9" style="310"/>
    <col min="14081" max="14081" width="3" style="310" customWidth="1"/>
    <col min="14082" max="14082" width="21" style="310" customWidth="1"/>
    <col min="14083" max="14133" width="9" style="310"/>
    <col min="14134" max="14134" width="10.36328125" style="310" customWidth="1"/>
    <col min="14135" max="14336" width="9" style="310"/>
    <col min="14337" max="14337" width="3" style="310" customWidth="1"/>
    <col min="14338" max="14338" width="21" style="310" customWidth="1"/>
    <col min="14339" max="14389" width="9" style="310"/>
    <col min="14390" max="14390" width="10.36328125" style="310" customWidth="1"/>
    <col min="14391" max="14592" width="9" style="310"/>
    <col min="14593" max="14593" width="3" style="310" customWidth="1"/>
    <col min="14594" max="14594" width="21" style="310" customWidth="1"/>
    <col min="14595" max="14645" width="9" style="310"/>
    <col min="14646" max="14646" width="10.36328125" style="310" customWidth="1"/>
    <col min="14647" max="14848" width="9" style="310"/>
    <col min="14849" max="14849" width="3" style="310" customWidth="1"/>
    <col min="14850" max="14850" width="21" style="310" customWidth="1"/>
    <col min="14851" max="14901" width="9" style="310"/>
    <col min="14902" max="14902" width="10.36328125" style="310" customWidth="1"/>
    <col min="14903" max="15104" width="9" style="310"/>
    <col min="15105" max="15105" width="3" style="310" customWidth="1"/>
    <col min="15106" max="15106" width="21" style="310" customWidth="1"/>
    <col min="15107" max="15157" width="9" style="310"/>
    <col min="15158" max="15158" width="10.36328125" style="310" customWidth="1"/>
    <col min="15159" max="15360" width="9" style="310"/>
    <col min="15361" max="15361" width="3" style="310" customWidth="1"/>
    <col min="15362" max="15362" width="21" style="310" customWidth="1"/>
    <col min="15363" max="15413" width="9" style="310"/>
    <col min="15414" max="15414" width="10.36328125" style="310" customWidth="1"/>
    <col min="15415" max="15616" width="9" style="310"/>
    <col min="15617" max="15617" width="3" style="310" customWidth="1"/>
    <col min="15618" max="15618" width="21" style="310" customWidth="1"/>
    <col min="15619" max="15669" width="9" style="310"/>
    <col min="15670" max="15670" width="10.36328125" style="310" customWidth="1"/>
    <col min="15671" max="15872" width="9" style="310"/>
    <col min="15873" max="15873" width="3" style="310" customWidth="1"/>
    <col min="15874" max="15874" width="21" style="310" customWidth="1"/>
    <col min="15875" max="15925" width="9" style="310"/>
    <col min="15926" max="15926" width="10.36328125" style="310" customWidth="1"/>
    <col min="15927" max="16128" width="9" style="310"/>
    <col min="16129" max="16129" width="3" style="310" customWidth="1"/>
    <col min="16130" max="16130" width="21" style="310" customWidth="1"/>
    <col min="16131" max="16181" width="9" style="310"/>
    <col min="16182" max="16182" width="10.36328125" style="310" customWidth="1"/>
    <col min="16183" max="16384" width="9" style="310"/>
  </cols>
  <sheetData>
    <row r="1" spans="1:56" x14ac:dyDescent="0.2">
      <c r="A1" s="236" t="s">
        <v>398</v>
      </c>
      <c r="B1" s="308"/>
      <c r="C1" s="308"/>
      <c r="D1" s="308"/>
      <c r="E1" s="308" t="s">
        <v>612</v>
      </c>
      <c r="F1" s="308"/>
      <c r="G1" s="309" t="s">
        <v>178</v>
      </c>
      <c r="H1" s="308"/>
      <c r="I1" s="308"/>
      <c r="J1" s="308"/>
      <c r="K1" s="308"/>
      <c r="L1" s="308"/>
      <c r="M1" s="308"/>
      <c r="N1" s="308"/>
      <c r="O1" s="308"/>
      <c r="P1" s="308"/>
      <c r="Q1" s="308"/>
      <c r="R1" s="308"/>
      <c r="S1" s="308"/>
      <c r="T1" s="308"/>
      <c r="U1" s="308"/>
      <c r="V1" s="308"/>
      <c r="W1" s="308"/>
      <c r="X1" s="308"/>
      <c r="Y1" s="308"/>
      <c r="Z1" s="308"/>
      <c r="AA1" s="308"/>
      <c r="AB1" s="308"/>
      <c r="AC1" s="308"/>
      <c r="AD1" s="308"/>
      <c r="AE1" s="308"/>
      <c r="AF1" s="308"/>
      <c r="AG1" s="308"/>
      <c r="AH1" s="308"/>
      <c r="AI1" s="308"/>
      <c r="AJ1" s="308"/>
      <c r="AK1" s="308"/>
      <c r="AL1" s="308"/>
      <c r="AM1" s="308"/>
      <c r="AN1" s="308"/>
      <c r="AO1" s="308"/>
      <c r="AP1" s="308"/>
      <c r="AQ1" s="308"/>
      <c r="AR1" s="308"/>
      <c r="AS1" s="308"/>
      <c r="AT1" s="308"/>
      <c r="AU1" s="308"/>
      <c r="AV1" s="308"/>
      <c r="AW1" s="308"/>
      <c r="AX1" s="308"/>
      <c r="AY1" s="308"/>
      <c r="AZ1" s="308"/>
      <c r="BA1" s="308"/>
      <c r="BB1" s="308"/>
      <c r="BC1" s="308"/>
      <c r="BD1" s="308"/>
    </row>
    <row r="2" spans="1:56" x14ac:dyDescent="0.2">
      <c r="A2" s="311" t="s">
        <v>349</v>
      </c>
      <c r="B2" s="308"/>
      <c r="C2" s="308"/>
      <c r="D2" s="308"/>
      <c r="E2" s="308"/>
      <c r="F2" s="308"/>
      <c r="G2" s="308"/>
      <c r="H2" s="308"/>
      <c r="I2" s="308"/>
      <c r="J2" s="308"/>
      <c r="K2" s="308"/>
      <c r="L2" s="308"/>
      <c r="M2" s="308"/>
      <c r="N2" s="308"/>
      <c r="O2" s="308"/>
      <c r="P2" s="308"/>
      <c r="Q2" s="308"/>
      <c r="R2" s="308"/>
      <c r="S2" s="308"/>
      <c r="T2" s="308"/>
      <c r="U2" s="308"/>
      <c r="V2" s="308"/>
      <c r="W2" s="308"/>
      <c r="X2" s="308"/>
      <c r="Y2" s="308"/>
      <c r="Z2" s="308"/>
      <c r="AA2" s="308"/>
      <c r="AB2" s="308"/>
      <c r="AC2" s="308"/>
      <c r="AD2" s="308"/>
      <c r="AE2" s="308"/>
      <c r="AF2" s="308"/>
      <c r="AG2" s="308"/>
      <c r="AH2" s="308"/>
      <c r="AI2" s="308"/>
      <c r="AJ2" s="308"/>
      <c r="AK2" s="308"/>
      <c r="AL2" s="308"/>
      <c r="AM2" s="308"/>
      <c r="AN2" s="308"/>
      <c r="AO2" s="308"/>
      <c r="AP2" s="308"/>
      <c r="AQ2" s="308"/>
      <c r="AR2" s="308"/>
      <c r="AS2" s="308"/>
      <c r="AT2" s="308"/>
      <c r="AU2" s="308"/>
      <c r="AV2" s="308"/>
      <c r="AW2" s="308"/>
      <c r="AX2" s="308"/>
      <c r="AY2" s="308"/>
      <c r="AZ2" s="308"/>
      <c r="BA2" s="308"/>
      <c r="BB2" s="308"/>
      <c r="BC2" s="308"/>
      <c r="BD2" s="308"/>
    </row>
    <row r="3" spans="1:56" x14ac:dyDescent="0.2">
      <c r="A3" s="211" t="s">
        <v>1</v>
      </c>
      <c r="B3" s="233"/>
      <c r="C3" s="242" t="s">
        <v>404</v>
      </c>
      <c r="D3" s="242" t="s">
        <v>405</v>
      </c>
      <c r="E3" s="242" t="s">
        <v>406</v>
      </c>
      <c r="F3" s="242" t="s">
        <v>407</v>
      </c>
      <c r="G3" s="242" t="s">
        <v>408</v>
      </c>
      <c r="H3" s="243" t="s">
        <v>409</v>
      </c>
      <c r="I3" s="243" t="s">
        <v>410</v>
      </c>
      <c r="J3" s="243" t="s">
        <v>411</v>
      </c>
      <c r="K3" s="243" t="s">
        <v>412</v>
      </c>
      <c r="L3" s="243" t="s">
        <v>2</v>
      </c>
      <c r="M3" s="243" t="s">
        <v>3</v>
      </c>
      <c r="N3" s="243" t="s">
        <v>4</v>
      </c>
      <c r="O3" s="243" t="s">
        <v>5</v>
      </c>
      <c r="P3" s="243" t="s">
        <v>6</v>
      </c>
      <c r="Q3" s="243" t="s">
        <v>7</v>
      </c>
      <c r="R3" s="243" t="s">
        <v>8</v>
      </c>
      <c r="S3" s="243" t="s">
        <v>9</v>
      </c>
      <c r="T3" s="243" t="s">
        <v>10</v>
      </c>
      <c r="U3" s="243" t="s">
        <v>11</v>
      </c>
      <c r="V3" s="243" t="s">
        <v>12</v>
      </c>
      <c r="W3" s="243" t="s">
        <v>13</v>
      </c>
      <c r="X3" s="243" t="s">
        <v>14</v>
      </c>
      <c r="Y3" s="243" t="s">
        <v>15</v>
      </c>
      <c r="Z3" s="243" t="s">
        <v>16</v>
      </c>
      <c r="AA3" s="243" t="s">
        <v>17</v>
      </c>
      <c r="AB3" s="243" t="s">
        <v>18</v>
      </c>
      <c r="AC3" s="243" t="s">
        <v>19</v>
      </c>
      <c r="AD3" s="243" t="s">
        <v>20</v>
      </c>
      <c r="AE3" s="243" t="s">
        <v>21</v>
      </c>
      <c r="AF3" s="243" t="s">
        <v>22</v>
      </c>
      <c r="AG3" s="243" t="s">
        <v>23</v>
      </c>
      <c r="AH3" s="243" t="s">
        <v>24</v>
      </c>
      <c r="AI3" s="243" t="s">
        <v>25</v>
      </c>
      <c r="AJ3" s="243" t="s">
        <v>26</v>
      </c>
      <c r="AK3" s="243">
        <v>35</v>
      </c>
      <c r="AL3" s="242">
        <v>36</v>
      </c>
      <c r="AM3" s="242">
        <v>37</v>
      </c>
      <c r="AN3" s="242">
        <v>38</v>
      </c>
      <c r="AO3" s="242">
        <v>39</v>
      </c>
      <c r="AP3" s="212">
        <v>40</v>
      </c>
      <c r="AQ3" s="245">
        <v>41</v>
      </c>
      <c r="AR3" s="245">
        <v>42</v>
      </c>
      <c r="AS3" s="245">
        <v>43</v>
      </c>
      <c r="AT3" s="245">
        <v>44</v>
      </c>
      <c r="AU3" s="245">
        <v>45</v>
      </c>
      <c r="AV3" s="245">
        <v>46</v>
      </c>
      <c r="AW3" s="244">
        <v>47</v>
      </c>
      <c r="AX3" s="245">
        <v>48</v>
      </c>
      <c r="AY3" s="246">
        <v>49</v>
      </c>
      <c r="AZ3" s="244">
        <v>50</v>
      </c>
      <c r="BA3" s="245">
        <v>51</v>
      </c>
      <c r="BB3" s="246">
        <v>52</v>
      </c>
      <c r="BC3" s="245">
        <v>53</v>
      </c>
      <c r="BD3" s="244">
        <v>54</v>
      </c>
    </row>
    <row r="4" spans="1:56" ht="50" x14ac:dyDescent="0.2">
      <c r="A4" s="234"/>
      <c r="B4" s="235" t="s">
        <v>417</v>
      </c>
      <c r="C4" s="255" t="s">
        <v>418</v>
      </c>
      <c r="D4" s="255" t="s">
        <v>419</v>
      </c>
      <c r="E4" s="255" t="s">
        <v>420</v>
      </c>
      <c r="F4" s="255" t="s">
        <v>27</v>
      </c>
      <c r="G4" s="255" t="s">
        <v>421</v>
      </c>
      <c r="H4" s="256" t="s">
        <v>28</v>
      </c>
      <c r="I4" s="256" t="s">
        <v>268</v>
      </c>
      <c r="J4" s="256" t="s">
        <v>29</v>
      </c>
      <c r="K4" s="256" t="s">
        <v>30</v>
      </c>
      <c r="L4" s="256" t="s">
        <v>422</v>
      </c>
      <c r="M4" s="256" t="s">
        <v>31</v>
      </c>
      <c r="N4" s="256" t="s">
        <v>32</v>
      </c>
      <c r="O4" s="256" t="s">
        <v>33</v>
      </c>
      <c r="P4" s="256" t="s">
        <v>34</v>
      </c>
      <c r="Q4" s="256" t="s">
        <v>269</v>
      </c>
      <c r="R4" s="256" t="s">
        <v>270</v>
      </c>
      <c r="S4" s="256" t="s">
        <v>271</v>
      </c>
      <c r="T4" s="256" t="s">
        <v>423</v>
      </c>
      <c r="U4" s="256" t="s">
        <v>35</v>
      </c>
      <c r="V4" s="256" t="s">
        <v>366</v>
      </c>
      <c r="W4" s="256" t="s">
        <v>424</v>
      </c>
      <c r="X4" s="256" t="s">
        <v>50</v>
      </c>
      <c r="Y4" s="256" t="s">
        <v>36</v>
      </c>
      <c r="Z4" s="256" t="s">
        <v>425</v>
      </c>
      <c r="AA4" s="256" t="s">
        <v>426</v>
      </c>
      <c r="AB4" s="256" t="s">
        <v>427</v>
      </c>
      <c r="AC4" s="256" t="s">
        <v>428</v>
      </c>
      <c r="AD4" s="256" t="s">
        <v>37</v>
      </c>
      <c r="AE4" s="256" t="s">
        <v>38</v>
      </c>
      <c r="AF4" s="256" t="s">
        <v>429</v>
      </c>
      <c r="AG4" s="256" t="s">
        <v>194</v>
      </c>
      <c r="AH4" s="256" t="s">
        <v>39</v>
      </c>
      <c r="AI4" s="256" t="s">
        <v>40</v>
      </c>
      <c r="AJ4" s="256" t="s">
        <v>430</v>
      </c>
      <c r="AK4" s="256" t="s">
        <v>431</v>
      </c>
      <c r="AL4" s="255" t="s">
        <v>41</v>
      </c>
      <c r="AM4" s="255" t="s">
        <v>42</v>
      </c>
      <c r="AN4" s="255" t="s">
        <v>432</v>
      </c>
      <c r="AO4" s="255" t="s">
        <v>433</v>
      </c>
      <c r="AP4" s="312" t="s">
        <v>43</v>
      </c>
      <c r="AQ4" s="258" t="s">
        <v>52</v>
      </c>
      <c r="AR4" s="258" t="s">
        <v>44</v>
      </c>
      <c r="AS4" s="258" t="s">
        <v>45</v>
      </c>
      <c r="AT4" s="258" t="s">
        <v>434</v>
      </c>
      <c r="AU4" s="258" t="s">
        <v>435</v>
      </c>
      <c r="AV4" s="258" t="s">
        <v>46</v>
      </c>
      <c r="AW4" s="257" t="s">
        <v>436</v>
      </c>
      <c r="AX4" s="258" t="s">
        <v>437</v>
      </c>
      <c r="AY4" s="259" t="s">
        <v>438</v>
      </c>
      <c r="AZ4" s="257" t="s">
        <v>47</v>
      </c>
      <c r="BA4" s="258" t="s">
        <v>48</v>
      </c>
      <c r="BB4" s="259" t="s">
        <v>439</v>
      </c>
      <c r="BC4" s="258" t="s">
        <v>49</v>
      </c>
      <c r="BD4" s="257" t="s">
        <v>440</v>
      </c>
    </row>
    <row r="5" spans="1:56" x14ac:dyDescent="0.2">
      <c r="A5" s="267" t="s">
        <v>443</v>
      </c>
      <c r="B5" s="272" t="s">
        <v>444</v>
      </c>
      <c r="C5" s="442">
        <v>0.14144084600132187</v>
      </c>
      <c r="D5" s="442">
        <v>0</v>
      </c>
      <c r="E5" s="442">
        <v>0</v>
      </c>
      <c r="F5" s="442">
        <v>0</v>
      </c>
      <c r="G5" s="442">
        <v>0.19719587053571427</v>
      </c>
      <c r="H5" s="442">
        <v>8.5011638498127713E-3</v>
      </c>
      <c r="I5" s="442">
        <v>4.1588687876897482E-4</v>
      </c>
      <c r="J5" s="442">
        <v>1.3056428250846628E-3</v>
      </c>
      <c r="K5" s="442">
        <v>0</v>
      </c>
      <c r="L5" s="442">
        <v>2.5794614429874265E-2</v>
      </c>
      <c r="M5" s="442">
        <v>1.6439256945586061E-4</v>
      </c>
      <c r="N5" s="442">
        <v>0</v>
      </c>
      <c r="O5" s="442">
        <v>0</v>
      </c>
      <c r="P5" s="442">
        <v>0</v>
      </c>
      <c r="Q5" s="442">
        <v>0</v>
      </c>
      <c r="R5" s="442">
        <v>0</v>
      </c>
      <c r="S5" s="442">
        <v>0</v>
      </c>
      <c r="T5" s="442">
        <v>0</v>
      </c>
      <c r="U5" s="442">
        <v>0</v>
      </c>
      <c r="V5" s="442">
        <v>0</v>
      </c>
      <c r="W5" s="442">
        <v>0</v>
      </c>
      <c r="X5" s="442">
        <v>2.2692889561270802E-3</v>
      </c>
      <c r="Y5" s="442">
        <v>1.0669277501631771E-3</v>
      </c>
      <c r="Z5" s="442">
        <v>0</v>
      </c>
      <c r="AA5" s="442">
        <v>0</v>
      </c>
      <c r="AB5" s="442">
        <v>0</v>
      </c>
      <c r="AC5" s="442">
        <v>1.2404895798875289E-4</v>
      </c>
      <c r="AD5" s="442">
        <v>0</v>
      </c>
      <c r="AE5" s="442">
        <v>0</v>
      </c>
      <c r="AF5" s="442">
        <v>4.987593361513236E-5</v>
      </c>
      <c r="AG5" s="442">
        <v>0</v>
      </c>
      <c r="AH5" s="442">
        <v>4.0621509089062657E-5</v>
      </c>
      <c r="AI5" s="442">
        <v>2.1454197991598607E-3</v>
      </c>
      <c r="AJ5" s="442">
        <v>1.6289592760180996E-3</v>
      </c>
      <c r="AK5" s="442">
        <v>2.1505376344086021E-3</v>
      </c>
      <c r="AL5" s="442">
        <v>0</v>
      </c>
      <c r="AM5" s="442">
        <v>1.8598472268349386E-2</v>
      </c>
      <c r="AN5" s="442">
        <v>0</v>
      </c>
      <c r="AO5" s="442">
        <v>0</v>
      </c>
      <c r="AP5" s="443">
        <v>8.0083903881232616E-3</v>
      </c>
      <c r="AQ5" s="442">
        <v>3.3145797897858606E-3</v>
      </c>
      <c r="AR5" s="442">
        <v>1.0951051471680932E-2</v>
      </c>
      <c r="AS5" s="442">
        <v>0</v>
      </c>
      <c r="AT5" s="442">
        <v>0</v>
      </c>
      <c r="AU5" s="442">
        <v>2.615062761506276E-3</v>
      </c>
      <c r="AV5" s="442">
        <v>0</v>
      </c>
      <c r="AW5" s="443">
        <v>7.6561326351770606E-3</v>
      </c>
      <c r="AX5" s="442">
        <v>1.1289217453060973E-2</v>
      </c>
      <c r="AY5" s="443">
        <v>1.6923805220235406E-3</v>
      </c>
      <c r="AZ5" s="443">
        <v>4.6567500148803889E-3</v>
      </c>
      <c r="BA5" s="442">
        <v>8.1123982789378588E-3</v>
      </c>
      <c r="BB5" s="443">
        <v>1.9026024002149963E-2</v>
      </c>
      <c r="BC5" s="442">
        <v>-1.3761971964890056E-2</v>
      </c>
      <c r="BD5" s="443">
        <v>1.7099484416074646E-3</v>
      </c>
    </row>
    <row r="6" spans="1:56" x14ac:dyDescent="0.2">
      <c r="A6" s="267" t="s">
        <v>445</v>
      </c>
      <c r="B6" s="272" t="s">
        <v>446</v>
      </c>
      <c r="C6" s="442">
        <v>0</v>
      </c>
      <c r="D6" s="442">
        <v>0.13636363636363635</v>
      </c>
      <c r="E6" s="442">
        <v>0</v>
      </c>
      <c r="F6" s="442">
        <v>0</v>
      </c>
      <c r="G6" s="442">
        <v>4.5340401785714287E-4</v>
      </c>
      <c r="H6" s="442">
        <v>0</v>
      </c>
      <c r="I6" s="442">
        <v>7.2780203784570596E-3</v>
      </c>
      <c r="J6" s="442">
        <v>2.0400669141947857E-4</v>
      </c>
      <c r="K6" s="442">
        <v>0</v>
      </c>
      <c r="L6" s="442">
        <v>0</v>
      </c>
      <c r="M6" s="442">
        <v>0</v>
      </c>
      <c r="N6" s="442">
        <v>0</v>
      </c>
      <c r="O6" s="442">
        <v>0</v>
      </c>
      <c r="P6" s="442">
        <v>0</v>
      </c>
      <c r="Q6" s="442">
        <v>0</v>
      </c>
      <c r="R6" s="442">
        <v>0</v>
      </c>
      <c r="S6" s="442">
        <v>0</v>
      </c>
      <c r="T6" s="442">
        <v>0</v>
      </c>
      <c r="U6" s="442">
        <v>0</v>
      </c>
      <c r="V6" s="442">
        <v>0</v>
      </c>
      <c r="W6" s="442">
        <v>0</v>
      </c>
      <c r="X6" s="442">
        <v>2.5214321734745338E-4</v>
      </c>
      <c r="Y6" s="442">
        <v>3.7656273535170961E-5</v>
      </c>
      <c r="Z6" s="442">
        <v>0</v>
      </c>
      <c r="AA6" s="442">
        <v>0</v>
      </c>
      <c r="AB6" s="442">
        <v>0</v>
      </c>
      <c r="AC6" s="442">
        <v>0</v>
      </c>
      <c r="AD6" s="442">
        <v>0</v>
      </c>
      <c r="AE6" s="442">
        <v>0</v>
      </c>
      <c r="AF6" s="442">
        <v>0</v>
      </c>
      <c r="AG6" s="442">
        <v>0</v>
      </c>
      <c r="AH6" s="442">
        <v>0</v>
      </c>
      <c r="AI6" s="442">
        <v>3.6057475616132115E-5</v>
      </c>
      <c r="AJ6" s="442">
        <v>2.2624434389140271E-5</v>
      </c>
      <c r="AK6" s="442">
        <v>0</v>
      </c>
      <c r="AL6" s="442">
        <v>0</v>
      </c>
      <c r="AM6" s="442">
        <v>1.0857624607209463E-3</v>
      </c>
      <c r="AN6" s="442">
        <v>0</v>
      </c>
      <c r="AO6" s="442">
        <v>0</v>
      </c>
      <c r="AP6" s="443">
        <v>1.147123376227083E-4</v>
      </c>
      <c r="AQ6" s="442">
        <v>2.1806445985433293E-4</v>
      </c>
      <c r="AR6" s="442">
        <v>5.8336047250617351E-4</v>
      </c>
      <c r="AS6" s="442">
        <v>0</v>
      </c>
      <c r="AT6" s="442">
        <v>0</v>
      </c>
      <c r="AU6" s="442">
        <v>0</v>
      </c>
      <c r="AV6" s="442">
        <v>-2.2862823061630219E-2</v>
      </c>
      <c r="AW6" s="443">
        <v>4.3217469872960235E-4</v>
      </c>
      <c r="AX6" s="442">
        <v>3.1943081687510412E-4</v>
      </c>
      <c r="AY6" s="443">
        <v>5.3794676478815656E-6</v>
      </c>
      <c r="AZ6" s="443">
        <v>2.1752422797837744E-4</v>
      </c>
      <c r="BA6" s="442">
        <v>2.154711106663186E-4</v>
      </c>
      <c r="BB6" s="443">
        <v>5.1918929410484159E-4</v>
      </c>
      <c r="BC6" s="442">
        <v>-1.6915397085859839E-4</v>
      </c>
      <c r="BD6" s="443">
        <v>3.729563686255541E-5</v>
      </c>
    </row>
    <row r="7" spans="1:56" x14ac:dyDescent="0.2">
      <c r="A7" s="267" t="s">
        <v>447</v>
      </c>
      <c r="B7" s="272" t="s">
        <v>250</v>
      </c>
      <c r="C7" s="442">
        <v>0</v>
      </c>
      <c r="D7" s="442">
        <v>0</v>
      </c>
      <c r="E7" s="442">
        <v>4.6153846153846156E-2</v>
      </c>
      <c r="F7" s="442">
        <v>0</v>
      </c>
      <c r="G7" s="442">
        <v>3.6097935267857144E-2</v>
      </c>
      <c r="H7" s="442">
        <v>0</v>
      </c>
      <c r="I7" s="442">
        <v>0</v>
      </c>
      <c r="J7" s="442">
        <v>4.0801338283895712E-5</v>
      </c>
      <c r="K7" s="442">
        <v>0</v>
      </c>
      <c r="L7" s="442">
        <v>0</v>
      </c>
      <c r="M7" s="442">
        <v>0</v>
      </c>
      <c r="N7" s="442">
        <v>0</v>
      </c>
      <c r="O7" s="442">
        <v>0</v>
      </c>
      <c r="P7" s="442">
        <v>0</v>
      </c>
      <c r="Q7" s="442">
        <v>0</v>
      </c>
      <c r="R7" s="442">
        <v>0</v>
      </c>
      <c r="S7" s="442">
        <v>0</v>
      </c>
      <c r="T7" s="442">
        <v>0</v>
      </c>
      <c r="U7" s="442">
        <v>0</v>
      </c>
      <c r="V7" s="442">
        <v>0</v>
      </c>
      <c r="W7" s="442">
        <v>0</v>
      </c>
      <c r="X7" s="442">
        <v>4.5385779122541605E-3</v>
      </c>
      <c r="Y7" s="442">
        <v>0</v>
      </c>
      <c r="Z7" s="442">
        <v>0</v>
      </c>
      <c r="AA7" s="442">
        <v>0</v>
      </c>
      <c r="AB7" s="442">
        <v>0</v>
      </c>
      <c r="AC7" s="442">
        <v>0</v>
      </c>
      <c r="AD7" s="442">
        <v>0</v>
      </c>
      <c r="AE7" s="442">
        <v>0</v>
      </c>
      <c r="AF7" s="442">
        <v>0</v>
      </c>
      <c r="AG7" s="442">
        <v>0</v>
      </c>
      <c r="AH7" s="442">
        <v>0</v>
      </c>
      <c r="AI7" s="442">
        <v>3.6057475616132115E-5</v>
      </c>
      <c r="AJ7" s="442">
        <v>3.7330316742081448E-4</v>
      </c>
      <c r="AK7" s="442">
        <v>0</v>
      </c>
      <c r="AL7" s="442">
        <v>0</v>
      </c>
      <c r="AM7" s="442">
        <v>3.8831975065784429E-3</v>
      </c>
      <c r="AN7" s="442">
        <v>0</v>
      </c>
      <c r="AO7" s="442">
        <v>0</v>
      </c>
      <c r="AP7" s="443">
        <v>1.3788083931005333E-3</v>
      </c>
      <c r="AQ7" s="442">
        <v>1.0467094073007982E-3</v>
      </c>
      <c r="AR7" s="442">
        <v>1.0987412693544459E-3</v>
      </c>
      <c r="AS7" s="442">
        <v>0</v>
      </c>
      <c r="AT7" s="442">
        <v>0</v>
      </c>
      <c r="AU7" s="442">
        <v>0</v>
      </c>
      <c r="AV7" s="442">
        <v>-1.9880715705765406E-3</v>
      </c>
      <c r="AW7" s="443">
        <v>7.848815057532576E-4</v>
      </c>
      <c r="AX7" s="442">
        <v>1.6828680202370071E-3</v>
      </c>
      <c r="AY7" s="443">
        <v>5.2718782949239343E-5</v>
      </c>
      <c r="AZ7" s="443">
        <v>4.1665088443619558E-4</v>
      </c>
      <c r="BA7" s="442">
        <v>1.1432434136179879E-3</v>
      </c>
      <c r="BB7" s="443">
        <v>2.8415740586443089E-3</v>
      </c>
      <c r="BC7" s="442">
        <v>-2.6916471275309816E-3</v>
      </c>
      <c r="BD7" s="443">
        <v>1.4692220582218797E-4</v>
      </c>
    </row>
    <row r="8" spans="1:56" x14ac:dyDescent="0.2">
      <c r="A8" s="267" t="s">
        <v>448</v>
      </c>
      <c r="B8" s="272" t="s">
        <v>27</v>
      </c>
      <c r="C8" s="442">
        <v>0</v>
      </c>
      <c r="D8" s="442">
        <v>0</v>
      </c>
      <c r="E8" s="442">
        <v>0</v>
      </c>
      <c r="F8" s="442">
        <v>3.0060120240480962E-3</v>
      </c>
      <c r="G8" s="442">
        <v>3.3133370535714287E-4</v>
      </c>
      <c r="H8" s="442">
        <v>4.0481732618156057E-4</v>
      </c>
      <c r="I8" s="442">
        <v>6.3422749012268659E-3</v>
      </c>
      <c r="J8" s="442">
        <v>5.3449753151903383E-3</v>
      </c>
      <c r="K8" s="442">
        <v>0.58793363499245854</v>
      </c>
      <c r="L8" s="442">
        <v>2.1585451405752522E-4</v>
      </c>
      <c r="M8" s="442">
        <v>6.8716094032549732E-2</v>
      </c>
      <c r="N8" s="442">
        <v>5.1522035738266934E-2</v>
      </c>
      <c r="O8" s="442">
        <v>0.14859084046300955</v>
      </c>
      <c r="P8" s="442">
        <v>3.0957835428146866E-4</v>
      </c>
      <c r="Q8" s="442">
        <v>5.7378930456736288E-5</v>
      </c>
      <c r="R8" s="442">
        <v>4.8564906998203096E-5</v>
      </c>
      <c r="S8" s="442">
        <v>0</v>
      </c>
      <c r="T8" s="442">
        <v>0</v>
      </c>
      <c r="U8" s="442">
        <v>4.8687862115974485E-5</v>
      </c>
      <c r="V8" s="442">
        <v>0</v>
      </c>
      <c r="W8" s="442">
        <v>1.286008230452675E-4</v>
      </c>
      <c r="X8" s="442">
        <v>2.5214321734745338E-4</v>
      </c>
      <c r="Y8" s="442">
        <v>6.6526083245468694E-3</v>
      </c>
      <c r="Z8" s="442">
        <v>0.29944779116465864</v>
      </c>
      <c r="AA8" s="442">
        <v>0</v>
      </c>
      <c r="AB8" s="442">
        <v>0</v>
      </c>
      <c r="AC8" s="442">
        <v>0</v>
      </c>
      <c r="AD8" s="442">
        <v>0</v>
      </c>
      <c r="AE8" s="442">
        <v>0</v>
      </c>
      <c r="AF8" s="442">
        <v>0</v>
      </c>
      <c r="AG8" s="442">
        <v>0</v>
      </c>
      <c r="AH8" s="442">
        <v>2.0310754544531328E-5</v>
      </c>
      <c r="AI8" s="442">
        <v>5.4086213424198172E-5</v>
      </c>
      <c r="AJ8" s="442">
        <v>1.1312217194570136E-5</v>
      </c>
      <c r="AK8" s="442">
        <v>0</v>
      </c>
      <c r="AL8" s="442">
        <v>0</v>
      </c>
      <c r="AM8" s="442">
        <v>2.5547352016963442E-5</v>
      </c>
      <c r="AN8" s="442">
        <v>0</v>
      </c>
      <c r="AO8" s="442">
        <v>1.2250398137939484E-4</v>
      </c>
      <c r="AP8" s="443">
        <v>3.1349808210012861E-2</v>
      </c>
      <c r="AQ8" s="442">
        <v>-3.4890313576693271E-4</v>
      </c>
      <c r="AR8" s="442">
        <v>-2.0551994966342155E-5</v>
      </c>
      <c r="AS8" s="442">
        <v>0</v>
      </c>
      <c r="AT8" s="442">
        <v>0</v>
      </c>
      <c r="AU8" s="442">
        <v>-8.7168758716875869E-5</v>
      </c>
      <c r="AV8" s="442">
        <v>3.2803180914512925E-2</v>
      </c>
      <c r="AW8" s="443">
        <v>-5.9873069093521731E-5</v>
      </c>
      <c r="AX8" s="442">
        <v>2.9506356939448163E-2</v>
      </c>
      <c r="AY8" s="443">
        <v>3.3675467475738601E-4</v>
      </c>
      <c r="AZ8" s="443">
        <v>1.3960510153836165E-4</v>
      </c>
      <c r="BA8" s="442">
        <v>1.9850409626608154E-2</v>
      </c>
      <c r="BB8" s="443">
        <v>5.2726129092227861E-2</v>
      </c>
      <c r="BC8" s="442">
        <v>-6.7266484177930227E-2</v>
      </c>
      <c r="BD8" s="443">
        <v>5.6395523619439845E-4</v>
      </c>
    </row>
    <row r="9" spans="1:56" x14ac:dyDescent="0.2">
      <c r="A9" s="267" t="s">
        <v>449</v>
      </c>
      <c r="B9" s="272" t="s">
        <v>191</v>
      </c>
      <c r="C9" s="442">
        <v>0.1325181758096497</v>
      </c>
      <c r="D9" s="442">
        <v>3.0303030303030304E-2</v>
      </c>
      <c r="E9" s="442">
        <v>0.10384615384615385</v>
      </c>
      <c r="F9" s="442">
        <v>0</v>
      </c>
      <c r="G9" s="442">
        <v>0.20539202008928573</v>
      </c>
      <c r="H9" s="442">
        <v>2.3276996255439733E-3</v>
      </c>
      <c r="I9" s="442">
        <v>2.079434393844874E-3</v>
      </c>
      <c r="J9" s="442">
        <v>7.4666449059529148E-3</v>
      </c>
      <c r="K9" s="442">
        <v>0</v>
      </c>
      <c r="L9" s="442">
        <v>0</v>
      </c>
      <c r="M9" s="442">
        <v>4.9317770836758174E-4</v>
      </c>
      <c r="N9" s="442">
        <v>1.6498138185105811E-6</v>
      </c>
      <c r="O9" s="442">
        <v>0</v>
      </c>
      <c r="P9" s="442">
        <v>0</v>
      </c>
      <c r="Q9" s="442">
        <v>0</v>
      </c>
      <c r="R9" s="442">
        <v>0</v>
      </c>
      <c r="S9" s="442">
        <v>0</v>
      </c>
      <c r="T9" s="442">
        <v>0</v>
      </c>
      <c r="U9" s="442">
        <v>0</v>
      </c>
      <c r="V9" s="442">
        <v>0</v>
      </c>
      <c r="W9" s="442">
        <v>0</v>
      </c>
      <c r="X9" s="442">
        <v>4.034291477559254E-3</v>
      </c>
      <c r="Y9" s="442">
        <v>2.5104182356780638E-5</v>
      </c>
      <c r="Z9" s="442">
        <v>0</v>
      </c>
      <c r="AA9" s="442">
        <v>0</v>
      </c>
      <c r="AB9" s="442">
        <v>0</v>
      </c>
      <c r="AC9" s="442">
        <v>1.550611974859411E-4</v>
      </c>
      <c r="AD9" s="442">
        <v>0</v>
      </c>
      <c r="AE9" s="442">
        <v>0</v>
      </c>
      <c r="AF9" s="442">
        <v>1.8703475105674635E-4</v>
      </c>
      <c r="AG9" s="442">
        <v>0</v>
      </c>
      <c r="AH9" s="442">
        <v>3.2497207271250125E-4</v>
      </c>
      <c r="AI9" s="442">
        <v>5.8413110498134026E-3</v>
      </c>
      <c r="AJ9" s="442">
        <v>6.0520361990950228E-3</v>
      </c>
      <c r="AK9" s="442">
        <v>1.4336917562724014E-3</v>
      </c>
      <c r="AL9" s="442">
        <v>1.2193040212646621E-5</v>
      </c>
      <c r="AM9" s="442">
        <v>0.1420049561862913</v>
      </c>
      <c r="AN9" s="442">
        <v>0</v>
      </c>
      <c r="AO9" s="442">
        <v>2.3275756462085018E-3</v>
      </c>
      <c r="AP9" s="443">
        <v>1.3845722642520191E-2</v>
      </c>
      <c r="AQ9" s="442">
        <v>5.9618823324174626E-2</v>
      </c>
      <c r="AR9" s="442">
        <v>8.9938691818092706E-2</v>
      </c>
      <c r="AS9" s="442">
        <v>0</v>
      </c>
      <c r="AT9" s="442">
        <v>0</v>
      </c>
      <c r="AU9" s="442">
        <v>0</v>
      </c>
      <c r="AV9" s="442">
        <v>-2.2862823061630219E-2</v>
      </c>
      <c r="AW9" s="443">
        <v>6.3443681214008119E-2</v>
      </c>
      <c r="AX9" s="442">
        <v>4.4071869804258118E-2</v>
      </c>
      <c r="AY9" s="443">
        <v>5.3210466292255718E-2</v>
      </c>
      <c r="AZ9" s="443">
        <v>5.829703420324988E-2</v>
      </c>
      <c r="BA9" s="442">
        <v>4.7096998683311249E-2</v>
      </c>
      <c r="BB9" s="443">
        <v>7.2142267499039167E-2</v>
      </c>
      <c r="BC9" s="442">
        <v>4.0550034386409403E-2</v>
      </c>
      <c r="BD9" s="443">
        <v>3.2404257579490565E-2</v>
      </c>
    </row>
    <row r="10" spans="1:56" x14ac:dyDescent="0.2">
      <c r="A10" s="281" t="s">
        <v>450</v>
      </c>
      <c r="B10" s="283" t="s">
        <v>28</v>
      </c>
      <c r="C10" s="442">
        <v>3.9656311962987445E-3</v>
      </c>
      <c r="D10" s="442">
        <v>0</v>
      </c>
      <c r="E10" s="442">
        <v>2.3076923076923078E-2</v>
      </c>
      <c r="F10" s="442">
        <v>5.0100200400801601E-3</v>
      </c>
      <c r="G10" s="442">
        <v>1.1683872767857143E-3</v>
      </c>
      <c r="H10" s="442">
        <v>0.24582532132375265</v>
      </c>
      <c r="I10" s="442">
        <v>7.1740486587648158E-3</v>
      </c>
      <c r="J10" s="442">
        <v>1.0200334570973928E-3</v>
      </c>
      <c r="K10" s="442">
        <v>3.0165912518853696E-5</v>
      </c>
      <c r="L10" s="442">
        <v>1.1278398359505693E-2</v>
      </c>
      <c r="M10" s="442">
        <v>3.287851389117212E-3</v>
      </c>
      <c r="N10" s="442">
        <v>3.382118327946691E-4</v>
      </c>
      <c r="O10" s="442">
        <v>8.8072471061902363E-4</v>
      </c>
      <c r="P10" s="442">
        <v>1.3002290879821684E-3</v>
      </c>
      <c r="Q10" s="442">
        <v>1.1475786091347257E-3</v>
      </c>
      <c r="R10" s="442">
        <v>1.3598173959496868E-3</v>
      </c>
      <c r="S10" s="442">
        <v>1.340033500837521E-3</v>
      </c>
      <c r="T10" s="442">
        <v>3.5228988424760945E-3</v>
      </c>
      <c r="U10" s="442">
        <v>2.5561127610886606E-3</v>
      </c>
      <c r="V10" s="442">
        <v>3.1796502384737681E-3</v>
      </c>
      <c r="W10" s="442">
        <v>1.6718106995884773E-3</v>
      </c>
      <c r="X10" s="442">
        <v>4.5385779122541605E-3</v>
      </c>
      <c r="Y10" s="442">
        <v>3.3263041622734347E-3</v>
      </c>
      <c r="Z10" s="442">
        <v>1.255020080321285E-4</v>
      </c>
      <c r="AA10" s="442">
        <v>9.6727389972593909E-4</v>
      </c>
      <c r="AB10" s="442">
        <v>1.89978627404417E-3</v>
      </c>
      <c r="AC10" s="442">
        <v>4.4554250744293748E-3</v>
      </c>
      <c r="AD10" s="442">
        <v>1.5963220739416385E-3</v>
      </c>
      <c r="AE10" s="442">
        <v>2.1973675536707026E-5</v>
      </c>
      <c r="AF10" s="442">
        <v>1.8703475105674634E-3</v>
      </c>
      <c r="AG10" s="442">
        <v>1.0032605969400551E-3</v>
      </c>
      <c r="AH10" s="442">
        <v>3.3309637453031379E-3</v>
      </c>
      <c r="AI10" s="442">
        <v>6.1297708547424596E-4</v>
      </c>
      <c r="AJ10" s="442">
        <v>2.6809954751131223E-3</v>
      </c>
      <c r="AK10" s="442">
        <v>2.6881720430107527E-2</v>
      </c>
      <c r="AL10" s="442">
        <v>2.1215889970005123E-3</v>
      </c>
      <c r="AM10" s="442">
        <v>3.2189663541373936E-3</v>
      </c>
      <c r="AN10" s="442">
        <v>0.10409924487594391</v>
      </c>
      <c r="AO10" s="442">
        <v>5.0226632365551879E-3</v>
      </c>
      <c r="AP10" s="443">
        <v>3.1045792261042335E-3</v>
      </c>
      <c r="AQ10" s="442">
        <v>7.2833529591347203E-3</v>
      </c>
      <c r="AR10" s="442">
        <v>1.4256760815882582E-2</v>
      </c>
      <c r="AS10" s="442">
        <v>0</v>
      </c>
      <c r="AT10" s="442">
        <v>5.7291405573021474E-5</v>
      </c>
      <c r="AU10" s="442">
        <v>2.7894002789400278E-3</v>
      </c>
      <c r="AV10" s="442">
        <v>-1.2087475149105367</v>
      </c>
      <c r="AW10" s="443">
        <v>1.1366085716462917E-2</v>
      </c>
      <c r="AX10" s="442">
        <v>8.4835501115079742E-3</v>
      </c>
      <c r="AY10" s="443">
        <v>1.063090396574355E-2</v>
      </c>
      <c r="AZ10" s="443">
        <v>1.0996336718847231E-2</v>
      </c>
      <c r="BA10" s="442">
        <v>9.1943837900193073E-3</v>
      </c>
      <c r="BB10" s="443">
        <v>1.5349316143897311E-2</v>
      </c>
      <c r="BC10" s="442">
        <v>5.4166311690267968E-3</v>
      </c>
      <c r="BD10" s="443">
        <v>5.5836089066501511E-3</v>
      </c>
    </row>
    <row r="11" spans="1:56" x14ac:dyDescent="0.2">
      <c r="A11" s="281" t="s">
        <v>451</v>
      </c>
      <c r="B11" s="283" t="s">
        <v>285</v>
      </c>
      <c r="C11" s="442">
        <v>2.7098479841374753E-2</v>
      </c>
      <c r="D11" s="442">
        <v>0</v>
      </c>
      <c r="E11" s="442">
        <v>0</v>
      </c>
      <c r="F11" s="442">
        <v>4.0080160320641279E-3</v>
      </c>
      <c r="G11" s="442">
        <v>1.6653878348214284E-2</v>
      </c>
      <c r="H11" s="442">
        <v>6.2746685558141887E-3</v>
      </c>
      <c r="I11" s="442">
        <v>0.33967560823456022</v>
      </c>
      <c r="J11" s="442">
        <v>1.42804683993635E-2</v>
      </c>
      <c r="K11" s="442">
        <v>3.0165912518853696E-5</v>
      </c>
      <c r="L11" s="442">
        <v>6.4756354217257572E-3</v>
      </c>
      <c r="M11" s="442">
        <v>2.1042248890350158E-2</v>
      </c>
      <c r="N11" s="442">
        <v>3.3161257752062682E-4</v>
      </c>
      <c r="O11" s="442">
        <v>2.3905385002516355E-3</v>
      </c>
      <c r="P11" s="442">
        <v>3.6530245805213297E-3</v>
      </c>
      <c r="Q11" s="442">
        <v>1.6926784484737204E-3</v>
      </c>
      <c r="R11" s="442">
        <v>1.1655577679568743E-3</v>
      </c>
      <c r="S11" s="442">
        <v>5.360134003350084E-3</v>
      </c>
      <c r="T11" s="442">
        <v>6.0392551585304478E-3</v>
      </c>
      <c r="U11" s="442">
        <v>7.4005550416281225E-3</v>
      </c>
      <c r="V11" s="442">
        <v>6.3593004769475362E-3</v>
      </c>
      <c r="W11" s="442">
        <v>1.2860082304526749E-3</v>
      </c>
      <c r="X11" s="442">
        <v>9.8083711548159355E-2</v>
      </c>
      <c r="Y11" s="442">
        <v>5.0032635437063815E-2</v>
      </c>
      <c r="Z11" s="442">
        <v>3.0120481927710845E-3</v>
      </c>
      <c r="AA11" s="442">
        <v>2.7406093825568275E-3</v>
      </c>
      <c r="AB11" s="442">
        <v>3.5620992638328189E-3</v>
      </c>
      <c r="AC11" s="442">
        <v>8.4870162090638444E-3</v>
      </c>
      <c r="AD11" s="442">
        <v>4.6293340144307514E-3</v>
      </c>
      <c r="AE11" s="442">
        <v>3.6622792561178373E-4</v>
      </c>
      <c r="AF11" s="442">
        <v>5.0374692951283681E-3</v>
      </c>
      <c r="AG11" s="442">
        <v>1.2039127163280662E-2</v>
      </c>
      <c r="AH11" s="442">
        <v>1.2795775363054738E-3</v>
      </c>
      <c r="AI11" s="442">
        <v>7.4999549281554801E-3</v>
      </c>
      <c r="AJ11" s="442">
        <v>3.7556561085972853E-3</v>
      </c>
      <c r="AK11" s="442">
        <v>1.8996415770609319E-2</v>
      </c>
      <c r="AL11" s="442">
        <v>4.1090545516619115E-3</v>
      </c>
      <c r="AM11" s="442">
        <v>6.1824591881051525E-3</v>
      </c>
      <c r="AN11" s="442">
        <v>0.43203883495145629</v>
      </c>
      <c r="AO11" s="442">
        <v>0.10449589611662378</v>
      </c>
      <c r="AP11" s="443">
        <v>8.6542830083338792E-3</v>
      </c>
      <c r="AQ11" s="442">
        <v>5.102708360591391E-3</v>
      </c>
      <c r="AR11" s="442">
        <v>1.166720945012347E-3</v>
      </c>
      <c r="AS11" s="442">
        <v>0</v>
      </c>
      <c r="AT11" s="442">
        <v>8.8801678638183285E-4</v>
      </c>
      <c r="AU11" s="442">
        <v>4.532775453277545E-3</v>
      </c>
      <c r="AV11" s="442">
        <v>0.17992047713717693</v>
      </c>
      <c r="AW11" s="443">
        <v>9.2531106780897225E-4</v>
      </c>
      <c r="AX11" s="442">
        <v>8.6059985913100982E-3</v>
      </c>
      <c r="AY11" s="443">
        <v>8.4909517354162627E-3</v>
      </c>
      <c r="AZ11" s="443">
        <v>4.7303403009626259E-3</v>
      </c>
      <c r="BA11" s="442">
        <v>8.5679148914043404E-3</v>
      </c>
      <c r="BB11" s="443">
        <v>1.3908300960259383E-2</v>
      </c>
      <c r="BC11" s="442">
        <v>-7.0340888465798175E-3</v>
      </c>
      <c r="BD11" s="443">
        <v>5.4349914446069382E-3</v>
      </c>
    </row>
    <row r="12" spans="1:56" x14ac:dyDescent="0.2">
      <c r="A12" s="281" t="s">
        <v>452</v>
      </c>
      <c r="B12" s="283" t="s">
        <v>29</v>
      </c>
      <c r="C12" s="442">
        <v>6.8076668869795104E-2</v>
      </c>
      <c r="D12" s="442">
        <v>0</v>
      </c>
      <c r="E12" s="442">
        <v>1.1538461538461539E-2</v>
      </c>
      <c r="F12" s="442">
        <v>1.9038076152304611E-2</v>
      </c>
      <c r="G12" s="442">
        <v>1.0550362723214286E-2</v>
      </c>
      <c r="H12" s="442">
        <v>0.11405728165165469</v>
      </c>
      <c r="I12" s="442">
        <v>3.7013932210438763E-2</v>
      </c>
      <c r="J12" s="442">
        <v>0.36060222775307033</v>
      </c>
      <c r="K12" s="442">
        <v>1.8702865761689291E-3</v>
      </c>
      <c r="L12" s="442">
        <v>0.19470077167988775</v>
      </c>
      <c r="M12" s="442">
        <v>3.5015617294098307E-2</v>
      </c>
      <c r="N12" s="442">
        <v>3.8358171280371009E-3</v>
      </c>
      <c r="O12" s="442">
        <v>8.6814292903875188E-3</v>
      </c>
      <c r="P12" s="442">
        <v>9.1635192867314721E-3</v>
      </c>
      <c r="Q12" s="442">
        <v>4.5329355060821667E-3</v>
      </c>
      <c r="R12" s="442">
        <v>4.1280170948472632E-3</v>
      </c>
      <c r="S12" s="442">
        <v>1.7085427135678392E-2</v>
      </c>
      <c r="T12" s="442">
        <v>1.8117765475591345E-2</v>
      </c>
      <c r="U12" s="442">
        <v>1.3742149082233798E-2</v>
      </c>
      <c r="V12" s="442">
        <v>9.538950715421303E-3</v>
      </c>
      <c r="W12" s="442">
        <v>1.0159465020576132E-2</v>
      </c>
      <c r="X12" s="442">
        <v>3.5300050428643467E-2</v>
      </c>
      <c r="Y12" s="442">
        <v>5.7488577597027664E-3</v>
      </c>
      <c r="Z12" s="442">
        <v>3.7650602409638556E-4</v>
      </c>
      <c r="AA12" s="442">
        <v>9.0278897307754305E-3</v>
      </c>
      <c r="AB12" s="442">
        <v>1.4723343623842318E-2</v>
      </c>
      <c r="AC12" s="442">
        <v>1.0337413165729409E-5</v>
      </c>
      <c r="AD12" s="442">
        <v>3.1926441478832772E-5</v>
      </c>
      <c r="AE12" s="442">
        <v>2.9298234048942699E-5</v>
      </c>
      <c r="AF12" s="442">
        <v>5.236973029588898E-4</v>
      </c>
      <c r="AG12" s="442">
        <v>1.3376807959200735E-3</v>
      </c>
      <c r="AH12" s="442">
        <v>9.1398395450390977E-4</v>
      </c>
      <c r="AI12" s="442">
        <v>9.8797483188202001E-3</v>
      </c>
      <c r="AJ12" s="442">
        <v>0.1815158371040724</v>
      </c>
      <c r="AK12" s="442">
        <v>2.5089605734767025E-3</v>
      </c>
      <c r="AL12" s="442">
        <v>4.3041431950642571E-3</v>
      </c>
      <c r="AM12" s="442">
        <v>5.9908540479779275E-3</v>
      </c>
      <c r="AN12" s="442">
        <v>6.4724919093851136E-3</v>
      </c>
      <c r="AO12" s="442">
        <v>7.8402548082812697E-3</v>
      </c>
      <c r="AP12" s="443">
        <v>2.1162448492465152E-2</v>
      </c>
      <c r="AQ12" s="442">
        <v>1.1121287452570979E-2</v>
      </c>
      <c r="AR12" s="442">
        <v>8.2508355176415162E-3</v>
      </c>
      <c r="AS12" s="442">
        <v>0</v>
      </c>
      <c r="AT12" s="442">
        <v>0</v>
      </c>
      <c r="AU12" s="442">
        <v>0</v>
      </c>
      <c r="AV12" s="442">
        <v>-1.1202783300198806</v>
      </c>
      <c r="AW12" s="443">
        <v>7.1858568924788539E-3</v>
      </c>
      <c r="AX12" s="442">
        <v>2.3452078190275356E-2</v>
      </c>
      <c r="AY12" s="443">
        <v>2.6369074516385857E-2</v>
      </c>
      <c r="AZ12" s="443">
        <v>1.6833777941311748E-2</v>
      </c>
      <c r="BA12" s="442">
        <v>2.4417684871541823E-2</v>
      </c>
      <c r="BB12" s="443">
        <v>4.2431925036386597E-2</v>
      </c>
      <c r="BC12" s="442">
        <v>-1.5978259393292858E-2</v>
      </c>
      <c r="BD12" s="443">
        <v>1.3849678240369249E-2</v>
      </c>
    </row>
    <row r="13" spans="1:56" x14ac:dyDescent="0.2">
      <c r="A13" s="281" t="s">
        <v>453</v>
      </c>
      <c r="B13" s="283" t="s">
        <v>30</v>
      </c>
      <c r="C13" s="442">
        <v>7.2703238598810314E-3</v>
      </c>
      <c r="D13" s="442">
        <v>0</v>
      </c>
      <c r="E13" s="442">
        <v>5.3846153846153849E-2</v>
      </c>
      <c r="F13" s="442">
        <v>2.9058116232464931E-2</v>
      </c>
      <c r="G13" s="442">
        <v>4.481724330357143E-3</v>
      </c>
      <c r="H13" s="442">
        <v>6.0722598927234082E-3</v>
      </c>
      <c r="I13" s="442">
        <v>4.5747556664587231E-3</v>
      </c>
      <c r="J13" s="442">
        <v>8.1317067199804152E-2</v>
      </c>
      <c r="K13" s="442">
        <v>6.2051282051282054E-2</v>
      </c>
      <c r="L13" s="442">
        <v>3.1838540823484972E-3</v>
      </c>
      <c r="M13" s="442">
        <v>2.25217820154529E-2</v>
      </c>
      <c r="N13" s="442">
        <v>2.2945610587845163E-2</v>
      </c>
      <c r="O13" s="442">
        <v>2.7679919476597888E-3</v>
      </c>
      <c r="P13" s="442">
        <v>3.0338678719583926E-3</v>
      </c>
      <c r="Q13" s="442">
        <v>1.2910259352765664E-3</v>
      </c>
      <c r="R13" s="442">
        <v>1.0684279539604682E-3</v>
      </c>
      <c r="S13" s="442">
        <v>1.0050251256281408E-3</v>
      </c>
      <c r="T13" s="442">
        <v>1.5098137896326119E-3</v>
      </c>
      <c r="U13" s="442">
        <v>1.0589610010224451E-3</v>
      </c>
      <c r="V13" s="442">
        <v>0</v>
      </c>
      <c r="W13" s="442">
        <v>2.05761316872428E-3</v>
      </c>
      <c r="X13" s="442">
        <v>2.017145738779627E-3</v>
      </c>
      <c r="Y13" s="442">
        <v>1.2878445549028467E-2</v>
      </c>
      <c r="Z13" s="442">
        <v>5.6601405622489963E-2</v>
      </c>
      <c r="AA13" s="442">
        <v>1.1768499113332258E-2</v>
      </c>
      <c r="AB13" s="442">
        <v>1.1873664212776063E-2</v>
      </c>
      <c r="AC13" s="442">
        <v>1.6229738670195169E-3</v>
      </c>
      <c r="AD13" s="442">
        <v>3.8311729774599321E-4</v>
      </c>
      <c r="AE13" s="442">
        <v>3.5157880858731241E-4</v>
      </c>
      <c r="AF13" s="442">
        <v>4.6147707577401213E-2</v>
      </c>
      <c r="AG13" s="442">
        <v>8.3605049745004597E-4</v>
      </c>
      <c r="AH13" s="442">
        <v>1.084594292677973E-2</v>
      </c>
      <c r="AI13" s="442">
        <v>4.0204085311987305E-3</v>
      </c>
      <c r="AJ13" s="442">
        <v>2.2850678733031676E-3</v>
      </c>
      <c r="AK13" s="442">
        <v>3.5842293906810036E-3</v>
      </c>
      <c r="AL13" s="442">
        <v>2.1215889970005123E-3</v>
      </c>
      <c r="AM13" s="442">
        <v>5.5182280356641036E-3</v>
      </c>
      <c r="AN13" s="442">
        <v>0</v>
      </c>
      <c r="AO13" s="442">
        <v>1.4945485728286169E-2</v>
      </c>
      <c r="AP13" s="443">
        <v>1.4726125706639302E-2</v>
      </c>
      <c r="AQ13" s="442">
        <v>1.0467094073007982E-3</v>
      </c>
      <c r="AR13" s="442">
        <v>1.6727742979912797E-2</v>
      </c>
      <c r="AS13" s="442">
        <v>0</v>
      </c>
      <c r="AT13" s="442">
        <v>0</v>
      </c>
      <c r="AU13" s="442">
        <v>0</v>
      </c>
      <c r="AV13" s="442">
        <v>3.6779324055666002E-2</v>
      </c>
      <c r="AW13" s="443">
        <v>1.150433807600614E-2</v>
      </c>
      <c r="AX13" s="442">
        <v>1.9500186600835523E-2</v>
      </c>
      <c r="AY13" s="443">
        <v>1.9502722010629827E-2</v>
      </c>
      <c r="AZ13" s="443">
        <v>1.5527009258307314E-2</v>
      </c>
      <c r="BA13" s="442">
        <v>1.950102589179219E-2</v>
      </c>
      <c r="BB13" s="443">
        <v>2.0810917809156032E-2</v>
      </c>
      <c r="BC13" s="442">
        <v>8.7540266670617702E-3</v>
      </c>
      <c r="BD13" s="443">
        <v>1.8732581242328964E-2</v>
      </c>
    </row>
    <row r="14" spans="1:56" x14ac:dyDescent="0.2">
      <c r="A14" s="281" t="s">
        <v>454</v>
      </c>
      <c r="B14" s="283" t="s">
        <v>455</v>
      </c>
      <c r="C14" s="442">
        <v>8.2617316589557177E-3</v>
      </c>
      <c r="D14" s="442">
        <v>3.0303030303030304E-2</v>
      </c>
      <c r="E14" s="442">
        <v>1.5384615384615385E-2</v>
      </c>
      <c r="F14" s="442">
        <v>6.0120240480961923E-3</v>
      </c>
      <c r="G14" s="442">
        <v>1.8293108258928572E-2</v>
      </c>
      <c r="H14" s="442">
        <v>1.0727659143811356E-2</v>
      </c>
      <c r="I14" s="442">
        <v>2.3185693491370347E-2</v>
      </c>
      <c r="J14" s="442">
        <v>1.8891019625443716E-2</v>
      </c>
      <c r="K14" s="442">
        <v>1.5082956259426848E-4</v>
      </c>
      <c r="L14" s="442">
        <v>0.1758135016998543</v>
      </c>
      <c r="M14" s="442">
        <v>7.8908433338813078E-3</v>
      </c>
      <c r="N14" s="442">
        <v>7.1271956959657098E-4</v>
      </c>
      <c r="O14" s="442">
        <v>5.5359838953195776E-3</v>
      </c>
      <c r="P14" s="442">
        <v>5.0151693393597919E-3</v>
      </c>
      <c r="Q14" s="442">
        <v>1.3598806518246499E-2</v>
      </c>
      <c r="R14" s="442">
        <v>2.1222864358214754E-2</v>
      </c>
      <c r="S14" s="442">
        <v>4.0536013400335011E-2</v>
      </c>
      <c r="T14" s="442">
        <v>2.0130850528434826E-2</v>
      </c>
      <c r="U14" s="442">
        <v>4.0337893763084866E-2</v>
      </c>
      <c r="V14" s="442">
        <v>4.133545310015898E-2</v>
      </c>
      <c r="W14" s="442">
        <v>3.8065843621399177E-2</v>
      </c>
      <c r="X14" s="442">
        <v>5.9757942511346446E-2</v>
      </c>
      <c r="Y14" s="442">
        <v>1.4347040216900135E-2</v>
      </c>
      <c r="Z14" s="442">
        <v>0</v>
      </c>
      <c r="AA14" s="442">
        <v>3.9013380622279541E-2</v>
      </c>
      <c r="AB14" s="442">
        <v>1.4010923771075753E-2</v>
      </c>
      <c r="AC14" s="442">
        <v>5.3857922593450215E-3</v>
      </c>
      <c r="AD14" s="442">
        <v>3.0010854990102803E-3</v>
      </c>
      <c r="AE14" s="442">
        <v>5.3469277139320433E-4</v>
      </c>
      <c r="AF14" s="442">
        <v>2.1820720956620405E-3</v>
      </c>
      <c r="AG14" s="442">
        <v>2.5917565420951424E-3</v>
      </c>
      <c r="AH14" s="442">
        <v>1.9295216817304763E-3</v>
      </c>
      <c r="AI14" s="442">
        <v>4.7235293057133068E-3</v>
      </c>
      <c r="AJ14" s="442">
        <v>2.352941176470588E-3</v>
      </c>
      <c r="AK14" s="442">
        <v>8.6021505376344086E-3</v>
      </c>
      <c r="AL14" s="442">
        <v>9.6690808886287713E-3</v>
      </c>
      <c r="AM14" s="442">
        <v>3.1934190021204304E-3</v>
      </c>
      <c r="AN14" s="442">
        <v>6.5264293419633232E-2</v>
      </c>
      <c r="AO14" s="442">
        <v>1.445546980276859E-2</v>
      </c>
      <c r="AP14" s="443">
        <v>8.4197725644253874E-3</v>
      </c>
      <c r="AQ14" s="442">
        <v>1.6572898948929303E-3</v>
      </c>
      <c r="AR14" s="442">
        <v>3.0021721877756735E-3</v>
      </c>
      <c r="AS14" s="442">
        <v>2.6540217275912099E-5</v>
      </c>
      <c r="AT14" s="442">
        <v>0</v>
      </c>
      <c r="AU14" s="442">
        <v>0</v>
      </c>
      <c r="AV14" s="442">
        <v>0.15009940357852883</v>
      </c>
      <c r="AW14" s="443">
        <v>1.9475076474238251E-3</v>
      </c>
      <c r="AX14" s="442">
        <v>8.8849681713810223E-3</v>
      </c>
      <c r="AY14" s="443">
        <v>1.8195511372194606E-2</v>
      </c>
      <c r="AZ14" s="443">
        <v>1.0119205441352331E-2</v>
      </c>
      <c r="BA14" s="442">
        <v>1.1967016180990034E-2</v>
      </c>
      <c r="BB14" s="443">
        <v>1.4516108835176183E-2</v>
      </c>
      <c r="BC14" s="442">
        <v>4.4831975780114655E-3</v>
      </c>
      <c r="BD14" s="443">
        <v>1.0471597677272943E-2</v>
      </c>
    </row>
    <row r="15" spans="1:56" x14ac:dyDescent="0.2">
      <c r="A15" s="281" t="s">
        <v>456</v>
      </c>
      <c r="B15" s="283" t="s">
        <v>31</v>
      </c>
      <c r="C15" s="442">
        <v>2.6437541308658294E-3</v>
      </c>
      <c r="D15" s="442">
        <v>0</v>
      </c>
      <c r="E15" s="442">
        <v>0</v>
      </c>
      <c r="F15" s="442">
        <v>1.002004008016032E-3</v>
      </c>
      <c r="G15" s="442">
        <v>1.8310546875E-3</v>
      </c>
      <c r="H15" s="442">
        <v>6.0722598927234089E-4</v>
      </c>
      <c r="I15" s="442">
        <v>2.1834061135371178E-3</v>
      </c>
      <c r="J15" s="442">
        <v>6.8546248316944799E-3</v>
      </c>
      <c r="K15" s="442">
        <v>3.0165912518853697E-4</v>
      </c>
      <c r="L15" s="442">
        <v>2.4283632831471587E-3</v>
      </c>
      <c r="M15" s="442">
        <v>8.6963669242150252E-2</v>
      </c>
      <c r="N15" s="442">
        <v>5.0368815879128044E-3</v>
      </c>
      <c r="O15" s="442">
        <v>9.1847005535983899E-3</v>
      </c>
      <c r="P15" s="442">
        <v>3.6530245805213297E-3</v>
      </c>
      <c r="Q15" s="442">
        <v>6.6272664677530409E-3</v>
      </c>
      <c r="R15" s="442">
        <v>4.5651012578310909E-3</v>
      </c>
      <c r="S15" s="442">
        <v>1.8760469011725293E-2</v>
      </c>
      <c r="T15" s="442">
        <v>3.623553095118269E-2</v>
      </c>
      <c r="U15" s="442">
        <v>9.238521836506159E-3</v>
      </c>
      <c r="V15" s="442">
        <v>3.1796502384737681E-3</v>
      </c>
      <c r="W15" s="442">
        <v>5.9156378600823045E-3</v>
      </c>
      <c r="X15" s="442">
        <v>4.2864346949067073E-3</v>
      </c>
      <c r="Y15" s="442">
        <v>5.7011598132248834E-2</v>
      </c>
      <c r="Z15" s="442">
        <v>0</v>
      </c>
      <c r="AA15" s="442">
        <v>4.6751571820087051E-3</v>
      </c>
      <c r="AB15" s="442">
        <v>4.7494656851104251E-4</v>
      </c>
      <c r="AC15" s="442">
        <v>2.0674826331458816E-4</v>
      </c>
      <c r="AD15" s="442">
        <v>0</v>
      </c>
      <c r="AE15" s="442">
        <v>6.592102661012107E-5</v>
      </c>
      <c r="AF15" s="442">
        <v>3.7406950211349268E-5</v>
      </c>
      <c r="AG15" s="442">
        <v>0</v>
      </c>
      <c r="AH15" s="442">
        <v>1.8279679090078198E-4</v>
      </c>
      <c r="AI15" s="442">
        <v>2.0552761101195307E-3</v>
      </c>
      <c r="AJ15" s="442">
        <v>7.5791855203619909E-4</v>
      </c>
      <c r="AK15" s="442">
        <v>7.1684587813620072E-4</v>
      </c>
      <c r="AL15" s="442">
        <v>7.0719633233350403E-4</v>
      </c>
      <c r="AM15" s="442">
        <v>1.3923306849245075E-3</v>
      </c>
      <c r="AN15" s="442">
        <v>3.7756202804746495E-3</v>
      </c>
      <c r="AO15" s="442">
        <v>4.7776552737963983E-3</v>
      </c>
      <c r="AP15" s="443">
        <v>5.857110243642224E-3</v>
      </c>
      <c r="AQ15" s="442">
        <v>7.8503205547559858E-4</v>
      </c>
      <c r="AR15" s="442">
        <v>4.4107743043149704E-4</v>
      </c>
      <c r="AS15" s="442">
        <v>0</v>
      </c>
      <c r="AT15" s="442">
        <v>0</v>
      </c>
      <c r="AU15" s="442">
        <v>0</v>
      </c>
      <c r="AV15" s="442">
        <v>0.13320079522862824</v>
      </c>
      <c r="AW15" s="443">
        <v>1.7744200476807351E-4</v>
      </c>
      <c r="AX15" s="442">
        <v>5.6049460667684939E-3</v>
      </c>
      <c r="AY15" s="443">
        <v>5.4655391302476704E-3</v>
      </c>
      <c r="AZ15" s="443">
        <v>2.8370137494791864E-3</v>
      </c>
      <c r="BA15" s="442">
        <v>5.5587985045948765E-3</v>
      </c>
      <c r="BB15" s="443">
        <v>9.1749128503684895E-3</v>
      </c>
      <c r="BC15" s="442">
        <v>-5.2869876147191115E-3</v>
      </c>
      <c r="BD15" s="443">
        <v>3.43741453083219E-3</v>
      </c>
    </row>
    <row r="16" spans="1:56" x14ac:dyDescent="0.2">
      <c r="A16" s="281" t="s">
        <v>457</v>
      </c>
      <c r="B16" s="283" t="s">
        <v>32</v>
      </c>
      <c r="C16" s="442">
        <v>0</v>
      </c>
      <c r="D16" s="442">
        <v>0</v>
      </c>
      <c r="E16" s="442">
        <v>0</v>
      </c>
      <c r="F16" s="442">
        <v>4.0080160320641279E-3</v>
      </c>
      <c r="G16" s="442">
        <v>0</v>
      </c>
      <c r="H16" s="442">
        <v>1.0120433154539014E-4</v>
      </c>
      <c r="I16" s="442">
        <v>5.1985859846121855E-3</v>
      </c>
      <c r="J16" s="442">
        <v>4.0801338283895712E-5</v>
      </c>
      <c r="K16" s="442">
        <v>0</v>
      </c>
      <c r="L16" s="442">
        <v>2.7521450542334468E-3</v>
      </c>
      <c r="M16" s="442">
        <v>8.3840210422488903E-3</v>
      </c>
      <c r="N16" s="442">
        <v>0.53726681943942622</v>
      </c>
      <c r="O16" s="442">
        <v>1.1323603422244591E-3</v>
      </c>
      <c r="P16" s="442">
        <v>0.23596062163333539</v>
      </c>
      <c r="Q16" s="442">
        <v>0.11937686481523985</v>
      </c>
      <c r="R16" s="442">
        <v>9.5575736972463701E-2</v>
      </c>
      <c r="S16" s="442">
        <v>2.3450586264656615E-2</v>
      </c>
      <c r="T16" s="442">
        <v>6.0392551585304478E-3</v>
      </c>
      <c r="U16" s="442">
        <v>4.5936997906421931E-2</v>
      </c>
      <c r="V16" s="442">
        <v>9.538950715421303E-3</v>
      </c>
      <c r="W16" s="442">
        <v>5.5041152263374485E-2</v>
      </c>
      <c r="X16" s="442">
        <v>3.0257186081694403E-3</v>
      </c>
      <c r="Y16" s="442">
        <v>2.4828036350856054E-2</v>
      </c>
      <c r="Z16" s="442">
        <v>0</v>
      </c>
      <c r="AA16" s="442">
        <v>0</v>
      </c>
      <c r="AB16" s="442">
        <v>0</v>
      </c>
      <c r="AC16" s="442">
        <v>0</v>
      </c>
      <c r="AD16" s="442">
        <v>0</v>
      </c>
      <c r="AE16" s="442">
        <v>0</v>
      </c>
      <c r="AF16" s="442">
        <v>2.8678661828701108E-4</v>
      </c>
      <c r="AG16" s="442">
        <v>0</v>
      </c>
      <c r="AH16" s="442">
        <v>4.0621509089062657E-5</v>
      </c>
      <c r="AI16" s="442">
        <v>0</v>
      </c>
      <c r="AJ16" s="442">
        <v>0</v>
      </c>
      <c r="AK16" s="442">
        <v>0</v>
      </c>
      <c r="AL16" s="442">
        <v>1.0973736191381959E-4</v>
      </c>
      <c r="AM16" s="442">
        <v>2.5547352016963442E-5</v>
      </c>
      <c r="AN16" s="442">
        <v>0</v>
      </c>
      <c r="AO16" s="442">
        <v>3.7976234227612396E-3</v>
      </c>
      <c r="AP16" s="443">
        <v>0.19331967333542791</v>
      </c>
      <c r="AQ16" s="442">
        <v>0</v>
      </c>
      <c r="AR16" s="442">
        <v>-1.1224551097002254E-4</v>
      </c>
      <c r="AS16" s="442">
        <v>0</v>
      </c>
      <c r="AT16" s="442">
        <v>-1.9479077894827303E-3</v>
      </c>
      <c r="AU16" s="442">
        <v>-1.5690376569037657E-3</v>
      </c>
      <c r="AV16" s="442">
        <v>4.1103379721669979</v>
      </c>
      <c r="AW16" s="443">
        <v>-4.8943512480813401E-3</v>
      </c>
      <c r="AX16" s="442">
        <v>0.17973892919336798</v>
      </c>
      <c r="AY16" s="443">
        <v>0.50488670841133565</v>
      </c>
      <c r="AZ16" s="443">
        <v>0.25149263826586654</v>
      </c>
      <c r="BA16" s="442">
        <v>0.2873718614673903</v>
      </c>
      <c r="BB16" s="443">
        <v>0.19337537578612868</v>
      </c>
      <c r="BC16" s="442">
        <v>0.32598809995641509</v>
      </c>
      <c r="BD16" s="443">
        <v>0.34251465266460374</v>
      </c>
    </row>
    <row r="17" spans="1:56" x14ac:dyDescent="0.2">
      <c r="A17" s="281" t="s">
        <v>458</v>
      </c>
      <c r="B17" s="283" t="s">
        <v>33</v>
      </c>
      <c r="C17" s="442">
        <v>0</v>
      </c>
      <c r="D17" s="442">
        <v>0</v>
      </c>
      <c r="E17" s="442">
        <v>0</v>
      </c>
      <c r="F17" s="442">
        <v>1.002004008016032E-3</v>
      </c>
      <c r="G17" s="442">
        <v>1.5345982142857143E-3</v>
      </c>
      <c r="H17" s="442">
        <v>0</v>
      </c>
      <c r="I17" s="442">
        <v>1.5595757953836558E-3</v>
      </c>
      <c r="J17" s="442">
        <v>5.1817699620547554E-3</v>
      </c>
      <c r="K17" s="442">
        <v>3.0165912518853696E-5</v>
      </c>
      <c r="L17" s="442">
        <v>2.3743996546327774E-3</v>
      </c>
      <c r="M17" s="442">
        <v>1.0356731875719217E-2</v>
      </c>
      <c r="N17" s="442">
        <v>8.7027678926433153E-3</v>
      </c>
      <c r="O17" s="442">
        <v>0.41834423754403621</v>
      </c>
      <c r="P17" s="442">
        <v>6.8292984954491986E-2</v>
      </c>
      <c r="Q17" s="442">
        <v>3.9132430571494146E-2</v>
      </c>
      <c r="R17" s="442">
        <v>2.0154436404254288E-2</v>
      </c>
      <c r="S17" s="442">
        <v>3.819095477386935E-2</v>
      </c>
      <c r="T17" s="442">
        <v>4.7810770005032713E-2</v>
      </c>
      <c r="U17" s="442">
        <v>6.6775402892059008E-2</v>
      </c>
      <c r="V17" s="442">
        <v>4.133545310015898E-2</v>
      </c>
      <c r="W17" s="442">
        <v>2.4819958847736627E-2</v>
      </c>
      <c r="X17" s="442">
        <v>1.1598587997982855E-2</v>
      </c>
      <c r="Y17" s="442">
        <v>9.5772455691118148E-3</v>
      </c>
      <c r="Z17" s="442">
        <v>3.7650602409638556E-4</v>
      </c>
      <c r="AA17" s="442">
        <v>3.2242463324197966E-4</v>
      </c>
      <c r="AB17" s="442">
        <v>0</v>
      </c>
      <c r="AC17" s="442">
        <v>1.0337413165729409E-5</v>
      </c>
      <c r="AD17" s="442">
        <v>0</v>
      </c>
      <c r="AE17" s="442">
        <v>0</v>
      </c>
      <c r="AF17" s="442">
        <v>2.493796680756618E-5</v>
      </c>
      <c r="AG17" s="442">
        <v>8.3605049745004594E-5</v>
      </c>
      <c r="AH17" s="442">
        <v>2.031075454453133E-4</v>
      </c>
      <c r="AI17" s="442">
        <v>1.0817242684839634E-4</v>
      </c>
      <c r="AJ17" s="442">
        <v>1.6742081447963801E-3</v>
      </c>
      <c r="AK17" s="442">
        <v>3.5842293906810036E-4</v>
      </c>
      <c r="AL17" s="442">
        <v>3.9017728680469188E-4</v>
      </c>
      <c r="AM17" s="442">
        <v>2.8102087218659784E-4</v>
      </c>
      <c r="AN17" s="442">
        <v>5.3937432578209273E-4</v>
      </c>
      <c r="AO17" s="442">
        <v>3.0625995344848709E-3</v>
      </c>
      <c r="AP17" s="443">
        <v>1.062247548094419E-2</v>
      </c>
      <c r="AQ17" s="442">
        <v>8.7225783941733177E-5</v>
      </c>
      <c r="AR17" s="442">
        <v>5.4858017333236366E-4</v>
      </c>
      <c r="AS17" s="442">
        <v>0</v>
      </c>
      <c r="AT17" s="442">
        <v>0</v>
      </c>
      <c r="AU17" s="442">
        <v>-1.9177126917712692E-3</v>
      </c>
      <c r="AV17" s="442">
        <v>0.22067594433399601</v>
      </c>
      <c r="AW17" s="443">
        <v>1.1430313190581421E-4</v>
      </c>
      <c r="AX17" s="442">
        <v>1.0063667885650156E-2</v>
      </c>
      <c r="AY17" s="443">
        <v>6.7878122780969594E-3</v>
      </c>
      <c r="AZ17" s="443">
        <v>3.4706477568490373E-3</v>
      </c>
      <c r="BA17" s="442">
        <v>8.9792688299491306E-3</v>
      </c>
      <c r="BB17" s="443">
        <v>1.6629469338452663E-2</v>
      </c>
      <c r="BC17" s="442">
        <v>-1.3396500611794107E-2</v>
      </c>
      <c r="BD17" s="443">
        <v>4.4912988149028842E-3</v>
      </c>
    </row>
    <row r="18" spans="1:56" x14ac:dyDescent="0.2">
      <c r="A18" s="281" t="s">
        <v>459</v>
      </c>
      <c r="B18" s="283" t="s">
        <v>34</v>
      </c>
      <c r="C18" s="442">
        <v>1.3218770654329147E-3</v>
      </c>
      <c r="D18" s="442">
        <v>0</v>
      </c>
      <c r="E18" s="442">
        <v>0</v>
      </c>
      <c r="F18" s="442">
        <v>2.6052104208416832E-2</v>
      </c>
      <c r="G18" s="442">
        <v>7.777622767857143E-3</v>
      </c>
      <c r="H18" s="442">
        <v>2.5301082886347538E-3</v>
      </c>
      <c r="I18" s="442">
        <v>6.8621334996880846E-3</v>
      </c>
      <c r="J18" s="442">
        <v>9.180301113876535E-3</v>
      </c>
      <c r="K18" s="442">
        <v>4.8265460030165913E-4</v>
      </c>
      <c r="L18" s="442">
        <v>1.3436943500080945E-2</v>
      </c>
      <c r="M18" s="442">
        <v>1.117869472299852E-2</v>
      </c>
      <c r="N18" s="442">
        <v>8.7605113762911858E-4</v>
      </c>
      <c r="O18" s="442">
        <v>1.6356316054353297E-3</v>
      </c>
      <c r="P18" s="442">
        <v>7.3431985635564356E-2</v>
      </c>
      <c r="Q18" s="442">
        <v>3.7210236401193482E-2</v>
      </c>
      <c r="R18" s="442">
        <v>3.370404545675295E-2</v>
      </c>
      <c r="S18" s="442">
        <v>4.0536013400335011E-2</v>
      </c>
      <c r="T18" s="442">
        <v>2.1640664318067437E-2</v>
      </c>
      <c r="U18" s="442">
        <v>2.8165928234091243E-2</v>
      </c>
      <c r="V18" s="442">
        <v>2.7027027027027029E-2</v>
      </c>
      <c r="W18" s="442">
        <v>1.0288065843621399E-2</v>
      </c>
      <c r="X18" s="442">
        <v>1.059001512859304E-2</v>
      </c>
      <c r="Y18" s="442">
        <v>0.10193553245970778</v>
      </c>
      <c r="Z18" s="442">
        <v>3.7650602409638556E-4</v>
      </c>
      <c r="AA18" s="442">
        <v>8.0606158310494926E-4</v>
      </c>
      <c r="AB18" s="442">
        <v>2.3747328425552126E-4</v>
      </c>
      <c r="AC18" s="442">
        <v>3.0805491233873634E-3</v>
      </c>
      <c r="AD18" s="442">
        <v>1.2770576591533109E-4</v>
      </c>
      <c r="AE18" s="442">
        <v>3.0763145751389834E-4</v>
      </c>
      <c r="AF18" s="442">
        <v>1.658374792703151E-3</v>
      </c>
      <c r="AG18" s="442">
        <v>1.6721009949000919E-4</v>
      </c>
      <c r="AH18" s="442">
        <v>4.4480552452523612E-3</v>
      </c>
      <c r="AI18" s="442">
        <v>1.9831611588872662E-4</v>
      </c>
      <c r="AJ18" s="442">
        <v>2.941176470588235E-4</v>
      </c>
      <c r="AK18" s="442">
        <v>2.5089605734767025E-3</v>
      </c>
      <c r="AL18" s="442">
        <v>1.0729875387129027E-3</v>
      </c>
      <c r="AM18" s="442">
        <v>2.3759037375776001E-3</v>
      </c>
      <c r="AN18" s="442">
        <v>5.3937432578209273E-4</v>
      </c>
      <c r="AO18" s="442">
        <v>4.5326473110376088E-3</v>
      </c>
      <c r="AP18" s="443">
        <v>9.4069767704690888E-3</v>
      </c>
      <c r="AQ18" s="442">
        <v>2.006193030659863E-3</v>
      </c>
      <c r="AR18" s="442">
        <v>9.2325885079567842E-4</v>
      </c>
      <c r="AS18" s="442">
        <v>0</v>
      </c>
      <c r="AT18" s="442">
        <v>1.1529895371570572E-3</v>
      </c>
      <c r="AU18" s="442">
        <v>5.0557880055788007E-3</v>
      </c>
      <c r="AV18" s="442">
        <v>9.5427435387673953E-2</v>
      </c>
      <c r="AW18" s="443">
        <v>8.1971674595312486E-4</v>
      </c>
      <c r="AX18" s="442">
        <v>9.2634936893780211E-3</v>
      </c>
      <c r="AY18" s="443">
        <v>1.502270135347406E-2</v>
      </c>
      <c r="AZ18" s="443">
        <v>7.9629018381338363E-3</v>
      </c>
      <c r="BA18" s="442">
        <v>1.1169951146822727E-2</v>
      </c>
      <c r="BB18" s="443">
        <v>1.4652889688168552E-2</v>
      </c>
      <c r="BC18" s="442">
        <v>-6.1241145653915911E-4</v>
      </c>
      <c r="BD18" s="443">
        <v>9.1266944085929141E-3</v>
      </c>
    </row>
    <row r="19" spans="1:56" x14ac:dyDescent="0.2">
      <c r="A19" s="281" t="s">
        <v>460</v>
      </c>
      <c r="B19" s="285" t="s">
        <v>269</v>
      </c>
      <c r="C19" s="442">
        <v>0</v>
      </c>
      <c r="D19" s="442">
        <v>0</v>
      </c>
      <c r="E19" s="442">
        <v>0</v>
      </c>
      <c r="F19" s="442">
        <v>3.0060120240480962E-3</v>
      </c>
      <c r="G19" s="442">
        <v>0</v>
      </c>
      <c r="H19" s="442">
        <v>0</v>
      </c>
      <c r="I19" s="442">
        <v>6.2383031815346226E-4</v>
      </c>
      <c r="J19" s="442">
        <v>4.0801338283895712E-5</v>
      </c>
      <c r="K19" s="442">
        <v>0</v>
      </c>
      <c r="L19" s="442">
        <v>2.6981814257190655E-4</v>
      </c>
      <c r="M19" s="442">
        <v>2.1371034029261876E-3</v>
      </c>
      <c r="N19" s="442">
        <v>1.2208622256978301E-4</v>
      </c>
      <c r="O19" s="442">
        <v>0</v>
      </c>
      <c r="P19" s="442">
        <v>1.0525664045569934E-3</v>
      </c>
      <c r="Q19" s="442">
        <v>0.163730778058297</v>
      </c>
      <c r="R19" s="442">
        <v>4.0988781506483413E-2</v>
      </c>
      <c r="S19" s="442">
        <v>1.541038525963149E-2</v>
      </c>
      <c r="T19" s="442">
        <v>2.5163563160543532E-3</v>
      </c>
      <c r="U19" s="442">
        <v>1.3656945323530843E-2</v>
      </c>
      <c r="V19" s="442">
        <v>3.1796502384737681E-3</v>
      </c>
      <c r="W19" s="442">
        <v>8.1018518518518514E-3</v>
      </c>
      <c r="X19" s="442">
        <v>2.5214321734745338E-4</v>
      </c>
      <c r="Y19" s="442">
        <v>6.8408896922227246E-3</v>
      </c>
      <c r="Z19" s="442">
        <v>0</v>
      </c>
      <c r="AA19" s="442">
        <v>1.0640012896985331E-2</v>
      </c>
      <c r="AB19" s="442">
        <v>0</v>
      </c>
      <c r="AC19" s="442">
        <v>0</v>
      </c>
      <c r="AD19" s="442">
        <v>0</v>
      </c>
      <c r="AE19" s="442">
        <v>0</v>
      </c>
      <c r="AF19" s="442">
        <v>6.2344917018915445E-5</v>
      </c>
      <c r="AG19" s="442">
        <v>0</v>
      </c>
      <c r="AH19" s="442">
        <v>3.452828272570326E-4</v>
      </c>
      <c r="AI19" s="442">
        <v>0</v>
      </c>
      <c r="AJ19" s="442">
        <v>0</v>
      </c>
      <c r="AK19" s="442">
        <v>0</v>
      </c>
      <c r="AL19" s="442">
        <v>7.376789328651206E-3</v>
      </c>
      <c r="AM19" s="442">
        <v>0</v>
      </c>
      <c r="AN19" s="442">
        <v>0</v>
      </c>
      <c r="AO19" s="442">
        <v>0</v>
      </c>
      <c r="AP19" s="443">
        <v>5.1688362179059741E-3</v>
      </c>
      <c r="AQ19" s="442">
        <v>0</v>
      </c>
      <c r="AR19" s="442">
        <v>4.2684912622402942E-5</v>
      </c>
      <c r="AS19" s="442">
        <v>0</v>
      </c>
      <c r="AT19" s="442">
        <v>1.0563102902525835E-2</v>
      </c>
      <c r="AU19" s="442">
        <v>5.596234309623431E-2</v>
      </c>
      <c r="AV19" s="442">
        <v>-0.64910536779324057</v>
      </c>
      <c r="AW19" s="443">
        <v>3.0448177137196416E-3</v>
      </c>
      <c r="AX19" s="442">
        <v>6.35880279459374E-3</v>
      </c>
      <c r="AY19" s="443">
        <v>3.6034901986099453E-2</v>
      </c>
      <c r="AZ19" s="443">
        <v>1.9636702072973425E-2</v>
      </c>
      <c r="BA19" s="442">
        <v>1.618241463693474E-2</v>
      </c>
      <c r="BB19" s="443">
        <v>1.0192100038818791E-2</v>
      </c>
      <c r="BC19" s="442">
        <v>3.1742915597107346E-2</v>
      </c>
      <c r="BD19" s="443">
        <v>1.9696616946685321E-2</v>
      </c>
    </row>
    <row r="20" spans="1:56" x14ac:dyDescent="0.2">
      <c r="A20" s="281" t="s">
        <v>461</v>
      </c>
      <c r="B20" s="285" t="s">
        <v>270</v>
      </c>
      <c r="C20" s="442">
        <v>0</v>
      </c>
      <c r="D20" s="442">
        <v>0</v>
      </c>
      <c r="E20" s="442">
        <v>0</v>
      </c>
      <c r="F20" s="442">
        <v>3.0060120240480962E-3</v>
      </c>
      <c r="G20" s="442">
        <v>0</v>
      </c>
      <c r="H20" s="442">
        <v>0</v>
      </c>
      <c r="I20" s="442">
        <v>1.039717196922437E-4</v>
      </c>
      <c r="J20" s="442">
        <v>0</v>
      </c>
      <c r="K20" s="442">
        <v>3.0165912518853696E-5</v>
      </c>
      <c r="L20" s="442">
        <v>1.7268361124602018E-3</v>
      </c>
      <c r="M20" s="442">
        <v>1.4795331251027453E-3</v>
      </c>
      <c r="N20" s="442">
        <v>1.4353380221042057E-4</v>
      </c>
      <c r="O20" s="442">
        <v>1.2581781580271766E-4</v>
      </c>
      <c r="P20" s="442">
        <v>5.5724103770664357E-4</v>
      </c>
      <c r="Q20" s="442">
        <v>5.0780353454211611E-3</v>
      </c>
      <c r="R20" s="442">
        <v>0.15254237288135594</v>
      </c>
      <c r="S20" s="442">
        <v>2.0100502512562816E-3</v>
      </c>
      <c r="T20" s="442">
        <v>3.0196275792652239E-3</v>
      </c>
      <c r="U20" s="442">
        <v>2.4222211402697307E-3</v>
      </c>
      <c r="V20" s="442">
        <v>0</v>
      </c>
      <c r="W20" s="442">
        <v>9.0020576131687245E-4</v>
      </c>
      <c r="X20" s="442">
        <v>0</v>
      </c>
      <c r="Y20" s="442">
        <v>7.5312547070341922E-5</v>
      </c>
      <c r="Z20" s="442">
        <v>0</v>
      </c>
      <c r="AA20" s="442">
        <v>3.2242463324197966E-4</v>
      </c>
      <c r="AB20" s="442">
        <v>0</v>
      </c>
      <c r="AC20" s="442">
        <v>0</v>
      </c>
      <c r="AD20" s="442">
        <v>0</v>
      </c>
      <c r="AE20" s="442">
        <v>0</v>
      </c>
      <c r="AF20" s="442">
        <v>4.987593361513236E-5</v>
      </c>
      <c r="AG20" s="442">
        <v>0</v>
      </c>
      <c r="AH20" s="442">
        <v>2.0310754544531328E-5</v>
      </c>
      <c r="AI20" s="442">
        <v>0</v>
      </c>
      <c r="AJ20" s="442">
        <v>0</v>
      </c>
      <c r="AK20" s="442">
        <v>0</v>
      </c>
      <c r="AL20" s="442">
        <v>1.0766454507766967E-2</v>
      </c>
      <c r="AM20" s="442">
        <v>0</v>
      </c>
      <c r="AN20" s="442">
        <v>0</v>
      </c>
      <c r="AO20" s="442">
        <v>0</v>
      </c>
      <c r="AP20" s="443">
        <v>2.5852657370634999E-3</v>
      </c>
      <c r="AQ20" s="442">
        <v>0</v>
      </c>
      <c r="AR20" s="442">
        <v>2.5294763035498039E-5</v>
      </c>
      <c r="AS20" s="442">
        <v>0</v>
      </c>
      <c r="AT20" s="442">
        <v>6.2304403560660858E-3</v>
      </c>
      <c r="AU20" s="442">
        <v>9.527545327754533E-2</v>
      </c>
      <c r="AV20" s="442">
        <v>-3.4791252485089463E-2</v>
      </c>
      <c r="AW20" s="443">
        <v>2.1924429300791415E-3</v>
      </c>
      <c r="AX20" s="442">
        <v>3.5078827539834355E-3</v>
      </c>
      <c r="AY20" s="443">
        <v>2.2153723667505863E-2</v>
      </c>
      <c r="AZ20" s="443">
        <v>1.2231679535948314E-2</v>
      </c>
      <c r="BA20" s="442">
        <v>9.6801732031579161E-3</v>
      </c>
      <c r="BB20" s="443">
        <v>6.3468242279346955E-3</v>
      </c>
      <c r="BC20" s="442">
        <v>1.9774963483732203E-2</v>
      </c>
      <c r="BD20" s="443">
        <v>1.1635673615710279E-2</v>
      </c>
    </row>
    <row r="21" spans="1:56" x14ac:dyDescent="0.2">
      <c r="A21" s="281" t="s">
        <v>462</v>
      </c>
      <c r="B21" s="285" t="s">
        <v>271</v>
      </c>
      <c r="C21" s="442">
        <v>3.3046926635822867E-4</v>
      </c>
      <c r="D21" s="442">
        <v>0</v>
      </c>
      <c r="E21" s="442">
        <v>0</v>
      </c>
      <c r="F21" s="442">
        <v>0</v>
      </c>
      <c r="G21" s="442">
        <v>0</v>
      </c>
      <c r="H21" s="442">
        <v>0</v>
      </c>
      <c r="I21" s="442">
        <v>0</v>
      </c>
      <c r="J21" s="442">
        <v>0</v>
      </c>
      <c r="K21" s="442">
        <v>0</v>
      </c>
      <c r="L21" s="442">
        <v>0</v>
      </c>
      <c r="M21" s="442">
        <v>0</v>
      </c>
      <c r="N21" s="442">
        <v>0</v>
      </c>
      <c r="O21" s="442">
        <v>0</v>
      </c>
      <c r="P21" s="442">
        <v>0</v>
      </c>
      <c r="Q21" s="442">
        <v>2.754188661923342E-3</v>
      </c>
      <c r="R21" s="442">
        <v>5.8277888397843718E-3</v>
      </c>
      <c r="S21" s="442">
        <v>8.8442211055276387E-2</v>
      </c>
      <c r="T21" s="442">
        <v>0</v>
      </c>
      <c r="U21" s="442">
        <v>9.6158527679049617E-4</v>
      </c>
      <c r="V21" s="442">
        <v>3.1796502384737681E-3</v>
      </c>
      <c r="W21" s="442">
        <v>3.8580246913580245E-4</v>
      </c>
      <c r="X21" s="442">
        <v>0</v>
      </c>
      <c r="Y21" s="442">
        <v>2.0083345885424511E-4</v>
      </c>
      <c r="Z21" s="442">
        <v>0</v>
      </c>
      <c r="AA21" s="442">
        <v>1.6121231662098983E-4</v>
      </c>
      <c r="AB21" s="442">
        <v>0</v>
      </c>
      <c r="AC21" s="442">
        <v>1.1577902745616936E-3</v>
      </c>
      <c r="AD21" s="442">
        <v>0</v>
      </c>
      <c r="AE21" s="442">
        <v>0</v>
      </c>
      <c r="AF21" s="442">
        <v>1.246898340378309E-5</v>
      </c>
      <c r="AG21" s="442">
        <v>1.6721009949000919E-4</v>
      </c>
      <c r="AH21" s="442">
        <v>3.2497207271250128E-3</v>
      </c>
      <c r="AI21" s="442">
        <v>0</v>
      </c>
      <c r="AJ21" s="442">
        <v>1.3925339366515837E-2</v>
      </c>
      <c r="AK21" s="442">
        <v>0</v>
      </c>
      <c r="AL21" s="442">
        <v>3.8530007071963324E-3</v>
      </c>
      <c r="AM21" s="442">
        <v>9.7079937664461074E-4</v>
      </c>
      <c r="AN21" s="442">
        <v>9.7087378640776691E-3</v>
      </c>
      <c r="AO21" s="442">
        <v>5.8801911062109522E-3</v>
      </c>
      <c r="AP21" s="443">
        <v>1.4387074462434252E-3</v>
      </c>
      <c r="AQ21" s="442">
        <v>1.3956125430677308E-3</v>
      </c>
      <c r="AR21" s="442">
        <v>3.2883191946147448E-4</v>
      </c>
      <c r="AS21" s="442">
        <v>0</v>
      </c>
      <c r="AT21" s="442">
        <v>3.0751161941319279E-2</v>
      </c>
      <c r="AU21" s="442">
        <v>6.1105299860529989E-2</v>
      </c>
      <c r="AV21" s="442">
        <v>-0.12524850894632206</v>
      </c>
      <c r="AW21" s="443">
        <v>5.8359913347340005E-3</v>
      </c>
      <c r="AX21" s="442">
        <v>4.2095657817190811E-3</v>
      </c>
      <c r="AY21" s="443">
        <v>1.2717061519592022E-3</v>
      </c>
      <c r="AZ21" s="443">
        <v>3.5404503076182179E-3</v>
      </c>
      <c r="BA21" s="442">
        <v>3.2370527683407762E-3</v>
      </c>
      <c r="BB21" s="443">
        <v>5.8796501877846994E-3</v>
      </c>
      <c r="BC21" s="442">
        <v>5.4203352705784445E-4</v>
      </c>
      <c r="BD21" s="443">
        <v>1.6867799399201196E-3</v>
      </c>
    </row>
    <row r="22" spans="1:56" x14ac:dyDescent="0.2">
      <c r="A22" s="281" t="s">
        <v>463</v>
      </c>
      <c r="B22" s="285" t="s">
        <v>281</v>
      </c>
      <c r="C22" s="442">
        <v>0</v>
      </c>
      <c r="D22" s="442">
        <v>0</v>
      </c>
      <c r="E22" s="442">
        <v>0</v>
      </c>
      <c r="F22" s="442">
        <v>0</v>
      </c>
      <c r="G22" s="442">
        <v>0</v>
      </c>
      <c r="H22" s="442">
        <v>0</v>
      </c>
      <c r="I22" s="442">
        <v>0</v>
      </c>
      <c r="J22" s="442">
        <v>0</v>
      </c>
      <c r="K22" s="442">
        <v>0</v>
      </c>
      <c r="L22" s="442">
        <v>0</v>
      </c>
      <c r="M22" s="442">
        <v>0</v>
      </c>
      <c r="N22" s="442">
        <v>0</v>
      </c>
      <c r="O22" s="442">
        <v>1.2581781580271766E-4</v>
      </c>
      <c r="P22" s="442">
        <v>2.7862051885332176E-3</v>
      </c>
      <c r="Q22" s="442">
        <v>7.832224007344504E-3</v>
      </c>
      <c r="R22" s="442">
        <v>9.8586761206352295E-3</v>
      </c>
      <c r="S22" s="442">
        <v>0.1407035175879397</v>
      </c>
      <c r="T22" s="442">
        <v>0.28988424760946152</v>
      </c>
      <c r="U22" s="442">
        <v>0.15022639855883929</v>
      </c>
      <c r="V22" s="442">
        <v>0.31796502384737679</v>
      </c>
      <c r="W22" s="442">
        <v>1.1188271604938271E-2</v>
      </c>
      <c r="X22" s="442">
        <v>6.3035804336863338E-3</v>
      </c>
      <c r="Y22" s="442">
        <v>3.2635437063814832E-4</v>
      </c>
      <c r="Z22" s="442">
        <v>0</v>
      </c>
      <c r="AA22" s="442">
        <v>0</v>
      </c>
      <c r="AB22" s="442">
        <v>0</v>
      </c>
      <c r="AC22" s="442">
        <v>2.0674826331458817E-5</v>
      </c>
      <c r="AD22" s="442">
        <v>3.1926441478832772E-5</v>
      </c>
      <c r="AE22" s="442">
        <v>0</v>
      </c>
      <c r="AF22" s="442">
        <v>0</v>
      </c>
      <c r="AG22" s="442">
        <v>2.5917565420951424E-3</v>
      </c>
      <c r="AH22" s="442">
        <v>2.2341829998984461E-3</v>
      </c>
      <c r="AI22" s="442">
        <v>1.87498873203887E-3</v>
      </c>
      <c r="AJ22" s="442">
        <v>0</v>
      </c>
      <c r="AK22" s="442">
        <v>0</v>
      </c>
      <c r="AL22" s="442">
        <v>1.0912770990318727E-2</v>
      </c>
      <c r="AM22" s="442">
        <v>1.2773676008481721E-5</v>
      </c>
      <c r="AN22" s="442">
        <v>7.551240560949299E-3</v>
      </c>
      <c r="AO22" s="442">
        <v>8.5752786965576384E-3</v>
      </c>
      <c r="AP22" s="443">
        <v>8.7170074885118132E-3</v>
      </c>
      <c r="AQ22" s="442">
        <v>4.3612891970866588E-5</v>
      </c>
      <c r="AR22" s="442">
        <v>5.0905710608939805E-4</v>
      </c>
      <c r="AS22" s="442">
        <v>0</v>
      </c>
      <c r="AT22" s="442">
        <v>0</v>
      </c>
      <c r="AU22" s="442">
        <v>0</v>
      </c>
      <c r="AV22" s="442">
        <v>0.11530815109343936</v>
      </c>
      <c r="AW22" s="443">
        <v>2.2534046004289089E-4</v>
      </c>
      <c r="AX22" s="442">
        <v>8.3227699336808382E-3</v>
      </c>
      <c r="AY22" s="443">
        <v>1.9710369461838056E-3</v>
      </c>
      <c r="AZ22" s="443">
        <v>1.1033131861888348E-3</v>
      </c>
      <c r="BA22" s="442">
        <v>6.2201701616318248E-3</v>
      </c>
      <c r="BB22" s="443">
        <v>1.4909112976168344E-2</v>
      </c>
      <c r="BC22" s="442">
        <v>-1.6593140250866452E-2</v>
      </c>
      <c r="BD22" s="443">
        <v>1.1228247037257211E-3</v>
      </c>
    </row>
    <row r="23" spans="1:56" x14ac:dyDescent="0.2">
      <c r="A23" s="281" t="s">
        <v>464</v>
      </c>
      <c r="B23" s="283" t="s">
        <v>35</v>
      </c>
      <c r="C23" s="442">
        <v>0</v>
      </c>
      <c r="D23" s="442">
        <v>0</v>
      </c>
      <c r="E23" s="442">
        <v>0</v>
      </c>
      <c r="F23" s="442">
        <v>0</v>
      </c>
      <c r="G23" s="442">
        <v>0</v>
      </c>
      <c r="H23" s="442">
        <v>0</v>
      </c>
      <c r="I23" s="442">
        <v>1.039717196922437E-4</v>
      </c>
      <c r="J23" s="442">
        <v>0</v>
      </c>
      <c r="K23" s="442">
        <v>0</v>
      </c>
      <c r="L23" s="442">
        <v>0</v>
      </c>
      <c r="M23" s="442">
        <v>0</v>
      </c>
      <c r="N23" s="442">
        <v>0</v>
      </c>
      <c r="O23" s="442">
        <v>0</v>
      </c>
      <c r="P23" s="442">
        <v>8.0490372113181847E-4</v>
      </c>
      <c r="Q23" s="442">
        <v>2.441473490934129E-2</v>
      </c>
      <c r="R23" s="442">
        <v>2.3699674615123113E-2</v>
      </c>
      <c r="S23" s="442">
        <v>1.9765494137353432E-2</v>
      </c>
      <c r="T23" s="442">
        <v>2.1137393054856568E-2</v>
      </c>
      <c r="U23" s="442">
        <v>0.11901747894249963</v>
      </c>
      <c r="V23" s="442">
        <v>1.9077901430842606E-2</v>
      </c>
      <c r="W23" s="442">
        <v>3.292181069958848E-2</v>
      </c>
      <c r="X23" s="442">
        <v>1.0085728693898135E-3</v>
      </c>
      <c r="Y23" s="442">
        <v>8.4601094542350753E-3</v>
      </c>
      <c r="Z23" s="442">
        <v>0</v>
      </c>
      <c r="AA23" s="442">
        <v>1.6121231662098983E-4</v>
      </c>
      <c r="AB23" s="442">
        <v>0</v>
      </c>
      <c r="AC23" s="442">
        <v>2.1708567648031756E-4</v>
      </c>
      <c r="AD23" s="442">
        <v>0</v>
      </c>
      <c r="AE23" s="442">
        <v>7.3245585122356746E-6</v>
      </c>
      <c r="AF23" s="442">
        <v>1.8703475105674635E-4</v>
      </c>
      <c r="AG23" s="442">
        <v>5.0163029847002754E-4</v>
      </c>
      <c r="AH23" s="442">
        <v>1.8685894180968823E-3</v>
      </c>
      <c r="AI23" s="442">
        <v>4.5071844520165144E-4</v>
      </c>
      <c r="AJ23" s="442">
        <v>1.0180995475113122E-4</v>
      </c>
      <c r="AK23" s="442">
        <v>0</v>
      </c>
      <c r="AL23" s="442">
        <v>6.2916087497256563E-3</v>
      </c>
      <c r="AM23" s="442">
        <v>2.1715249214418925E-4</v>
      </c>
      <c r="AN23" s="442">
        <v>0</v>
      </c>
      <c r="AO23" s="442">
        <v>9.8003185103515871E-4</v>
      </c>
      <c r="AP23" s="443">
        <v>7.2833858109314642E-3</v>
      </c>
      <c r="AQ23" s="442">
        <v>5.2335470365039907E-3</v>
      </c>
      <c r="AR23" s="442">
        <v>1.0374014689933634E-2</v>
      </c>
      <c r="AS23" s="442">
        <v>0</v>
      </c>
      <c r="AT23" s="442">
        <v>2.0166574761703561E-2</v>
      </c>
      <c r="AU23" s="442">
        <v>6.2325662482566248E-2</v>
      </c>
      <c r="AV23" s="442">
        <v>-0.73359840954274358</v>
      </c>
      <c r="AW23" s="443">
        <v>1.1921272357148301E-2</v>
      </c>
      <c r="AX23" s="442">
        <v>1.2692051123837471E-2</v>
      </c>
      <c r="AY23" s="443">
        <v>7.2672304348761652E-2</v>
      </c>
      <c r="AZ23" s="443">
        <v>4.2475122695568891E-2</v>
      </c>
      <c r="BA23" s="442">
        <v>3.254717837909453E-2</v>
      </c>
      <c r="BB23" s="443">
        <v>8.8907554445040587E-3</v>
      </c>
      <c r="BC23" s="442">
        <v>8.5524000726003899E-2</v>
      </c>
      <c r="BD23" s="443">
        <v>4.642515669818336E-2</v>
      </c>
    </row>
    <row r="24" spans="1:56" x14ac:dyDescent="0.2">
      <c r="A24" s="281" t="s">
        <v>465</v>
      </c>
      <c r="B24" s="283" t="s">
        <v>466</v>
      </c>
      <c r="C24" s="442">
        <v>0</v>
      </c>
      <c r="D24" s="442">
        <v>0</v>
      </c>
      <c r="E24" s="442">
        <v>0</v>
      </c>
      <c r="F24" s="442">
        <v>0</v>
      </c>
      <c r="G24" s="442">
        <v>1.743861607142857E-5</v>
      </c>
      <c r="H24" s="442">
        <v>0</v>
      </c>
      <c r="I24" s="442">
        <v>0</v>
      </c>
      <c r="J24" s="442">
        <v>4.0801338283895712E-5</v>
      </c>
      <c r="K24" s="442">
        <v>0</v>
      </c>
      <c r="L24" s="442">
        <v>0</v>
      </c>
      <c r="M24" s="442">
        <v>0</v>
      </c>
      <c r="N24" s="442">
        <v>1.6498138185105811E-6</v>
      </c>
      <c r="O24" s="442">
        <v>0</v>
      </c>
      <c r="P24" s="442">
        <v>6.1915670856293727E-5</v>
      </c>
      <c r="Q24" s="442">
        <v>8.03305026394308E-4</v>
      </c>
      <c r="R24" s="442">
        <v>1.9425962799281239E-4</v>
      </c>
      <c r="S24" s="442">
        <v>0</v>
      </c>
      <c r="T24" s="442">
        <v>0</v>
      </c>
      <c r="U24" s="442">
        <v>3.6515896586980866E-5</v>
      </c>
      <c r="V24" s="442">
        <v>2.7027027027027029E-2</v>
      </c>
      <c r="W24" s="442">
        <v>6.5586419753086416E-3</v>
      </c>
      <c r="X24" s="442">
        <v>0</v>
      </c>
      <c r="Y24" s="442">
        <v>1.7447406737962545E-3</v>
      </c>
      <c r="Z24" s="442">
        <v>0</v>
      </c>
      <c r="AA24" s="442">
        <v>0</v>
      </c>
      <c r="AB24" s="442">
        <v>0</v>
      </c>
      <c r="AC24" s="442">
        <v>2.997849818061528E-4</v>
      </c>
      <c r="AD24" s="442">
        <v>1.2770576591533109E-4</v>
      </c>
      <c r="AE24" s="442">
        <v>5.8596468097885397E-5</v>
      </c>
      <c r="AF24" s="442">
        <v>1.3715881744161398E-4</v>
      </c>
      <c r="AG24" s="442">
        <v>3.3442019898001838E-4</v>
      </c>
      <c r="AH24" s="442">
        <v>1.6857926271961004E-3</v>
      </c>
      <c r="AI24" s="442">
        <v>1.0817242684839634E-4</v>
      </c>
      <c r="AJ24" s="442">
        <v>1.1312217194570136E-5</v>
      </c>
      <c r="AK24" s="442">
        <v>0</v>
      </c>
      <c r="AL24" s="442">
        <v>1.1949179408393689E-3</v>
      </c>
      <c r="AM24" s="442">
        <v>1.5328411210178066E-4</v>
      </c>
      <c r="AN24" s="442">
        <v>0</v>
      </c>
      <c r="AO24" s="442">
        <v>0</v>
      </c>
      <c r="AP24" s="443">
        <v>2.8367287431822443E-4</v>
      </c>
      <c r="AQ24" s="442">
        <v>6.5419337956299883E-4</v>
      </c>
      <c r="AR24" s="442">
        <v>1.1055392369202362E-2</v>
      </c>
      <c r="AS24" s="442">
        <v>0</v>
      </c>
      <c r="AT24" s="442">
        <v>5.9361057599346879E-2</v>
      </c>
      <c r="AU24" s="442">
        <v>2.7719665271966527E-2</v>
      </c>
      <c r="AV24" s="442">
        <v>3.9761431411530811E-3</v>
      </c>
      <c r="AW24" s="443">
        <v>1.699415421125396E-2</v>
      </c>
      <c r="AX24" s="442">
        <v>8.578314587180922E-3</v>
      </c>
      <c r="AY24" s="443">
        <v>4.1529490241645685E-4</v>
      </c>
      <c r="AZ24" s="443">
        <v>8.6560574004231443E-3</v>
      </c>
      <c r="BA24" s="442">
        <v>5.8761286857580003E-3</v>
      </c>
      <c r="BB24" s="443">
        <v>1.5286705190062774E-2</v>
      </c>
      <c r="BC24" s="442">
        <v>1.5680696568643794E-4</v>
      </c>
      <c r="BD24" s="443">
        <v>3.5543872100829318E-4</v>
      </c>
    </row>
    <row r="25" spans="1:56" x14ac:dyDescent="0.2">
      <c r="A25" s="281" t="s">
        <v>467</v>
      </c>
      <c r="B25" s="283" t="s">
        <v>192</v>
      </c>
      <c r="C25" s="442">
        <v>0</v>
      </c>
      <c r="D25" s="442">
        <v>0</v>
      </c>
      <c r="E25" s="442">
        <v>0.05</v>
      </c>
      <c r="F25" s="442">
        <v>0</v>
      </c>
      <c r="G25" s="442">
        <v>0</v>
      </c>
      <c r="H25" s="442">
        <v>0</v>
      </c>
      <c r="I25" s="442">
        <v>0</v>
      </c>
      <c r="J25" s="442">
        <v>0</v>
      </c>
      <c r="K25" s="442">
        <v>0</v>
      </c>
      <c r="L25" s="442">
        <v>0</v>
      </c>
      <c r="M25" s="442">
        <v>0</v>
      </c>
      <c r="N25" s="442">
        <v>0</v>
      </c>
      <c r="O25" s="442">
        <v>0</v>
      </c>
      <c r="P25" s="442">
        <v>0</v>
      </c>
      <c r="Q25" s="442">
        <v>0</v>
      </c>
      <c r="R25" s="442">
        <v>5.3421397698023409E-4</v>
      </c>
      <c r="S25" s="442">
        <v>0</v>
      </c>
      <c r="T25" s="442">
        <v>0</v>
      </c>
      <c r="U25" s="442">
        <v>0</v>
      </c>
      <c r="V25" s="442">
        <v>0</v>
      </c>
      <c r="W25" s="442">
        <v>0.46682098765432101</v>
      </c>
      <c r="X25" s="442">
        <v>0</v>
      </c>
      <c r="Y25" s="442">
        <v>0</v>
      </c>
      <c r="Z25" s="442">
        <v>0</v>
      </c>
      <c r="AA25" s="442">
        <v>0</v>
      </c>
      <c r="AB25" s="442">
        <v>0</v>
      </c>
      <c r="AC25" s="442">
        <v>0</v>
      </c>
      <c r="AD25" s="442">
        <v>0</v>
      </c>
      <c r="AE25" s="442">
        <v>0</v>
      </c>
      <c r="AF25" s="442">
        <v>6.4339954363520739E-3</v>
      </c>
      <c r="AG25" s="442">
        <v>0</v>
      </c>
      <c r="AH25" s="442">
        <v>5.5042144815679907E-3</v>
      </c>
      <c r="AI25" s="442">
        <v>7.2114951232264229E-5</v>
      </c>
      <c r="AJ25" s="442">
        <v>0</v>
      </c>
      <c r="AK25" s="442">
        <v>0</v>
      </c>
      <c r="AL25" s="442">
        <v>2.6507669422293753E-2</v>
      </c>
      <c r="AM25" s="442">
        <v>1.2773676008481721E-5</v>
      </c>
      <c r="AN25" s="442">
        <v>0</v>
      </c>
      <c r="AO25" s="442">
        <v>0</v>
      </c>
      <c r="AP25" s="443">
        <v>3.7408653943957091E-3</v>
      </c>
      <c r="AQ25" s="442">
        <v>0</v>
      </c>
      <c r="AR25" s="442">
        <v>2.0869760426975598E-2</v>
      </c>
      <c r="AS25" s="442">
        <v>0</v>
      </c>
      <c r="AT25" s="442">
        <v>5.5844797582302687E-2</v>
      </c>
      <c r="AU25" s="442">
        <v>5.0034867503486749E-2</v>
      </c>
      <c r="AV25" s="442">
        <v>-5.4671968190854868E-2</v>
      </c>
      <c r="AW25" s="443">
        <v>2.3544267970085239E-2</v>
      </c>
      <c r="AX25" s="442">
        <v>1.5038802858479904E-2</v>
      </c>
      <c r="AY25" s="443">
        <v>7.1493125040346011E-3</v>
      </c>
      <c r="AZ25" s="443">
        <v>1.5298662929434491E-2</v>
      </c>
      <c r="BA25" s="442">
        <v>1.2427162751206372E-2</v>
      </c>
      <c r="BB25" s="443">
        <v>2.6120326694324653E-2</v>
      </c>
      <c r="BC25" s="442">
        <v>1.42731379790175E-3</v>
      </c>
      <c r="BD25" s="443">
        <v>4.3941041248974372E-3</v>
      </c>
    </row>
    <row r="26" spans="1:56" x14ac:dyDescent="0.2">
      <c r="A26" s="281" t="s">
        <v>468</v>
      </c>
      <c r="B26" s="283" t="s">
        <v>50</v>
      </c>
      <c r="C26" s="442">
        <v>1.3218770654329147E-3</v>
      </c>
      <c r="D26" s="442">
        <v>0</v>
      </c>
      <c r="E26" s="442">
        <v>7.6923076923076927E-3</v>
      </c>
      <c r="F26" s="442">
        <v>6.0120240480961923E-3</v>
      </c>
      <c r="G26" s="442">
        <v>9.6609933035714281E-3</v>
      </c>
      <c r="H26" s="442">
        <v>1.6799919036534765E-2</v>
      </c>
      <c r="I26" s="442">
        <v>1.6531503431066751E-2</v>
      </c>
      <c r="J26" s="442">
        <v>3.7129217838345096E-3</v>
      </c>
      <c r="K26" s="442">
        <v>1.3273001508295626E-3</v>
      </c>
      <c r="L26" s="442">
        <v>1.8347633694889645E-3</v>
      </c>
      <c r="M26" s="442">
        <v>1.0192339306263357E-2</v>
      </c>
      <c r="N26" s="442">
        <v>8.1335821252571643E-3</v>
      </c>
      <c r="O26" s="442">
        <v>3.3467539003522902E-2</v>
      </c>
      <c r="P26" s="442">
        <v>3.0338678719583926E-3</v>
      </c>
      <c r="Q26" s="442">
        <v>1.3484048657333026E-3</v>
      </c>
      <c r="R26" s="442">
        <v>3.1081540478849982E-3</v>
      </c>
      <c r="S26" s="442">
        <v>7.0351758793969852E-3</v>
      </c>
      <c r="T26" s="442">
        <v>5.5359838953195776E-3</v>
      </c>
      <c r="U26" s="442">
        <v>4.1384682798578315E-3</v>
      </c>
      <c r="V26" s="442">
        <v>7.9491255961844191E-3</v>
      </c>
      <c r="W26" s="442">
        <v>1.5432098765432098E-3</v>
      </c>
      <c r="X26" s="442">
        <v>5.7488653555219364E-2</v>
      </c>
      <c r="Y26" s="442">
        <v>3.3388562534518249E-3</v>
      </c>
      <c r="Z26" s="442">
        <v>8.5341365461847393E-3</v>
      </c>
      <c r="AA26" s="442">
        <v>3.5466709656617767E-3</v>
      </c>
      <c r="AB26" s="442">
        <v>4.0370458323438609E-3</v>
      </c>
      <c r="AC26" s="442">
        <v>6.3781839232550444E-3</v>
      </c>
      <c r="AD26" s="442">
        <v>1.6761381776387203E-2</v>
      </c>
      <c r="AE26" s="442">
        <v>5.8596468097885397E-5</v>
      </c>
      <c r="AF26" s="442">
        <v>2.8304592326587612E-3</v>
      </c>
      <c r="AG26" s="442">
        <v>1.9981606889056099E-2</v>
      </c>
      <c r="AH26" s="442">
        <v>8.9367319995937843E-3</v>
      </c>
      <c r="AI26" s="442">
        <v>2.0047956442569455E-2</v>
      </c>
      <c r="AJ26" s="442">
        <v>3.2579185520361991E-3</v>
      </c>
      <c r="AK26" s="442">
        <v>5.053763440860215E-2</v>
      </c>
      <c r="AL26" s="442">
        <v>6.6208208354671151E-3</v>
      </c>
      <c r="AM26" s="442">
        <v>6.9361060726055744E-3</v>
      </c>
      <c r="AN26" s="442">
        <v>8.0906148867313909E-3</v>
      </c>
      <c r="AO26" s="442">
        <v>3.6628690432439055E-2</v>
      </c>
      <c r="AP26" s="443">
        <v>7.0437895983598963E-3</v>
      </c>
      <c r="AQ26" s="442">
        <v>1.9887478738715166E-2</v>
      </c>
      <c r="AR26" s="442">
        <v>1.0140038131855275E-2</v>
      </c>
      <c r="AS26" s="442">
        <v>0</v>
      </c>
      <c r="AT26" s="442">
        <v>6.9609057771221096E-3</v>
      </c>
      <c r="AU26" s="442">
        <v>1.0721757322175732E-2</v>
      </c>
      <c r="AV26" s="442">
        <v>1.1928429423459244E-2</v>
      </c>
      <c r="AW26" s="443">
        <v>8.6576457909232421E-3</v>
      </c>
      <c r="AX26" s="442">
        <v>1.0870230698259794E-2</v>
      </c>
      <c r="AY26" s="443">
        <v>3.1190153422417316E-3</v>
      </c>
      <c r="AZ26" s="443">
        <v>5.8720719453267461E-3</v>
      </c>
      <c r="BA26" s="442">
        <v>8.3043634502587612E-3</v>
      </c>
      <c r="BB26" s="443">
        <v>1.8639762579263058E-2</v>
      </c>
      <c r="BC26" s="442">
        <v>-1.049371969581918E-2</v>
      </c>
      <c r="BD26" s="443">
        <v>2.2411287241953749E-3</v>
      </c>
    </row>
    <row r="27" spans="1:56" x14ac:dyDescent="0.2">
      <c r="A27" s="281" t="s">
        <v>469</v>
      </c>
      <c r="B27" s="283" t="s">
        <v>36</v>
      </c>
      <c r="C27" s="442">
        <v>2.6437541308658294E-3</v>
      </c>
      <c r="D27" s="442">
        <v>0</v>
      </c>
      <c r="E27" s="442">
        <v>0</v>
      </c>
      <c r="F27" s="442">
        <v>4.0080160320641279E-3</v>
      </c>
      <c r="G27" s="442">
        <v>5.2315848214285713E-4</v>
      </c>
      <c r="H27" s="442">
        <v>2.3276996255439733E-3</v>
      </c>
      <c r="I27" s="442">
        <v>4.4707839467664793E-3</v>
      </c>
      <c r="J27" s="442">
        <v>3.2233057244277614E-3</v>
      </c>
      <c r="K27" s="442">
        <v>3.3182503770739065E-4</v>
      </c>
      <c r="L27" s="442">
        <v>2.5362905401759214E-3</v>
      </c>
      <c r="M27" s="442">
        <v>5.5893473614992599E-3</v>
      </c>
      <c r="N27" s="442">
        <v>4.0007985098881593E-3</v>
      </c>
      <c r="O27" s="442">
        <v>3.1454453950679417E-3</v>
      </c>
      <c r="P27" s="442">
        <v>3.838771593090211E-3</v>
      </c>
      <c r="Q27" s="442">
        <v>1.7500573789304566E-3</v>
      </c>
      <c r="R27" s="442">
        <v>1.6512068379389054E-3</v>
      </c>
      <c r="S27" s="442">
        <v>1.340033500837521E-3</v>
      </c>
      <c r="T27" s="442">
        <v>3.0196275792652239E-3</v>
      </c>
      <c r="U27" s="442">
        <v>1.740591070646088E-3</v>
      </c>
      <c r="V27" s="442">
        <v>3.1796502384737681E-3</v>
      </c>
      <c r="W27" s="442">
        <v>6.4300411522633745E-4</v>
      </c>
      <c r="X27" s="442">
        <v>1.7650025214321734E-3</v>
      </c>
      <c r="Y27" s="442">
        <v>6.6526083245468698E-4</v>
      </c>
      <c r="Z27" s="442">
        <v>1.3052208835341365E-2</v>
      </c>
      <c r="AA27" s="442">
        <v>2.998549089150411E-2</v>
      </c>
      <c r="AB27" s="442">
        <v>3.0871526953217764E-3</v>
      </c>
      <c r="AC27" s="442">
        <v>3.0805491233873634E-3</v>
      </c>
      <c r="AD27" s="442">
        <v>2.617968201264287E-3</v>
      </c>
      <c r="AE27" s="442">
        <v>8.8553912412929307E-3</v>
      </c>
      <c r="AF27" s="442">
        <v>3.9401987555954567E-3</v>
      </c>
      <c r="AG27" s="442">
        <v>8.1932948750104498E-3</v>
      </c>
      <c r="AH27" s="442">
        <v>8.2258555905351891E-3</v>
      </c>
      <c r="AI27" s="442">
        <v>5.5348225070762794E-3</v>
      </c>
      <c r="AJ27" s="442">
        <v>2.1945701357466065E-3</v>
      </c>
      <c r="AK27" s="442">
        <v>1.7921146953405018E-3</v>
      </c>
      <c r="AL27" s="442">
        <v>1.316848342965835E-3</v>
      </c>
      <c r="AM27" s="442">
        <v>2.3759037375776001E-3</v>
      </c>
      <c r="AN27" s="442">
        <v>0</v>
      </c>
      <c r="AO27" s="442">
        <v>0</v>
      </c>
      <c r="AP27" s="443">
        <v>3.7391701381746839E-3</v>
      </c>
      <c r="AQ27" s="442">
        <v>0</v>
      </c>
      <c r="AR27" s="442">
        <v>0</v>
      </c>
      <c r="AS27" s="442">
        <v>0</v>
      </c>
      <c r="AT27" s="442">
        <v>0.51148334610454249</v>
      </c>
      <c r="AU27" s="442">
        <v>0.14199790794979081</v>
      </c>
      <c r="AV27" s="442">
        <v>0</v>
      </c>
      <c r="AW27" s="443">
        <v>7.9523410370015563E-2</v>
      </c>
      <c r="AX27" s="442">
        <v>4.2414023864676326E-2</v>
      </c>
      <c r="AY27" s="443">
        <v>0</v>
      </c>
      <c r="AZ27" s="443">
        <v>3.9528264622011068E-2</v>
      </c>
      <c r="BA27" s="442">
        <v>2.8373805693494659E-2</v>
      </c>
      <c r="BB27" s="443">
        <v>0</v>
      </c>
      <c r="BC27" s="442">
        <v>9.0196107483149421E-2</v>
      </c>
      <c r="BD27" s="443">
        <v>4.5019224205546424E-2</v>
      </c>
    </row>
    <row r="28" spans="1:56" x14ac:dyDescent="0.2">
      <c r="A28" s="281" t="s">
        <v>470</v>
      </c>
      <c r="B28" s="283" t="s">
        <v>193</v>
      </c>
      <c r="C28" s="442">
        <v>9.5836087243886311E-3</v>
      </c>
      <c r="D28" s="442">
        <v>0</v>
      </c>
      <c r="E28" s="442">
        <v>7.6923076923076927E-3</v>
      </c>
      <c r="F28" s="442">
        <v>4.8096192384769539E-2</v>
      </c>
      <c r="G28" s="442">
        <v>1.4386858258928572E-2</v>
      </c>
      <c r="H28" s="442">
        <v>3.0867321121343994E-2</v>
      </c>
      <c r="I28" s="442">
        <v>5.4273237679351216E-2</v>
      </c>
      <c r="J28" s="442">
        <v>3.007058631523114E-2</v>
      </c>
      <c r="K28" s="442">
        <v>7.6923076923076927E-3</v>
      </c>
      <c r="L28" s="442">
        <v>3.2971777022286979E-2</v>
      </c>
      <c r="M28" s="442">
        <v>5.7866184448462928E-2</v>
      </c>
      <c r="N28" s="442">
        <v>4.4155617038617194E-2</v>
      </c>
      <c r="O28" s="442">
        <v>3.6864620030196277E-2</v>
      </c>
      <c r="P28" s="442">
        <v>2.4085195963098261E-2</v>
      </c>
      <c r="Q28" s="442">
        <v>1.4000459031443653E-2</v>
      </c>
      <c r="R28" s="442">
        <v>1.0927104074595698E-2</v>
      </c>
      <c r="S28" s="442">
        <v>9.7152428810720268E-3</v>
      </c>
      <c r="T28" s="442">
        <v>2.9189733266230498E-2</v>
      </c>
      <c r="U28" s="442">
        <v>9.2628657675641463E-3</v>
      </c>
      <c r="V28" s="442">
        <v>4.7694753577106515E-3</v>
      </c>
      <c r="W28" s="442">
        <v>1.2731481481481481E-2</v>
      </c>
      <c r="X28" s="442">
        <v>1.9919314170448815E-2</v>
      </c>
      <c r="Y28" s="442">
        <v>3.1882311593111412E-3</v>
      </c>
      <c r="Z28" s="442">
        <v>0.10253514056224899</v>
      </c>
      <c r="AA28" s="442">
        <v>4.3366113171046265E-2</v>
      </c>
      <c r="AB28" s="442">
        <v>7.6703870814533365E-2</v>
      </c>
      <c r="AC28" s="442">
        <v>2.3569302017863052E-2</v>
      </c>
      <c r="AD28" s="442">
        <v>5.1720835195709089E-3</v>
      </c>
      <c r="AE28" s="442">
        <v>4.1530246764376281E-3</v>
      </c>
      <c r="AF28" s="442">
        <v>9.1272958515692219E-3</v>
      </c>
      <c r="AG28" s="442">
        <v>4.5982777359752525E-3</v>
      </c>
      <c r="AH28" s="442">
        <v>1.2105209708540673E-2</v>
      </c>
      <c r="AI28" s="442">
        <v>1.893017469846936E-2</v>
      </c>
      <c r="AJ28" s="442">
        <v>1.0678733031674208E-2</v>
      </c>
      <c r="AK28" s="442">
        <v>4.3010752688172043E-3</v>
      </c>
      <c r="AL28" s="442">
        <v>5.5722193771795062E-3</v>
      </c>
      <c r="AM28" s="442">
        <v>3.5523592979587668E-2</v>
      </c>
      <c r="AN28" s="442">
        <v>0</v>
      </c>
      <c r="AO28" s="442">
        <v>3.55261546000245E-3</v>
      </c>
      <c r="AP28" s="443">
        <v>2.497790516058597E-2</v>
      </c>
      <c r="AQ28" s="442">
        <v>2.6167735182519954E-4</v>
      </c>
      <c r="AR28" s="442">
        <v>2.211552750647388E-2</v>
      </c>
      <c r="AS28" s="442">
        <v>0</v>
      </c>
      <c r="AT28" s="442">
        <v>0</v>
      </c>
      <c r="AU28" s="442">
        <v>0</v>
      </c>
      <c r="AV28" s="442">
        <v>0</v>
      </c>
      <c r="AW28" s="443">
        <v>1.5234974581160667E-2</v>
      </c>
      <c r="AX28" s="442">
        <v>3.0983192082800728E-2</v>
      </c>
      <c r="AY28" s="443">
        <v>4.9491102360510406E-5</v>
      </c>
      <c r="AZ28" s="443">
        <v>7.5976559329462628E-3</v>
      </c>
      <c r="BA28" s="442">
        <v>2.074327917113784E-2</v>
      </c>
      <c r="BB28" s="443">
        <v>4.8427164677404287E-2</v>
      </c>
      <c r="BC28" s="442">
        <v>-4.4738138540806237E-2</v>
      </c>
      <c r="BD28" s="443">
        <v>4.5026005230430531E-3</v>
      </c>
    </row>
    <row r="29" spans="1:56" x14ac:dyDescent="0.2">
      <c r="A29" s="281" t="s">
        <v>471</v>
      </c>
      <c r="B29" s="283" t="s">
        <v>286</v>
      </c>
      <c r="C29" s="442">
        <v>6.6093853271645734E-4</v>
      </c>
      <c r="D29" s="442">
        <v>0</v>
      </c>
      <c r="E29" s="442">
        <v>0</v>
      </c>
      <c r="F29" s="442">
        <v>3.0060120240480962E-3</v>
      </c>
      <c r="G29" s="442">
        <v>1.9705636160714285E-3</v>
      </c>
      <c r="H29" s="442">
        <v>1.6192693047262423E-3</v>
      </c>
      <c r="I29" s="442">
        <v>2.5992929923060928E-3</v>
      </c>
      <c r="J29" s="442">
        <v>2.4888816353176384E-3</v>
      </c>
      <c r="K29" s="442">
        <v>4.8265460030165913E-4</v>
      </c>
      <c r="L29" s="442">
        <v>8.0945442771571965E-4</v>
      </c>
      <c r="M29" s="442">
        <v>1.3151405556468849E-3</v>
      </c>
      <c r="N29" s="442">
        <v>9.5854182855464756E-4</v>
      </c>
      <c r="O29" s="442">
        <v>7.5490689481630597E-4</v>
      </c>
      <c r="P29" s="442">
        <v>6.8107237941923097E-4</v>
      </c>
      <c r="Q29" s="442">
        <v>6.3116823502409913E-4</v>
      </c>
      <c r="R29" s="442">
        <v>5.3421397698023409E-4</v>
      </c>
      <c r="S29" s="442">
        <v>6.700167504187605E-4</v>
      </c>
      <c r="T29" s="442">
        <v>2.0130850528434826E-3</v>
      </c>
      <c r="U29" s="442">
        <v>5.8425434539169385E-4</v>
      </c>
      <c r="V29" s="442">
        <v>0</v>
      </c>
      <c r="W29" s="442">
        <v>3.8580246913580245E-4</v>
      </c>
      <c r="X29" s="442">
        <v>5.0428643469490675E-4</v>
      </c>
      <c r="Y29" s="442">
        <v>7.5312547070341916E-4</v>
      </c>
      <c r="Z29" s="442">
        <v>3.7650602409638556E-4</v>
      </c>
      <c r="AA29" s="442">
        <v>9.2374657423827181E-2</v>
      </c>
      <c r="AB29" s="442">
        <v>9.4989313702208509E-3</v>
      </c>
      <c r="AC29" s="442">
        <v>2.3465927886205757E-3</v>
      </c>
      <c r="AD29" s="442">
        <v>1.2770576591533108E-3</v>
      </c>
      <c r="AE29" s="442">
        <v>4.3214895222190483E-4</v>
      </c>
      <c r="AF29" s="442">
        <v>1.7581266599334157E-3</v>
      </c>
      <c r="AG29" s="442">
        <v>7.5244544770504136E-4</v>
      </c>
      <c r="AH29" s="442">
        <v>4.021529399817203E-3</v>
      </c>
      <c r="AI29" s="442">
        <v>9.4650873492346799E-3</v>
      </c>
      <c r="AJ29" s="442">
        <v>4.502262443438914E-3</v>
      </c>
      <c r="AK29" s="442">
        <v>2.1505376344086021E-3</v>
      </c>
      <c r="AL29" s="442">
        <v>8.1693369424732363E-4</v>
      </c>
      <c r="AM29" s="442">
        <v>8.3667577855555276E-3</v>
      </c>
      <c r="AN29" s="442">
        <v>0</v>
      </c>
      <c r="AO29" s="442">
        <v>1.1025358324145535E-3</v>
      </c>
      <c r="AP29" s="443">
        <v>2.2371731263463161E-3</v>
      </c>
      <c r="AQ29" s="442">
        <v>2.6167735182519954E-4</v>
      </c>
      <c r="AR29" s="442">
        <v>6.3300144496333836E-3</v>
      </c>
      <c r="AS29" s="442">
        <v>-3.0963586821897447E-4</v>
      </c>
      <c r="AT29" s="442">
        <v>0</v>
      </c>
      <c r="AU29" s="442">
        <v>0</v>
      </c>
      <c r="AV29" s="442">
        <v>0</v>
      </c>
      <c r="AW29" s="443">
        <v>4.327189993577253E-3</v>
      </c>
      <c r="AX29" s="442">
        <v>4.2239401684784602E-3</v>
      </c>
      <c r="AY29" s="443">
        <v>4.5187528242205152E-5</v>
      </c>
      <c r="AZ29" s="443">
        <v>2.1736189646496076E-3</v>
      </c>
      <c r="BA29" s="442">
        <v>2.8406571548339784E-3</v>
      </c>
      <c r="BB29" s="443">
        <v>1.7078341715174102E-3</v>
      </c>
      <c r="BC29" s="442">
        <v>2.7706679606328086E-3</v>
      </c>
      <c r="BD29" s="443">
        <v>3.5052247796731996E-3</v>
      </c>
    </row>
    <row r="30" spans="1:56" x14ac:dyDescent="0.2">
      <c r="A30" s="281" t="s">
        <v>472</v>
      </c>
      <c r="B30" s="283" t="s">
        <v>282</v>
      </c>
      <c r="C30" s="442">
        <v>3.3046926635822867E-4</v>
      </c>
      <c r="D30" s="442">
        <v>0</v>
      </c>
      <c r="E30" s="442">
        <v>0</v>
      </c>
      <c r="F30" s="442">
        <v>3.0060120240480962E-3</v>
      </c>
      <c r="G30" s="442">
        <v>9.0680803571428575E-4</v>
      </c>
      <c r="H30" s="442">
        <v>2.0240866309078029E-4</v>
      </c>
      <c r="I30" s="442">
        <v>8.3177375753794964E-4</v>
      </c>
      <c r="J30" s="442">
        <v>2.3664776204659513E-3</v>
      </c>
      <c r="K30" s="442">
        <v>3.0165912518853696E-5</v>
      </c>
      <c r="L30" s="442">
        <v>1.0792725702876261E-4</v>
      </c>
      <c r="M30" s="442">
        <v>1.972710833470327E-3</v>
      </c>
      <c r="N30" s="442">
        <v>1.385843607548888E-4</v>
      </c>
      <c r="O30" s="442">
        <v>1.2581781580271766E-4</v>
      </c>
      <c r="P30" s="442">
        <v>6.1915670856293727E-5</v>
      </c>
      <c r="Q30" s="442">
        <v>2.8689465228368144E-4</v>
      </c>
      <c r="R30" s="442">
        <v>0</v>
      </c>
      <c r="S30" s="442">
        <v>6.700167504187605E-4</v>
      </c>
      <c r="T30" s="442">
        <v>1.0065425264217413E-3</v>
      </c>
      <c r="U30" s="442">
        <v>2.1909537952188521E-4</v>
      </c>
      <c r="V30" s="442">
        <v>0</v>
      </c>
      <c r="W30" s="442">
        <v>3.8580246913580245E-4</v>
      </c>
      <c r="X30" s="442">
        <v>2.5214321734745338E-4</v>
      </c>
      <c r="Y30" s="442">
        <v>1.9957824973640607E-3</v>
      </c>
      <c r="Z30" s="442">
        <v>1.2424698795180723E-2</v>
      </c>
      <c r="AA30" s="442">
        <v>1.9345477994518782E-3</v>
      </c>
      <c r="AB30" s="442">
        <v>0</v>
      </c>
      <c r="AC30" s="442">
        <v>1.3748759510420112E-3</v>
      </c>
      <c r="AD30" s="442">
        <v>3.3842027967562736E-3</v>
      </c>
      <c r="AE30" s="442">
        <v>7.3245585122356746E-6</v>
      </c>
      <c r="AF30" s="442">
        <v>4.3516752079202983E-3</v>
      </c>
      <c r="AG30" s="442">
        <v>5.0163029847002756E-3</v>
      </c>
      <c r="AH30" s="442">
        <v>2.750076165329542E-2</v>
      </c>
      <c r="AI30" s="442">
        <v>4.7776155191375054E-3</v>
      </c>
      <c r="AJ30" s="442">
        <v>3.7443438914027149E-3</v>
      </c>
      <c r="AK30" s="442">
        <v>0</v>
      </c>
      <c r="AL30" s="442">
        <v>2.6824688467822568E-4</v>
      </c>
      <c r="AM30" s="442">
        <v>1.5430600618245919E-2</v>
      </c>
      <c r="AN30" s="442">
        <v>0</v>
      </c>
      <c r="AO30" s="442">
        <v>1.1025358324145534E-2</v>
      </c>
      <c r="AP30" s="443">
        <v>2.5146300611874478E-3</v>
      </c>
      <c r="AQ30" s="442">
        <v>0</v>
      </c>
      <c r="AR30" s="442">
        <v>9.5171545921061366E-4</v>
      </c>
      <c r="AS30" s="442">
        <v>6.8827630135532046E-3</v>
      </c>
      <c r="AT30" s="442">
        <v>0</v>
      </c>
      <c r="AU30" s="442">
        <v>0</v>
      </c>
      <c r="AV30" s="442">
        <v>0</v>
      </c>
      <c r="AW30" s="443">
        <v>1.5022697336192726E-3</v>
      </c>
      <c r="AX30" s="442">
        <v>3.1038027706364285E-3</v>
      </c>
      <c r="AY30" s="443">
        <v>8.6071482366105043E-6</v>
      </c>
      <c r="AZ30" s="443">
        <v>7.5105380207459674E-4</v>
      </c>
      <c r="BA30" s="442">
        <v>2.0792071802809386E-3</v>
      </c>
      <c r="BB30" s="443">
        <v>1.5672003367506071E-3</v>
      </c>
      <c r="BC30" s="442">
        <v>-2.9509342361463514E-4</v>
      </c>
      <c r="BD30" s="443">
        <v>2.3795746489124366E-3</v>
      </c>
    </row>
    <row r="31" spans="1:56" x14ac:dyDescent="0.2">
      <c r="A31" s="281" t="s">
        <v>473</v>
      </c>
      <c r="B31" s="283" t="s">
        <v>385</v>
      </c>
      <c r="C31" s="442">
        <v>7.270323859881031E-2</v>
      </c>
      <c r="D31" s="442">
        <v>3.0303030303030304E-2</v>
      </c>
      <c r="E31" s="442">
        <v>6.1538461538461542E-2</v>
      </c>
      <c r="F31" s="442">
        <v>2.6052104208416832E-2</v>
      </c>
      <c r="G31" s="442">
        <v>8.0182756696428575E-2</v>
      </c>
      <c r="H31" s="442">
        <v>7.6510474648314952E-2</v>
      </c>
      <c r="I31" s="442">
        <v>8.5880640465793301E-2</v>
      </c>
      <c r="J31" s="442">
        <v>4.0189318209637274E-2</v>
      </c>
      <c r="K31" s="442">
        <v>1.0618401206636501E-2</v>
      </c>
      <c r="L31" s="442">
        <v>5.7795046138902378E-2</v>
      </c>
      <c r="M31" s="442">
        <v>3.863225382212724E-2</v>
      </c>
      <c r="N31" s="442">
        <v>2.3191432846803237E-2</v>
      </c>
      <c r="O31" s="442">
        <v>3.938097634625063E-2</v>
      </c>
      <c r="P31" s="442">
        <v>4.6251006129651412E-2</v>
      </c>
      <c r="Q31" s="442">
        <v>4.5243286665136564E-2</v>
      </c>
      <c r="R31" s="442">
        <v>4.1522995483463651E-2</v>
      </c>
      <c r="S31" s="442">
        <v>4.9246231155778891E-2</v>
      </c>
      <c r="T31" s="442">
        <v>4.3281328636134875E-2</v>
      </c>
      <c r="U31" s="442">
        <v>5.2010808705389745E-2</v>
      </c>
      <c r="V31" s="442">
        <v>4.2925278219395867E-2</v>
      </c>
      <c r="W31" s="442">
        <v>4.0252057613168725E-2</v>
      </c>
      <c r="X31" s="442">
        <v>7.5390821986888554E-2</v>
      </c>
      <c r="Y31" s="442">
        <v>5.8994828538434504E-2</v>
      </c>
      <c r="Z31" s="442">
        <v>1.7193775100401605E-2</v>
      </c>
      <c r="AA31" s="442">
        <v>1.8378204094792842E-2</v>
      </c>
      <c r="AB31" s="442">
        <v>1.5435763476608881E-2</v>
      </c>
      <c r="AC31" s="442">
        <v>1.1422841548130995E-2</v>
      </c>
      <c r="AD31" s="442">
        <v>5.6829065832322331E-3</v>
      </c>
      <c r="AE31" s="442">
        <v>1.1133328938598226E-3</v>
      </c>
      <c r="AF31" s="442">
        <v>1.1271960997019914E-2</v>
      </c>
      <c r="AG31" s="442">
        <v>1.0701446367360588E-2</v>
      </c>
      <c r="AH31" s="442">
        <v>9.9522697268203519E-3</v>
      </c>
      <c r="AI31" s="442">
        <v>2.2067175077072853E-2</v>
      </c>
      <c r="AJ31" s="442">
        <v>6.2545248868778283E-2</v>
      </c>
      <c r="AK31" s="442">
        <v>4.1218637992831542E-2</v>
      </c>
      <c r="AL31" s="442">
        <v>1.9947813787889873E-2</v>
      </c>
      <c r="AM31" s="442">
        <v>8.2364662902690136E-2</v>
      </c>
      <c r="AN31" s="442">
        <v>0.21305285868392665</v>
      </c>
      <c r="AO31" s="442">
        <v>6.2109518559353177E-2</v>
      </c>
      <c r="AP31" s="443">
        <v>3.1423269312923954E-2</v>
      </c>
      <c r="AQ31" s="442">
        <v>9.6820620175323821E-2</v>
      </c>
      <c r="AR31" s="442">
        <v>0.15806065051806836</v>
      </c>
      <c r="AS31" s="442">
        <v>7.0773912735765598E-5</v>
      </c>
      <c r="AT31" s="442">
        <v>3.7382642136396513E-2</v>
      </c>
      <c r="AU31" s="442">
        <v>0.11131450488145049</v>
      </c>
      <c r="AV31" s="442">
        <v>-9.8409542743538761E-2</v>
      </c>
      <c r="AW31" s="443">
        <v>0.11844417108457343</v>
      </c>
      <c r="AX31" s="442">
        <v>8.7530432440116032E-2</v>
      </c>
      <c r="AY31" s="443">
        <v>4.0716114733285992E-2</v>
      </c>
      <c r="AZ31" s="443">
        <v>7.935197259844054E-2</v>
      </c>
      <c r="BA31" s="442">
        <v>7.2033594973432952E-2</v>
      </c>
      <c r="BB31" s="443">
        <v>0.10164165920954152</v>
      </c>
      <c r="BC31" s="442">
        <v>5.0780762872061569E-2</v>
      </c>
      <c r="BD31" s="443">
        <v>5.4664101932366059E-2</v>
      </c>
    </row>
    <row r="32" spans="1:56" x14ac:dyDescent="0.2">
      <c r="A32" s="281" t="s">
        <v>474</v>
      </c>
      <c r="B32" s="283" t="s">
        <v>37</v>
      </c>
      <c r="C32" s="442">
        <v>5.2875082617316587E-3</v>
      </c>
      <c r="D32" s="442">
        <v>0</v>
      </c>
      <c r="E32" s="442">
        <v>7.6923076923076927E-3</v>
      </c>
      <c r="F32" s="442">
        <v>5.2104208416833664E-2</v>
      </c>
      <c r="G32" s="442">
        <v>4.690987723214286E-3</v>
      </c>
      <c r="H32" s="442">
        <v>1.8216779678170227E-2</v>
      </c>
      <c r="I32" s="442">
        <v>8.1097941359950087E-3</v>
      </c>
      <c r="J32" s="442">
        <v>5.9161940511648784E-3</v>
      </c>
      <c r="K32" s="442">
        <v>3.2579185520361991E-3</v>
      </c>
      <c r="L32" s="442">
        <v>3.1838540823484972E-3</v>
      </c>
      <c r="M32" s="442">
        <v>1.0849909584086799E-2</v>
      </c>
      <c r="N32" s="442">
        <v>3.8308676865815693E-3</v>
      </c>
      <c r="O32" s="442">
        <v>7.6748867639657775E-3</v>
      </c>
      <c r="P32" s="442">
        <v>1.1330567766701752E-2</v>
      </c>
      <c r="Q32" s="442">
        <v>6.1395455588707827E-3</v>
      </c>
      <c r="R32" s="442">
        <v>6.4591326307610122E-3</v>
      </c>
      <c r="S32" s="442">
        <v>1.1055276381909548E-2</v>
      </c>
      <c r="T32" s="442">
        <v>5.5359838953195776E-3</v>
      </c>
      <c r="U32" s="442">
        <v>5.7816836262719702E-3</v>
      </c>
      <c r="V32" s="442">
        <v>7.9491255961844191E-3</v>
      </c>
      <c r="W32" s="442">
        <v>3.8580246913580245E-3</v>
      </c>
      <c r="X32" s="442">
        <v>1.3867876954109935E-2</v>
      </c>
      <c r="Y32" s="442">
        <v>1.2552091178390319E-2</v>
      </c>
      <c r="Z32" s="442">
        <v>1.9201807228915662E-2</v>
      </c>
      <c r="AA32" s="442">
        <v>2.3698210543285508E-2</v>
      </c>
      <c r="AB32" s="442">
        <v>2.6359534552362861E-2</v>
      </c>
      <c r="AC32" s="442">
        <v>1.7645964273900101E-2</v>
      </c>
      <c r="AD32" s="442">
        <v>4.8081220867122153E-2</v>
      </c>
      <c r="AE32" s="442">
        <v>7.8240934027701478E-2</v>
      </c>
      <c r="AF32" s="442">
        <v>1.6047581640668836E-2</v>
      </c>
      <c r="AG32" s="442">
        <v>4.932697934955271E-3</v>
      </c>
      <c r="AH32" s="442">
        <v>2.122473849903524E-2</v>
      </c>
      <c r="AI32" s="442">
        <v>6.634575513368309E-3</v>
      </c>
      <c r="AJ32" s="442">
        <v>7.2171945701357465E-3</v>
      </c>
      <c r="AK32" s="442">
        <v>2.7240143369175629E-2</v>
      </c>
      <c r="AL32" s="442">
        <v>6.3403809105762434E-3</v>
      </c>
      <c r="AM32" s="442">
        <v>5.7226068517998111E-3</v>
      </c>
      <c r="AN32" s="442">
        <v>0</v>
      </c>
      <c r="AO32" s="442">
        <v>2.205071664829107E-3</v>
      </c>
      <c r="AP32" s="443">
        <v>1.3710102144838171E-2</v>
      </c>
      <c r="AQ32" s="442">
        <v>4.3612891970866588E-5</v>
      </c>
      <c r="AR32" s="442">
        <v>5.9483797123353076E-2</v>
      </c>
      <c r="AS32" s="442">
        <v>0</v>
      </c>
      <c r="AT32" s="442">
        <v>0</v>
      </c>
      <c r="AU32" s="442">
        <v>0</v>
      </c>
      <c r="AV32" s="442">
        <v>0</v>
      </c>
      <c r="AW32" s="443">
        <v>4.096079946876259E-2</v>
      </c>
      <c r="AX32" s="442">
        <v>3.29487563759722E-2</v>
      </c>
      <c r="AY32" s="443">
        <v>2.1065995309104209E-3</v>
      </c>
      <c r="AZ32" s="443">
        <v>2.1419643195333508E-2</v>
      </c>
      <c r="BA32" s="442">
        <v>2.2739147111921394E-2</v>
      </c>
      <c r="BB32" s="443">
        <v>3.132955805335802E-2</v>
      </c>
      <c r="BC32" s="442">
        <v>8.71698565154529E-3</v>
      </c>
      <c r="BD32" s="443">
        <v>1.7699605118317582E-2</v>
      </c>
    </row>
    <row r="33" spans="1:56" x14ac:dyDescent="0.2">
      <c r="A33" s="281" t="s">
        <v>475</v>
      </c>
      <c r="B33" s="283" t="s">
        <v>38</v>
      </c>
      <c r="C33" s="442">
        <v>1.9828155981493722E-3</v>
      </c>
      <c r="D33" s="442">
        <v>0</v>
      </c>
      <c r="E33" s="442">
        <v>0</v>
      </c>
      <c r="F33" s="442">
        <v>8.0160320641282558E-3</v>
      </c>
      <c r="G33" s="442">
        <v>1.46484375E-3</v>
      </c>
      <c r="H33" s="442">
        <v>2.7325169517255338E-3</v>
      </c>
      <c r="I33" s="442">
        <v>1.1436889166146808E-3</v>
      </c>
      <c r="J33" s="442">
        <v>1.7544575462075157E-3</v>
      </c>
      <c r="K33" s="442">
        <v>3.3182503770739065E-4</v>
      </c>
      <c r="L33" s="442">
        <v>7.0152717068695694E-4</v>
      </c>
      <c r="M33" s="442">
        <v>2.3014959723820483E-3</v>
      </c>
      <c r="N33" s="442">
        <v>9.799894081952852E-4</v>
      </c>
      <c r="O33" s="442">
        <v>8.8072471061902363E-4</v>
      </c>
      <c r="P33" s="442">
        <v>3.2196148845272739E-3</v>
      </c>
      <c r="Q33" s="442">
        <v>1.8935047050722975E-3</v>
      </c>
      <c r="R33" s="442">
        <v>1.6512068379389054E-3</v>
      </c>
      <c r="S33" s="442">
        <v>2.0100502512562816E-3</v>
      </c>
      <c r="T33" s="442">
        <v>5.0327126321087065E-4</v>
      </c>
      <c r="U33" s="442">
        <v>1.8623107259360242E-3</v>
      </c>
      <c r="V33" s="442">
        <v>3.1796502384737681E-3</v>
      </c>
      <c r="W33" s="442">
        <v>3.8580246913580245E-4</v>
      </c>
      <c r="X33" s="442">
        <v>1.5128593040847202E-3</v>
      </c>
      <c r="Y33" s="442">
        <v>3.4267208917005574E-3</v>
      </c>
      <c r="Z33" s="442">
        <v>2.008032128514056E-3</v>
      </c>
      <c r="AA33" s="442">
        <v>3.2242463324197966E-4</v>
      </c>
      <c r="AB33" s="442">
        <v>9.4989313702208502E-4</v>
      </c>
      <c r="AC33" s="442">
        <v>2.7290770757525638E-2</v>
      </c>
      <c r="AD33" s="442">
        <v>1.4366898665474746E-2</v>
      </c>
      <c r="AE33" s="442">
        <v>2.4090472946743133E-2</v>
      </c>
      <c r="AF33" s="442">
        <v>1.9513959026920536E-2</v>
      </c>
      <c r="AG33" s="442">
        <v>1.3711228158180754E-2</v>
      </c>
      <c r="AH33" s="442">
        <v>1.6248603635625064E-3</v>
      </c>
      <c r="AI33" s="442">
        <v>7.4819261903474139E-3</v>
      </c>
      <c r="AJ33" s="442">
        <v>1.9490950226244343E-2</v>
      </c>
      <c r="AK33" s="442">
        <v>1.5412186379928316E-2</v>
      </c>
      <c r="AL33" s="442">
        <v>5.730728899943912E-3</v>
      </c>
      <c r="AM33" s="442">
        <v>1.001456199064967E-2</v>
      </c>
      <c r="AN33" s="442">
        <v>0</v>
      </c>
      <c r="AO33" s="442">
        <v>2.4133284331740782E-2</v>
      </c>
      <c r="AP33" s="443">
        <v>7.4907721553035527E-3</v>
      </c>
      <c r="AQ33" s="442">
        <v>0</v>
      </c>
      <c r="AR33" s="442">
        <v>0.19022926540846299</v>
      </c>
      <c r="AS33" s="442">
        <v>1.5039456456350189E-4</v>
      </c>
      <c r="AT33" s="442">
        <v>0</v>
      </c>
      <c r="AU33" s="442">
        <v>4.1143654114365415E-2</v>
      </c>
      <c r="AV33" s="442">
        <v>0</v>
      </c>
      <c r="AW33" s="443">
        <v>0.13152153797585484</v>
      </c>
      <c r="AX33" s="442">
        <v>7.1378413184826392E-2</v>
      </c>
      <c r="AY33" s="443">
        <v>1.5491790932369333E-2</v>
      </c>
      <c r="AZ33" s="443">
        <v>7.316605972717484E-2</v>
      </c>
      <c r="BA33" s="442">
        <v>5.2878391310495293E-2</v>
      </c>
      <c r="BB33" s="443">
        <v>1.1505966823900432E-2</v>
      </c>
      <c r="BC33" s="442">
        <v>0.15220276745773928</v>
      </c>
      <c r="BD33" s="443">
        <v>7.7149415362637905E-2</v>
      </c>
    </row>
    <row r="34" spans="1:56" x14ac:dyDescent="0.2">
      <c r="A34" s="281" t="s">
        <v>476</v>
      </c>
      <c r="B34" s="283" t="s">
        <v>477</v>
      </c>
      <c r="C34" s="442">
        <v>2.9081295439524125E-2</v>
      </c>
      <c r="D34" s="442">
        <v>3.0303030303030304E-2</v>
      </c>
      <c r="E34" s="442">
        <v>2.3076923076923078E-2</v>
      </c>
      <c r="F34" s="442">
        <v>2.5050100200400802E-2</v>
      </c>
      <c r="G34" s="442">
        <v>2.7151925223214284E-2</v>
      </c>
      <c r="H34" s="442">
        <v>1.7002327699625543E-2</v>
      </c>
      <c r="I34" s="442">
        <v>3.4518610937824913E-2</v>
      </c>
      <c r="J34" s="442">
        <v>2.1747113305316413E-2</v>
      </c>
      <c r="K34" s="442">
        <v>1.9095022624434389E-2</v>
      </c>
      <c r="L34" s="442">
        <v>1.5757379526199343E-2</v>
      </c>
      <c r="M34" s="442">
        <v>4.5701134308729248E-2</v>
      </c>
      <c r="N34" s="442">
        <v>1.6981533633929412E-2</v>
      </c>
      <c r="O34" s="442">
        <v>2.755410166079517E-2</v>
      </c>
      <c r="P34" s="442">
        <v>2.0370255711720638E-2</v>
      </c>
      <c r="Q34" s="442">
        <v>1.5951342666972689E-2</v>
      </c>
      <c r="R34" s="442">
        <v>1.379243358748968E-2</v>
      </c>
      <c r="S34" s="442">
        <v>1.675041876046901E-2</v>
      </c>
      <c r="T34" s="442">
        <v>1.660795168595873E-2</v>
      </c>
      <c r="U34" s="442">
        <v>1.8464871707483323E-2</v>
      </c>
      <c r="V34" s="442">
        <v>1.7488076311605722E-2</v>
      </c>
      <c r="W34" s="442">
        <v>1.4531893004115226E-2</v>
      </c>
      <c r="X34" s="442">
        <v>6.9087241553202214E-2</v>
      </c>
      <c r="Y34" s="442">
        <v>2.6459808204046795E-2</v>
      </c>
      <c r="Z34" s="442">
        <v>3.2379518072289157E-2</v>
      </c>
      <c r="AA34" s="442">
        <v>1.2896985329679188E-2</v>
      </c>
      <c r="AB34" s="442">
        <v>4.3457611018760389E-2</v>
      </c>
      <c r="AC34" s="442">
        <v>2.096427390009924E-2</v>
      </c>
      <c r="AD34" s="442">
        <v>2.8510312240597663E-2</v>
      </c>
      <c r="AE34" s="442">
        <v>5.5666644692991131E-4</v>
      </c>
      <c r="AF34" s="442">
        <v>0.11460242646417038</v>
      </c>
      <c r="AG34" s="442">
        <v>1.7975085695175988E-2</v>
      </c>
      <c r="AH34" s="442">
        <v>2.3377678480755559E-2</v>
      </c>
      <c r="AI34" s="442">
        <v>2.0102042655993652E-2</v>
      </c>
      <c r="AJ34" s="442">
        <v>1.2160633484162896E-2</v>
      </c>
      <c r="AK34" s="442">
        <v>2.6881720430107527E-2</v>
      </c>
      <c r="AL34" s="442">
        <v>8.4741629477894011E-3</v>
      </c>
      <c r="AM34" s="442">
        <v>2.0999923357943949E-2</v>
      </c>
      <c r="AN34" s="442">
        <v>0.14778856526429343</v>
      </c>
      <c r="AO34" s="442">
        <v>7.5952468455224798E-2</v>
      </c>
      <c r="AP34" s="443">
        <v>2.2193164274848499E-2</v>
      </c>
      <c r="AQ34" s="442">
        <v>2.7039993021937284E-2</v>
      </c>
      <c r="AR34" s="442">
        <v>4.7922509493440749E-2</v>
      </c>
      <c r="AS34" s="442">
        <v>7.519728228175095E-4</v>
      </c>
      <c r="AT34" s="442">
        <v>3.7311027879430238E-3</v>
      </c>
      <c r="AU34" s="442">
        <v>6.9735006973500697E-3</v>
      </c>
      <c r="AV34" s="442">
        <v>-5.8648111332007952E-2</v>
      </c>
      <c r="AW34" s="443">
        <v>3.448471059535603E-2</v>
      </c>
      <c r="AX34" s="442">
        <v>3.7773758864870652E-2</v>
      </c>
      <c r="AY34" s="443">
        <v>4.2359004152949027E-2</v>
      </c>
      <c r="AZ34" s="443">
        <v>3.8444972322476963E-2</v>
      </c>
      <c r="BA34" s="442">
        <v>3.9291602218248373E-2</v>
      </c>
      <c r="BB34" s="443">
        <v>2.9016805743254635E-2</v>
      </c>
      <c r="BC34" s="442">
        <v>5.0530118667066706E-2</v>
      </c>
      <c r="BD34" s="443">
        <v>4.5319284556667894E-2</v>
      </c>
    </row>
    <row r="35" spans="1:56" x14ac:dyDescent="0.2">
      <c r="A35" s="281" t="s">
        <v>478</v>
      </c>
      <c r="B35" s="283" t="s">
        <v>194</v>
      </c>
      <c r="C35" s="442">
        <v>2.9742233972240581E-3</v>
      </c>
      <c r="D35" s="442">
        <v>0</v>
      </c>
      <c r="E35" s="442">
        <v>3.8461538461538464E-3</v>
      </c>
      <c r="F35" s="442">
        <v>9.0180360721442889E-3</v>
      </c>
      <c r="G35" s="442">
        <v>3.6097935267857145E-3</v>
      </c>
      <c r="H35" s="442">
        <v>4.7566035826333364E-3</v>
      </c>
      <c r="I35" s="442">
        <v>4.5747556664587231E-3</v>
      </c>
      <c r="J35" s="442">
        <v>1.1220368028071321E-2</v>
      </c>
      <c r="K35" s="442">
        <v>4.5248868778280545E-4</v>
      </c>
      <c r="L35" s="442">
        <v>5.5042901084668937E-3</v>
      </c>
      <c r="M35" s="442">
        <v>5.0961696531316783E-3</v>
      </c>
      <c r="N35" s="442">
        <v>1.7092071159769621E-3</v>
      </c>
      <c r="O35" s="442">
        <v>2.5163563160543532E-3</v>
      </c>
      <c r="P35" s="442">
        <v>5.9439044022041978E-3</v>
      </c>
      <c r="Q35" s="442">
        <v>6.7420243286665134E-3</v>
      </c>
      <c r="R35" s="442">
        <v>9.6644164926424168E-3</v>
      </c>
      <c r="S35" s="442">
        <v>6.3651591289782244E-3</v>
      </c>
      <c r="T35" s="442">
        <v>6.5425264217413188E-3</v>
      </c>
      <c r="U35" s="442">
        <v>1.2196309460051609E-2</v>
      </c>
      <c r="V35" s="442">
        <v>2.066772655007949E-2</v>
      </c>
      <c r="W35" s="442">
        <v>2.05761316872428E-3</v>
      </c>
      <c r="X35" s="442">
        <v>5.0428643469490669E-3</v>
      </c>
      <c r="Y35" s="442">
        <v>8.5354220013054167E-3</v>
      </c>
      <c r="Z35" s="442">
        <v>6.024096385542169E-3</v>
      </c>
      <c r="AA35" s="442">
        <v>4.0303079155247459E-2</v>
      </c>
      <c r="AB35" s="442">
        <v>9.4989313702208509E-3</v>
      </c>
      <c r="AC35" s="442">
        <v>3.8610238173999341E-2</v>
      </c>
      <c r="AD35" s="442">
        <v>5.8329608581827466E-2</v>
      </c>
      <c r="AE35" s="442">
        <v>2.5049990111846009E-3</v>
      </c>
      <c r="AF35" s="442">
        <v>1.1870472200401501E-2</v>
      </c>
      <c r="AG35" s="442">
        <v>0.25716913301563415</v>
      </c>
      <c r="AH35" s="442">
        <v>3.0628617853153246E-2</v>
      </c>
      <c r="AI35" s="442">
        <v>3.3407251158346404E-2</v>
      </c>
      <c r="AJ35" s="442">
        <v>1.1289592760180996E-2</v>
      </c>
      <c r="AK35" s="442">
        <v>7.1684587813620068E-2</v>
      </c>
      <c r="AL35" s="442">
        <v>3.3774721389031141E-2</v>
      </c>
      <c r="AM35" s="442">
        <v>2.0821091893825205E-2</v>
      </c>
      <c r="AN35" s="442">
        <v>0</v>
      </c>
      <c r="AO35" s="442">
        <v>5.7944383192453756E-2</v>
      </c>
      <c r="AP35" s="443">
        <v>1.3443946918137207E-2</v>
      </c>
      <c r="AQ35" s="442">
        <v>1.1601029264250513E-2</v>
      </c>
      <c r="AR35" s="442">
        <v>4.3167094042767119E-2</v>
      </c>
      <c r="AS35" s="442">
        <v>6.1927173643794891E-5</v>
      </c>
      <c r="AT35" s="442">
        <v>6.5942407814547715E-2</v>
      </c>
      <c r="AU35" s="442">
        <v>7.6795676429567639E-2</v>
      </c>
      <c r="AV35" s="442">
        <v>4.0755467196819085E-2</v>
      </c>
      <c r="AW35" s="443">
        <v>4.0959710867506341E-2</v>
      </c>
      <c r="AX35" s="442">
        <v>3.2697470800030451E-2</v>
      </c>
      <c r="AY35" s="443">
        <v>4.7339315301357775E-3</v>
      </c>
      <c r="AZ35" s="443">
        <v>2.2740480609500721E-2</v>
      </c>
      <c r="BA35" s="442">
        <v>2.3440763786322465E-2</v>
      </c>
      <c r="BB35" s="443">
        <v>5.1876546610965392E-2</v>
      </c>
      <c r="BC35" s="442">
        <v>-1.4606507118665832E-2</v>
      </c>
      <c r="BD35" s="443">
        <v>6.7589865532276545E-3</v>
      </c>
    </row>
    <row r="36" spans="1:56" x14ac:dyDescent="0.2">
      <c r="A36" s="281" t="s">
        <v>479</v>
      </c>
      <c r="B36" s="283" t="s">
        <v>39</v>
      </c>
      <c r="C36" s="442">
        <v>0</v>
      </c>
      <c r="D36" s="442">
        <v>0</v>
      </c>
      <c r="E36" s="442">
        <v>0</v>
      </c>
      <c r="F36" s="442">
        <v>0</v>
      </c>
      <c r="G36" s="442">
        <v>0</v>
      </c>
      <c r="H36" s="442">
        <v>0</v>
      </c>
      <c r="I36" s="442">
        <v>0</v>
      </c>
      <c r="J36" s="442">
        <v>0</v>
      </c>
      <c r="K36" s="442">
        <v>0</v>
      </c>
      <c r="L36" s="442">
        <v>0</v>
      </c>
      <c r="M36" s="442">
        <v>0</v>
      </c>
      <c r="N36" s="442">
        <v>0</v>
      </c>
      <c r="O36" s="442">
        <v>0</v>
      </c>
      <c r="P36" s="442">
        <v>0</v>
      </c>
      <c r="Q36" s="442">
        <v>0</v>
      </c>
      <c r="R36" s="442">
        <v>0</v>
      </c>
      <c r="S36" s="442">
        <v>0</v>
      </c>
      <c r="T36" s="442">
        <v>0</v>
      </c>
      <c r="U36" s="442">
        <v>0</v>
      </c>
      <c r="V36" s="442">
        <v>0</v>
      </c>
      <c r="W36" s="442">
        <v>0</v>
      </c>
      <c r="X36" s="442">
        <v>0</v>
      </c>
      <c r="Y36" s="442">
        <v>0</v>
      </c>
      <c r="Z36" s="442">
        <v>0</v>
      </c>
      <c r="AA36" s="442">
        <v>0</v>
      </c>
      <c r="AB36" s="442">
        <v>0</v>
      </c>
      <c r="AC36" s="442">
        <v>0</v>
      </c>
      <c r="AD36" s="442">
        <v>0</v>
      </c>
      <c r="AE36" s="442">
        <v>0</v>
      </c>
      <c r="AF36" s="442">
        <v>0</v>
      </c>
      <c r="AG36" s="442">
        <v>0</v>
      </c>
      <c r="AH36" s="442">
        <v>0</v>
      </c>
      <c r="AI36" s="442">
        <v>0</v>
      </c>
      <c r="AJ36" s="442">
        <v>0</v>
      </c>
      <c r="AK36" s="442">
        <v>0</v>
      </c>
      <c r="AL36" s="442">
        <v>0</v>
      </c>
      <c r="AM36" s="442">
        <v>0</v>
      </c>
      <c r="AN36" s="442">
        <v>0</v>
      </c>
      <c r="AO36" s="442">
        <v>0.18963616317530319</v>
      </c>
      <c r="AP36" s="443">
        <v>8.747522100490268E-4</v>
      </c>
      <c r="AQ36" s="442">
        <v>0</v>
      </c>
      <c r="AR36" s="442">
        <v>3.7957953780144243E-3</v>
      </c>
      <c r="AS36" s="442">
        <v>0.40063342651898509</v>
      </c>
      <c r="AT36" s="442">
        <v>0</v>
      </c>
      <c r="AU36" s="442">
        <v>0</v>
      </c>
      <c r="AV36" s="442">
        <v>0</v>
      </c>
      <c r="AW36" s="443">
        <v>5.1912128106595838E-2</v>
      </c>
      <c r="AX36" s="442">
        <v>2.6211960448076256E-2</v>
      </c>
      <c r="AY36" s="443">
        <v>0</v>
      </c>
      <c r="AZ36" s="443">
        <v>2.5803676267673843E-2</v>
      </c>
      <c r="BA36" s="442">
        <v>1.7535074601084621E-2</v>
      </c>
      <c r="BB36" s="443">
        <v>0</v>
      </c>
      <c r="BC36" s="442">
        <v>5.8879163564481619E-2</v>
      </c>
      <c r="BD36" s="443">
        <v>2.7821980014059326E-2</v>
      </c>
    </row>
    <row r="37" spans="1:56" x14ac:dyDescent="0.2">
      <c r="A37" s="281" t="s">
        <v>480</v>
      </c>
      <c r="B37" s="283" t="s">
        <v>40</v>
      </c>
      <c r="C37" s="442">
        <v>0</v>
      </c>
      <c r="D37" s="442">
        <v>0</v>
      </c>
      <c r="E37" s="442">
        <v>0</v>
      </c>
      <c r="F37" s="442">
        <v>0</v>
      </c>
      <c r="G37" s="442">
        <v>8.7193080357142859E-5</v>
      </c>
      <c r="H37" s="442">
        <v>0</v>
      </c>
      <c r="I37" s="442">
        <v>0</v>
      </c>
      <c r="J37" s="442">
        <v>2.0400669141947857E-4</v>
      </c>
      <c r="K37" s="442">
        <v>0</v>
      </c>
      <c r="L37" s="442">
        <v>1.0792725702876261E-4</v>
      </c>
      <c r="M37" s="442">
        <v>3.2878513891172121E-4</v>
      </c>
      <c r="N37" s="442">
        <v>4.9494414555317433E-5</v>
      </c>
      <c r="O37" s="442">
        <v>0</v>
      </c>
      <c r="P37" s="442">
        <v>2.4766268342517491E-4</v>
      </c>
      <c r="Q37" s="442">
        <v>1.1475786091347258E-4</v>
      </c>
      <c r="R37" s="442">
        <v>9.7129813996406193E-5</v>
      </c>
      <c r="S37" s="442">
        <v>0</v>
      </c>
      <c r="T37" s="442">
        <v>1.0065425264217413E-3</v>
      </c>
      <c r="U37" s="442">
        <v>8.3986562150055986E-4</v>
      </c>
      <c r="V37" s="442">
        <v>3.1796502384737681E-3</v>
      </c>
      <c r="W37" s="442">
        <v>1.286008230452675E-4</v>
      </c>
      <c r="X37" s="442">
        <v>0</v>
      </c>
      <c r="Y37" s="442">
        <v>1.5062509414068384E-4</v>
      </c>
      <c r="Z37" s="442">
        <v>0</v>
      </c>
      <c r="AA37" s="442">
        <v>1.6121231662098983E-4</v>
      </c>
      <c r="AB37" s="442">
        <v>0</v>
      </c>
      <c r="AC37" s="442">
        <v>3.1012239497188222E-5</v>
      </c>
      <c r="AD37" s="442">
        <v>2.2348509035182939E-4</v>
      </c>
      <c r="AE37" s="442">
        <v>0</v>
      </c>
      <c r="AF37" s="442">
        <v>7.1073205401563609E-4</v>
      </c>
      <c r="AG37" s="442">
        <v>1.6721009949000919E-3</v>
      </c>
      <c r="AH37" s="442">
        <v>1.2186452726718797E-4</v>
      </c>
      <c r="AI37" s="442">
        <v>0</v>
      </c>
      <c r="AJ37" s="442">
        <v>9.0497737556561084E-5</v>
      </c>
      <c r="AK37" s="442">
        <v>0</v>
      </c>
      <c r="AL37" s="442">
        <v>2.1947472382763918E-4</v>
      </c>
      <c r="AM37" s="442">
        <v>1.4051043609329892E-4</v>
      </c>
      <c r="AN37" s="442">
        <v>0</v>
      </c>
      <c r="AO37" s="442">
        <v>1.2250398137939484E-4</v>
      </c>
      <c r="AP37" s="443">
        <v>1.5370323070628894E-4</v>
      </c>
      <c r="AQ37" s="442">
        <v>0</v>
      </c>
      <c r="AR37" s="442">
        <v>3.2832602420076455E-2</v>
      </c>
      <c r="AS37" s="442">
        <v>0.14876676457057927</v>
      </c>
      <c r="AT37" s="442">
        <v>0.18044644327792778</v>
      </c>
      <c r="AU37" s="442">
        <v>0.22567991631799164</v>
      </c>
      <c r="AV37" s="442">
        <v>0</v>
      </c>
      <c r="AW37" s="443">
        <v>7.1161864120791202E-2</v>
      </c>
      <c r="AX37" s="442">
        <v>3.4946796135525975E-2</v>
      </c>
      <c r="AY37" s="443">
        <v>4.5198287177500912E-3</v>
      </c>
      <c r="AZ37" s="443">
        <v>3.7645219066377356E-2</v>
      </c>
      <c r="BA37" s="442">
        <v>2.4874626086392876E-2</v>
      </c>
      <c r="BB37" s="443">
        <v>1.3847616497312063E-2</v>
      </c>
      <c r="BC37" s="442">
        <v>6.81492950477397E-2</v>
      </c>
      <c r="BD37" s="443">
        <v>3.1343592270535771E-2</v>
      </c>
    </row>
    <row r="38" spans="1:56" x14ac:dyDescent="0.2">
      <c r="A38" s="281" t="s">
        <v>481</v>
      </c>
      <c r="B38" s="283" t="s">
        <v>482</v>
      </c>
      <c r="C38" s="442">
        <v>3.3046926635822867E-4</v>
      </c>
      <c r="D38" s="442">
        <v>0</v>
      </c>
      <c r="E38" s="442">
        <v>0</v>
      </c>
      <c r="F38" s="442">
        <v>0</v>
      </c>
      <c r="G38" s="442">
        <v>0</v>
      </c>
      <c r="H38" s="442">
        <v>0</v>
      </c>
      <c r="I38" s="442">
        <v>0</v>
      </c>
      <c r="J38" s="442">
        <v>0</v>
      </c>
      <c r="K38" s="442">
        <v>0</v>
      </c>
      <c r="L38" s="442">
        <v>0</v>
      </c>
      <c r="M38" s="442">
        <v>0</v>
      </c>
      <c r="N38" s="442">
        <v>1.6498138185105811E-6</v>
      </c>
      <c r="O38" s="442">
        <v>0</v>
      </c>
      <c r="P38" s="442">
        <v>0</v>
      </c>
      <c r="Q38" s="442">
        <v>0</v>
      </c>
      <c r="R38" s="442">
        <v>0</v>
      </c>
      <c r="S38" s="442">
        <v>0</v>
      </c>
      <c r="T38" s="442">
        <v>0</v>
      </c>
      <c r="U38" s="442">
        <v>0</v>
      </c>
      <c r="V38" s="442">
        <v>0</v>
      </c>
      <c r="W38" s="442">
        <v>0</v>
      </c>
      <c r="X38" s="442">
        <v>0</v>
      </c>
      <c r="Y38" s="442">
        <v>0</v>
      </c>
      <c r="Z38" s="442">
        <v>0</v>
      </c>
      <c r="AA38" s="442">
        <v>3.2242463324197966E-4</v>
      </c>
      <c r="AB38" s="442">
        <v>0</v>
      </c>
      <c r="AC38" s="442">
        <v>2.0674826331458817E-5</v>
      </c>
      <c r="AD38" s="442">
        <v>1.915586488729966E-4</v>
      </c>
      <c r="AE38" s="442">
        <v>0</v>
      </c>
      <c r="AF38" s="442">
        <v>4.7382136934375743E-4</v>
      </c>
      <c r="AG38" s="442">
        <v>3.3442019898001838E-4</v>
      </c>
      <c r="AH38" s="442">
        <v>2.0310754544531328E-5</v>
      </c>
      <c r="AI38" s="442">
        <v>1.8028737808066057E-5</v>
      </c>
      <c r="AJ38" s="442">
        <v>2.1131221719457013E-2</v>
      </c>
      <c r="AK38" s="442">
        <v>0</v>
      </c>
      <c r="AL38" s="442">
        <v>4.8772160850586485E-5</v>
      </c>
      <c r="AM38" s="442">
        <v>5.1094704033926883E-5</v>
      </c>
      <c r="AN38" s="442">
        <v>0</v>
      </c>
      <c r="AO38" s="442">
        <v>1.8375597206909224E-3</v>
      </c>
      <c r="AP38" s="443">
        <v>1.1002212874453845E-3</v>
      </c>
      <c r="AQ38" s="442">
        <v>3.5457281172314538E-2</v>
      </c>
      <c r="AR38" s="442">
        <v>5.40375184572724E-2</v>
      </c>
      <c r="AS38" s="442">
        <v>0.44296507307406491</v>
      </c>
      <c r="AT38" s="442">
        <v>0</v>
      </c>
      <c r="AU38" s="442">
        <v>0</v>
      </c>
      <c r="AV38" s="442">
        <v>0</v>
      </c>
      <c r="AW38" s="443">
        <v>9.2601865862553201E-2</v>
      </c>
      <c r="AX38" s="442">
        <v>4.6323857063227607E-2</v>
      </c>
      <c r="AY38" s="443">
        <v>2.3894519398360337E-2</v>
      </c>
      <c r="AZ38" s="443">
        <v>5.8046502567543436E-2</v>
      </c>
      <c r="BA38" s="442">
        <v>3.8899124261299142E-2</v>
      </c>
      <c r="BB38" s="443">
        <v>2.0055733381367173E-2</v>
      </c>
      <c r="BC38" s="442">
        <v>0.10674356381487889</v>
      </c>
      <c r="BD38" s="443">
        <v>4.9953549979543911E-2</v>
      </c>
    </row>
    <row r="39" spans="1:56" x14ac:dyDescent="0.2">
      <c r="A39" s="281" t="s">
        <v>483</v>
      </c>
      <c r="B39" s="283" t="s">
        <v>484</v>
      </c>
      <c r="C39" s="442">
        <v>0</v>
      </c>
      <c r="D39" s="442">
        <v>0</v>
      </c>
      <c r="E39" s="442">
        <v>7.6923076923076927E-3</v>
      </c>
      <c r="F39" s="442">
        <v>3.0060120240480962E-3</v>
      </c>
      <c r="G39" s="442">
        <v>4.7084263392857144E-4</v>
      </c>
      <c r="H39" s="442">
        <v>5.0602165772695076E-4</v>
      </c>
      <c r="I39" s="442">
        <v>5.1985859846121851E-4</v>
      </c>
      <c r="J39" s="442">
        <v>1.4280468399363499E-3</v>
      </c>
      <c r="K39" s="442">
        <v>6.0331825037707392E-5</v>
      </c>
      <c r="L39" s="442">
        <v>4.3170902811505045E-4</v>
      </c>
      <c r="M39" s="442">
        <v>3.2878513891172121E-4</v>
      </c>
      <c r="N39" s="442">
        <v>5.0649284228274842E-4</v>
      </c>
      <c r="O39" s="442">
        <v>2.5163563160543532E-4</v>
      </c>
      <c r="P39" s="442">
        <v>7.4298805027552472E-4</v>
      </c>
      <c r="Q39" s="442">
        <v>2.180399357355979E-3</v>
      </c>
      <c r="R39" s="442">
        <v>1.6512068379389054E-3</v>
      </c>
      <c r="S39" s="442">
        <v>1.340033500837521E-3</v>
      </c>
      <c r="T39" s="442">
        <v>5.0327126321087065E-4</v>
      </c>
      <c r="U39" s="442">
        <v>4.9905058668873851E-4</v>
      </c>
      <c r="V39" s="442">
        <v>0</v>
      </c>
      <c r="W39" s="442">
        <v>1.286008230452675E-4</v>
      </c>
      <c r="X39" s="442">
        <v>5.0428643469490675E-4</v>
      </c>
      <c r="Y39" s="442">
        <v>6.9036501481146756E-4</v>
      </c>
      <c r="Z39" s="442">
        <v>3.7650602409638556E-4</v>
      </c>
      <c r="AA39" s="442">
        <v>9.3503143640174102E-3</v>
      </c>
      <c r="AB39" s="442">
        <v>1.4248397055331276E-3</v>
      </c>
      <c r="AC39" s="442">
        <v>3.1012239497188221E-4</v>
      </c>
      <c r="AD39" s="442">
        <v>2.5860417597854545E-3</v>
      </c>
      <c r="AE39" s="442">
        <v>1.9776307983036324E-4</v>
      </c>
      <c r="AF39" s="442">
        <v>1.4214641080312722E-3</v>
      </c>
      <c r="AG39" s="442">
        <v>1.2540757461750689E-3</v>
      </c>
      <c r="AH39" s="442">
        <v>0</v>
      </c>
      <c r="AI39" s="442">
        <v>2.2896497016243892E-3</v>
      </c>
      <c r="AJ39" s="442">
        <v>1.0407239819004526E-3</v>
      </c>
      <c r="AK39" s="442">
        <v>0</v>
      </c>
      <c r="AL39" s="442">
        <v>1.8411490721096399E-3</v>
      </c>
      <c r="AM39" s="442">
        <v>3.2445137061543573E-3</v>
      </c>
      <c r="AN39" s="442">
        <v>0</v>
      </c>
      <c r="AO39" s="442">
        <v>3.6751194413818448E-3</v>
      </c>
      <c r="AP39" s="443">
        <v>9.1091767609756543E-4</v>
      </c>
      <c r="AQ39" s="442">
        <v>0</v>
      </c>
      <c r="AR39" s="442">
        <v>1.1991298601515789E-2</v>
      </c>
      <c r="AS39" s="442">
        <v>0</v>
      </c>
      <c r="AT39" s="442">
        <v>0</v>
      </c>
      <c r="AU39" s="442">
        <v>0</v>
      </c>
      <c r="AV39" s="442">
        <v>0</v>
      </c>
      <c r="AW39" s="443">
        <v>8.2570405286247692E-3</v>
      </c>
      <c r="AX39" s="442">
        <v>4.8963420380005547E-3</v>
      </c>
      <c r="AY39" s="443">
        <v>2.2593764121102576E-5</v>
      </c>
      <c r="AZ39" s="443">
        <v>4.1156449701580571E-3</v>
      </c>
      <c r="BA39" s="442">
        <v>3.2829961952431813E-3</v>
      </c>
      <c r="BB39" s="443">
        <v>6.1917417115137695E-3</v>
      </c>
      <c r="BC39" s="442">
        <v>1.4544772092805029E-3</v>
      </c>
      <c r="BD39" s="443">
        <v>1.5765882855534785E-3</v>
      </c>
    </row>
    <row r="40" spans="1:56" x14ac:dyDescent="0.2">
      <c r="A40" s="281" t="s">
        <v>485</v>
      </c>
      <c r="B40" s="283" t="s">
        <v>41</v>
      </c>
      <c r="C40" s="442">
        <v>1.982815598149372E-2</v>
      </c>
      <c r="D40" s="442">
        <v>3.0303030303030304E-2</v>
      </c>
      <c r="E40" s="442">
        <v>1.1538461538461539E-2</v>
      </c>
      <c r="F40" s="442">
        <v>5.9118236472945888E-2</v>
      </c>
      <c r="G40" s="442">
        <v>2.5652204241071428E-2</v>
      </c>
      <c r="H40" s="442">
        <v>3.0563708126707823E-2</v>
      </c>
      <c r="I40" s="442">
        <v>1.6947390309835726E-2</v>
      </c>
      <c r="J40" s="442">
        <v>4.4759068097433595E-2</v>
      </c>
      <c r="K40" s="442">
        <v>4.4042232277526393E-3</v>
      </c>
      <c r="L40" s="442">
        <v>3.5885812962063571E-2</v>
      </c>
      <c r="M40" s="442">
        <v>5.3263192503698834E-2</v>
      </c>
      <c r="N40" s="442">
        <v>9.7998940819528525E-3</v>
      </c>
      <c r="O40" s="442">
        <v>1.2959235027679919E-2</v>
      </c>
      <c r="P40" s="442">
        <v>2.5756919076218191E-2</v>
      </c>
      <c r="Q40" s="442">
        <v>3.6808583887996328E-2</v>
      </c>
      <c r="R40" s="442">
        <v>3.1081540478849982E-2</v>
      </c>
      <c r="S40" s="442">
        <v>2.8140703517587941E-2</v>
      </c>
      <c r="T40" s="442">
        <v>4.2778057372924005E-2</v>
      </c>
      <c r="U40" s="442">
        <v>3.6528068552509861E-2</v>
      </c>
      <c r="V40" s="442">
        <v>3.4976152623211444E-2</v>
      </c>
      <c r="W40" s="442">
        <v>2.3405349794238684E-2</v>
      </c>
      <c r="X40" s="442">
        <v>3.4795763993948563E-2</v>
      </c>
      <c r="Y40" s="442">
        <v>9.55590701410855E-2</v>
      </c>
      <c r="Z40" s="442">
        <v>6.8273092369477914E-2</v>
      </c>
      <c r="AA40" s="442">
        <v>0.13493470901176849</v>
      </c>
      <c r="AB40" s="442">
        <v>6.1980527190691047E-2</v>
      </c>
      <c r="AC40" s="442">
        <v>8.6131326496857424E-2</v>
      </c>
      <c r="AD40" s="442">
        <v>0.11579720324372646</v>
      </c>
      <c r="AE40" s="442">
        <v>2.5167183048041778E-2</v>
      </c>
      <c r="AF40" s="442">
        <v>6.3068118056334874E-2</v>
      </c>
      <c r="AG40" s="442">
        <v>0.13769751693002258</v>
      </c>
      <c r="AH40" s="442">
        <v>9.2210825632172241E-2</v>
      </c>
      <c r="AI40" s="442">
        <v>7.6622135684280737E-2</v>
      </c>
      <c r="AJ40" s="442">
        <v>4.6380090497737558E-2</v>
      </c>
      <c r="AK40" s="442">
        <v>7.9569892473118284E-2</v>
      </c>
      <c r="AL40" s="442">
        <v>0.14718218840685737</v>
      </c>
      <c r="AM40" s="442">
        <v>3.4540019926934576E-2</v>
      </c>
      <c r="AN40" s="442">
        <v>0</v>
      </c>
      <c r="AO40" s="442">
        <v>3.0748499326228102E-2</v>
      </c>
      <c r="AP40" s="443">
        <v>4.2765098516989855E-2</v>
      </c>
      <c r="AQ40" s="442">
        <v>3.8074054690566531E-2</v>
      </c>
      <c r="AR40" s="442">
        <v>3.3430191196790096E-2</v>
      </c>
      <c r="AS40" s="442">
        <v>0</v>
      </c>
      <c r="AT40" s="442">
        <v>1.0985627018626869E-2</v>
      </c>
      <c r="AU40" s="442">
        <v>2.1530683403068341E-2</v>
      </c>
      <c r="AV40" s="442">
        <v>0</v>
      </c>
      <c r="AW40" s="443">
        <v>2.5908709898651221E-2</v>
      </c>
      <c r="AX40" s="442">
        <v>5.2961097053197473E-2</v>
      </c>
      <c r="AY40" s="443">
        <v>1.0127385793901836E-2</v>
      </c>
      <c r="AZ40" s="443">
        <v>1.7971721850362811E-2</v>
      </c>
      <c r="BA40" s="442">
        <v>3.8781950715168205E-2</v>
      </c>
      <c r="BB40" s="443">
        <v>2.5890111033302285E-2</v>
      </c>
      <c r="BC40" s="442">
        <v>7.8218277765636553E-3</v>
      </c>
      <c r="BD40" s="443">
        <v>4.6344914570388168E-2</v>
      </c>
    </row>
    <row r="41" spans="1:56" x14ac:dyDescent="0.2">
      <c r="A41" s="286">
        <v>37</v>
      </c>
      <c r="B41" s="283" t="s">
        <v>42</v>
      </c>
      <c r="C41" s="442">
        <v>0</v>
      </c>
      <c r="D41" s="442">
        <v>0</v>
      </c>
      <c r="E41" s="442">
        <v>0</v>
      </c>
      <c r="F41" s="442">
        <v>0</v>
      </c>
      <c r="G41" s="442">
        <v>1.9182477678571428E-4</v>
      </c>
      <c r="H41" s="442">
        <v>2.0240866309078029E-4</v>
      </c>
      <c r="I41" s="442">
        <v>0</v>
      </c>
      <c r="J41" s="442">
        <v>1.2240401485168713E-4</v>
      </c>
      <c r="K41" s="442">
        <v>3.0165912518853696E-5</v>
      </c>
      <c r="L41" s="442">
        <v>1.0792725702876261E-4</v>
      </c>
      <c r="M41" s="442">
        <v>0</v>
      </c>
      <c r="N41" s="442">
        <v>4.6194786918296271E-5</v>
      </c>
      <c r="O41" s="442">
        <v>0</v>
      </c>
      <c r="P41" s="442">
        <v>1.2383134171258745E-4</v>
      </c>
      <c r="Q41" s="442">
        <v>1.1475786091347258E-4</v>
      </c>
      <c r="R41" s="442">
        <v>1.4569472099460929E-4</v>
      </c>
      <c r="S41" s="442">
        <v>0</v>
      </c>
      <c r="T41" s="442">
        <v>0</v>
      </c>
      <c r="U41" s="442">
        <v>1.095476897609426E-4</v>
      </c>
      <c r="V41" s="442">
        <v>0</v>
      </c>
      <c r="W41" s="442">
        <v>0</v>
      </c>
      <c r="X41" s="442">
        <v>2.5214321734745338E-4</v>
      </c>
      <c r="Y41" s="442">
        <v>2.5104182356780637E-4</v>
      </c>
      <c r="Z41" s="442">
        <v>0</v>
      </c>
      <c r="AA41" s="442">
        <v>3.2242463324197966E-4</v>
      </c>
      <c r="AB41" s="442">
        <v>0</v>
      </c>
      <c r="AC41" s="442">
        <v>8.7868011908699966E-4</v>
      </c>
      <c r="AD41" s="442">
        <v>1.5963220739416385E-4</v>
      </c>
      <c r="AE41" s="442">
        <v>5.200436543687329E-4</v>
      </c>
      <c r="AF41" s="442">
        <v>5.8604221997780523E-4</v>
      </c>
      <c r="AG41" s="442">
        <v>3.2689574450296799E-2</v>
      </c>
      <c r="AH41" s="442">
        <v>4.8745810906875188E-4</v>
      </c>
      <c r="AI41" s="442">
        <v>3.082914165179296E-3</v>
      </c>
      <c r="AJ41" s="442">
        <v>1.2726244343891403E-2</v>
      </c>
      <c r="AK41" s="442">
        <v>2.8673835125448029E-3</v>
      </c>
      <c r="AL41" s="442">
        <v>1.0364084180749628E-3</v>
      </c>
      <c r="AM41" s="442">
        <v>1.5558337378330737E-2</v>
      </c>
      <c r="AN41" s="442">
        <v>0</v>
      </c>
      <c r="AO41" s="442">
        <v>1.3475437951733431E-3</v>
      </c>
      <c r="AP41" s="443">
        <v>1.8811693199310144E-3</v>
      </c>
      <c r="AQ41" s="442">
        <v>0.67024292380827777</v>
      </c>
      <c r="AR41" s="442">
        <v>0.11253165797686161</v>
      </c>
      <c r="AS41" s="442">
        <v>0</v>
      </c>
      <c r="AT41" s="442">
        <v>0</v>
      </c>
      <c r="AU41" s="442">
        <v>0</v>
      </c>
      <c r="AV41" s="442">
        <v>0</v>
      </c>
      <c r="AW41" s="443">
        <v>9.4217350126822044E-2</v>
      </c>
      <c r="AX41" s="442">
        <v>4.7849671598501016E-2</v>
      </c>
      <c r="AY41" s="443">
        <v>4.046865922148344E-2</v>
      </c>
      <c r="AZ41" s="443">
        <v>6.7185225667858908E-2</v>
      </c>
      <c r="BA41" s="442">
        <v>4.5406351803421965E-2</v>
      </c>
      <c r="BB41" s="443">
        <v>4.7397455298187077E-2</v>
      </c>
      <c r="BC41" s="442">
        <v>9.2549446668963212E-2</v>
      </c>
      <c r="BD41" s="443">
        <v>4.4238276173060795E-2</v>
      </c>
    </row>
    <row r="42" spans="1:56" x14ac:dyDescent="0.2">
      <c r="A42" s="287">
        <v>38</v>
      </c>
      <c r="B42" s="272" t="s">
        <v>283</v>
      </c>
      <c r="C42" s="442">
        <v>9.9140779907468612E-4</v>
      </c>
      <c r="D42" s="442">
        <v>0</v>
      </c>
      <c r="E42" s="442">
        <v>0</v>
      </c>
      <c r="F42" s="442">
        <v>1.002004008016032E-3</v>
      </c>
      <c r="G42" s="442">
        <v>8.0217633928571425E-4</v>
      </c>
      <c r="H42" s="442">
        <v>1.1132476469992915E-3</v>
      </c>
      <c r="I42" s="442">
        <v>8.3177375753794964E-4</v>
      </c>
      <c r="J42" s="442">
        <v>6.5282141254233139E-4</v>
      </c>
      <c r="K42" s="442">
        <v>6.0331825037707392E-5</v>
      </c>
      <c r="L42" s="442">
        <v>2.1585451405752522E-4</v>
      </c>
      <c r="M42" s="442">
        <v>1.3151405556468849E-3</v>
      </c>
      <c r="N42" s="442">
        <v>1.7158063712510043E-4</v>
      </c>
      <c r="O42" s="442">
        <v>2.5163563160543532E-4</v>
      </c>
      <c r="P42" s="442">
        <v>4.3340969599405611E-4</v>
      </c>
      <c r="Q42" s="442">
        <v>6.3116823502409913E-4</v>
      </c>
      <c r="R42" s="442">
        <v>8.7416832596765579E-4</v>
      </c>
      <c r="S42" s="442">
        <v>1.340033500837521E-3</v>
      </c>
      <c r="T42" s="442">
        <v>1.0065425264217413E-3</v>
      </c>
      <c r="U42" s="442">
        <v>9.6158527679049617E-4</v>
      </c>
      <c r="V42" s="442">
        <v>0</v>
      </c>
      <c r="W42" s="442">
        <v>7.716049382716049E-4</v>
      </c>
      <c r="X42" s="442">
        <v>1.2607160867372667E-3</v>
      </c>
      <c r="Y42" s="442">
        <v>8.9119847366571272E-4</v>
      </c>
      <c r="Z42" s="442">
        <v>0</v>
      </c>
      <c r="AA42" s="442">
        <v>1.1284862163469288E-3</v>
      </c>
      <c r="AB42" s="442">
        <v>3.5620992638328189E-3</v>
      </c>
      <c r="AC42" s="442">
        <v>2.2018690043003638E-3</v>
      </c>
      <c r="AD42" s="442">
        <v>3.7034672115446011E-3</v>
      </c>
      <c r="AE42" s="442">
        <v>3.2228057453836972E-4</v>
      </c>
      <c r="AF42" s="442">
        <v>2.1197271786431251E-3</v>
      </c>
      <c r="AG42" s="442">
        <v>2.9261767410751608E-3</v>
      </c>
      <c r="AH42" s="442">
        <v>2.9247486544125116E-3</v>
      </c>
      <c r="AI42" s="442">
        <v>4.3268970739358537E-3</v>
      </c>
      <c r="AJ42" s="442">
        <v>1.6742081447963801E-3</v>
      </c>
      <c r="AK42" s="442">
        <v>5.017921146953405E-3</v>
      </c>
      <c r="AL42" s="442">
        <v>1.7436047504084669E-3</v>
      </c>
      <c r="AM42" s="442">
        <v>1.8394093452213677E-3</v>
      </c>
      <c r="AN42" s="442">
        <v>0</v>
      </c>
      <c r="AO42" s="442">
        <v>2.4500796275878968E-4</v>
      </c>
      <c r="AP42" s="443">
        <v>1.0476683445936018E-3</v>
      </c>
      <c r="AQ42" s="442">
        <v>0</v>
      </c>
      <c r="AR42" s="442">
        <v>0</v>
      </c>
      <c r="AS42" s="442">
        <v>0</v>
      </c>
      <c r="AT42" s="442">
        <v>0</v>
      </c>
      <c r="AU42" s="442">
        <v>0</v>
      </c>
      <c r="AV42" s="442">
        <v>0</v>
      </c>
      <c r="AW42" s="443">
        <v>0</v>
      </c>
      <c r="AX42" s="442">
        <v>9.8704122414407171E-4</v>
      </c>
      <c r="AY42" s="443">
        <v>0</v>
      </c>
      <c r="AZ42" s="443">
        <v>0</v>
      </c>
      <c r="BA42" s="442">
        <v>6.6030320524852011E-4</v>
      </c>
      <c r="BB42" s="443">
        <v>0</v>
      </c>
      <c r="BC42" s="442">
        <v>0</v>
      </c>
      <c r="BD42" s="443">
        <v>1.0476683445936018E-3</v>
      </c>
    </row>
    <row r="43" spans="1:56" x14ac:dyDescent="0.2">
      <c r="A43" s="287">
        <v>39</v>
      </c>
      <c r="B43" s="272" t="s">
        <v>284</v>
      </c>
      <c r="C43" s="442">
        <v>3.9656311962987445E-3</v>
      </c>
      <c r="D43" s="442">
        <v>0</v>
      </c>
      <c r="E43" s="442">
        <v>1.1538461538461539E-2</v>
      </c>
      <c r="F43" s="442">
        <v>1.7034068136272545E-2</v>
      </c>
      <c r="G43" s="442">
        <v>6.417410714285714E-3</v>
      </c>
      <c r="H43" s="442">
        <v>3.7445602671794353E-3</v>
      </c>
      <c r="I43" s="442">
        <v>3.0151798710750678E-3</v>
      </c>
      <c r="J43" s="442">
        <v>1.8360602227753071E-3</v>
      </c>
      <c r="K43" s="442">
        <v>3.6199095022624434E-4</v>
      </c>
      <c r="L43" s="442">
        <v>3.5076358534347849E-3</v>
      </c>
      <c r="M43" s="442">
        <v>9.2059838895281933E-3</v>
      </c>
      <c r="N43" s="442">
        <v>3.6807346290971062E-3</v>
      </c>
      <c r="O43" s="442">
        <v>5.284348263714142E-3</v>
      </c>
      <c r="P43" s="442">
        <v>4.1483499473716802E-3</v>
      </c>
      <c r="Q43" s="442">
        <v>8.4060133119118665E-3</v>
      </c>
      <c r="R43" s="442">
        <v>6.8476518867466368E-3</v>
      </c>
      <c r="S43" s="442">
        <v>3.3500837520938024E-3</v>
      </c>
      <c r="T43" s="442">
        <v>1.5098137896326119E-3</v>
      </c>
      <c r="U43" s="442">
        <v>3.2742587272992841E-3</v>
      </c>
      <c r="V43" s="442">
        <v>3.1796502384737681E-3</v>
      </c>
      <c r="W43" s="442">
        <v>2.05761316872428E-3</v>
      </c>
      <c r="X43" s="442">
        <v>3.2778618255168935E-3</v>
      </c>
      <c r="Y43" s="442">
        <v>1.5564593061203997E-2</v>
      </c>
      <c r="Z43" s="442">
        <v>3.1375502008032128E-3</v>
      </c>
      <c r="AA43" s="442">
        <v>1.015637594712236E-2</v>
      </c>
      <c r="AB43" s="442">
        <v>2.5172168131085252E-2</v>
      </c>
      <c r="AC43" s="442">
        <v>9.2519847833278206E-3</v>
      </c>
      <c r="AD43" s="442">
        <v>8.5882127578060154E-3</v>
      </c>
      <c r="AE43" s="442">
        <v>2.2046921121829381E-3</v>
      </c>
      <c r="AF43" s="442">
        <v>1.3528846993104653E-2</v>
      </c>
      <c r="AG43" s="442">
        <v>9.0293453724604959E-3</v>
      </c>
      <c r="AH43" s="442">
        <v>3.8387326089164213E-3</v>
      </c>
      <c r="AI43" s="442">
        <v>1.4459047722068978E-2</v>
      </c>
      <c r="AJ43" s="442">
        <v>4.4909502262443441E-3</v>
      </c>
      <c r="AK43" s="442">
        <v>1.003584229390681E-2</v>
      </c>
      <c r="AL43" s="442">
        <v>4.7918648035701217E-3</v>
      </c>
      <c r="AM43" s="442">
        <v>4.2664077868328947E-3</v>
      </c>
      <c r="AN43" s="442">
        <v>1.0787486515641855E-3</v>
      </c>
      <c r="AO43" s="442">
        <v>2.4500796275878968E-4</v>
      </c>
      <c r="AP43" s="443">
        <v>5.6339015078739002E-3</v>
      </c>
      <c r="AQ43" s="442">
        <v>4.3612891970866588E-5</v>
      </c>
      <c r="AR43" s="442">
        <v>2.2019091222401043E-2</v>
      </c>
      <c r="AS43" s="442">
        <v>0</v>
      </c>
      <c r="AT43" s="442">
        <v>0</v>
      </c>
      <c r="AU43" s="442">
        <v>0</v>
      </c>
      <c r="AV43" s="442">
        <v>0</v>
      </c>
      <c r="AW43" s="443">
        <v>1.516312689824844E-2</v>
      </c>
      <c r="AX43" s="442">
        <v>1.272346182083019E-2</v>
      </c>
      <c r="AY43" s="443">
        <v>1.9366083532373635E-5</v>
      </c>
      <c r="AZ43" s="443">
        <v>7.5467920587423635E-3</v>
      </c>
      <c r="BA43" s="442">
        <v>8.518053807944367E-3</v>
      </c>
      <c r="BB43" s="443">
        <v>1.5174968718604218E-2</v>
      </c>
      <c r="BC43" s="442">
        <v>-2.2311038346093963E-3</v>
      </c>
      <c r="BD43" s="443">
        <v>4.6127921774096938E-3</v>
      </c>
    </row>
    <row r="44" spans="1:56" x14ac:dyDescent="0.2">
      <c r="A44" s="288">
        <v>40</v>
      </c>
      <c r="B44" s="292" t="s">
        <v>43</v>
      </c>
      <c r="C44" s="444">
        <v>0.54461335095836083</v>
      </c>
      <c r="D44" s="444">
        <v>0.2878787878787879</v>
      </c>
      <c r="E44" s="444">
        <v>0.44615384615384618</v>
      </c>
      <c r="F44" s="444">
        <v>0.36873747494989978</v>
      </c>
      <c r="G44" s="444">
        <v>0.6799490792410714</v>
      </c>
      <c r="H44" s="444">
        <v>0.60459467665216071</v>
      </c>
      <c r="I44" s="444">
        <v>0.67862341443127472</v>
      </c>
      <c r="J44" s="444">
        <v>0.683504018931821</v>
      </c>
      <c r="K44" s="444">
        <v>0.70144796380090502</v>
      </c>
      <c r="L44" s="444">
        <v>0.60191031244940907</v>
      </c>
      <c r="M44" s="444">
        <v>0.52359033371691599</v>
      </c>
      <c r="N44" s="444">
        <v>0.75017364290439825</v>
      </c>
      <c r="O44" s="444">
        <v>0.77050830397584302</v>
      </c>
      <c r="P44" s="444">
        <v>0.55934617051575752</v>
      </c>
      <c r="Q44" s="444">
        <v>0.57152283681432181</v>
      </c>
      <c r="R44" s="444">
        <v>0.54664659317177411</v>
      </c>
      <c r="S44" s="444">
        <v>0.59162479061976547</v>
      </c>
      <c r="T44" s="444">
        <v>0.63764469048817307</v>
      </c>
      <c r="U44" s="444">
        <v>0.65005599104143341</v>
      </c>
      <c r="V44" s="444">
        <v>0.66136724960254367</v>
      </c>
      <c r="W44" s="444">
        <v>0.77957818930041156</v>
      </c>
      <c r="X44" s="444">
        <v>0.53303076147251638</v>
      </c>
      <c r="Y44" s="444">
        <v>0.53813325299994974</v>
      </c>
      <c r="Z44" s="444">
        <v>0.64583333333333337</v>
      </c>
      <c r="AA44" s="444">
        <v>0.50378848944059329</v>
      </c>
      <c r="AB44" s="444">
        <v>0.32795060555687483</v>
      </c>
      <c r="AC44" s="444">
        <v>0.27674288785974199</v>
      </c>
      <c r="AD44" s="444">
        <v>0.32536236511078476</v>
      </c>
      <c r="AE44" s="444">
        <v>0.15016809861785582</v>
      </c>
      <c r="AF44" s="444">
        <v>0.34211149764959664</v>
      </c>
      <c r="AG44" s="444">
        <v>0.55028843742162026</v>
      </c>
      <c r="AH44" s="444">
        <v>0.28567076266883312</v>
      </c>
      <c r="AI44" s="444">
        <v>0.28896460958768277</v>
      </c>
      <c r="AJ44" s="444">
        <v>0.44205882352941178</v>
      </c>
      <c r="AK44" s="444">
        <v>0.40645161290322579</v>
      </c>
      <c r="AL44" s="444">
        <v>0.33724729924159291</v>
      </c>
      <c r="AM44" s="444">
        <v>0.46333954985565745</v>
      </c>
      <c r="AN44" s="444">
        <v>1</v>
      </c>
      <c r="AO44" s="444">
        <v>0.6833272081342644</v>
      </c>
      <c r="AP44" s="445">
        <v>0.54232998275359334</v>
      </c>
      <c r="AQ44" s="444">
        <v>1</v>
      </c>
      <c r="AR44" s="444">
        <v>1</v>
      </c>
      <c r="AS44" s="444">
        <v>1</v>
      </c>
      <c r="AT44" s="444">
        <v>1</v>
      </c>
      <c r="AU44" s="444">
        <v>1</v>
      </c>
      <c r="AV44" s="444">
        <v>1</v>
      </c>
      <c r="AW44" s="445">
        <v>1</v>
      </c>
      <c r="AX44" s="444">
        <v>1</v>
      </c>
      <c r="AY44" s="445">
        <v>1</v>
      </c>
      <c r="AZ44" s="445">
        <v>1</v>
      </c>
      <c r="BA44" s="444">
        <v>1</v>
      </c>
      <c r="BB44" s="445">
        <v>1</v>
      </c>
      <c r="BC44" s="444">
        <v>1</v>
      </c>
      <c r="BD44" s="445">
        <v>1</v>
      </c>
    </row>
    <row r="45" spans="1:56" x14ac:dyDescent="0.2">
      <c r="A45" s="300">
        <v>41</v>
      </c>
      <c r="B45" s="301" t="s">
        <v>52</v>
      </c>
      <c r="C45" s="442">
        <v>3.3046926635822869E-3</v>
      </c>
      <c r="D45" s="442">
        <v>0</v>
      </c>
      <c r="E45" s="442">
        <v>3.0769230769230771E-2</v>
      </c>
      <c r="F45" s="442">
        <v>7.3146292585170344E-2</v>
      </c>
      <c r="G45" s="442">
        <v>9.347098214285714E-3</v>
      </c>
      <c r="H45" s="442">
        <v>1.1840906790810646E-2</v>
      </c>
      <c r="I45" s="442">
        <v>2.1002287377833228E-2</v>
      </c>
      <c r="J45" s="442">
        <v>1.2770818882859358E-2</v>
      </c>
      <c r="K45" s="442">
        <v>9.6832579185520355E-3</v>
      </c>
      <c r="L45" s="442">
        <v>1.7106470239058875E-2</v>
      </c>
      <c r="M45" s="442">
        <v>1.7096827223409501E-2</v>
      </c>
      <c r="N45" s="442">
        <v>9.7372011568494492E-3</v>
      </c>
      <c r="O45" s="442">
        <v>6.2908907901358833E-3</v>
      </c>
      <c r="P45" s="442">
        <v>1.4797845334654201E-2</v>
      </c>
      <c r="Q45" s="442">
        <v>1.5463621758090429E-2</v>
      </c>
      <c r="R45" s="442">
        <v>1.223835656354718E-2</v>
      </c>
      <c r="S45" s="442">
        <v>1.5745393634840871E-2</v>
      </c>
      <c r="T45" s="442">
        <v>1.1575239053850024E-2</v>
      </c>
      <c r="U45" s="442">
        <v>1.4983689566191149E-2</v>
      </c>
      <c r="V45" s="442">
        <v>1.7488076311605722E-2</v>
      </c>
      <c r="W45" s="442">
        <v>7.0730452674897118E-3</v>
      </c>
      <c r="X45" s="442">
        <v>1.9667170953101363E-2</v>
      </c>
      <c r="Y45" s="442">
        <v>2.1363659185620325E-2</v>
      </c>
      <c r="Z45" s="442">
        <v>8.5341365461847393E-3</v>
      </c>
      <c r="AA45" s="442">
        <v>1.4025471546026116E-2</v>
      </c>
      <c r="AB45" s="442">
        <v>2.6359534552362861E-2</v>
      </c>
      <c r="AC45" s="442">
        <v>2.3548627191531592E-2</v>
      </c>
      <c r="AD45" s="442">
        <v>3.0745163144115958E-2</v>
      </c>
      <c r="AE45" s="442">
        <v>3.5011389688486528E-3</v>
      </c>
      <c r="AF45" s="442">
        <v>2.071098143368371E-2</v>
      </c>
      <c r="AG45" s="442">
        <v>2.2656968480896246E-2</v>
      </c>
      <c r="AH45" s="442">
        <v>1.0561592363156291E-2</v>
      </c>
      <c r="AI45" s="442">
        <v>1.024032307498152E-2</v>
      </c>
      <c r="AJ45" s="442">
        <v>8.3257918552036205E-3</v>
      </c>
      <c r="AK45" s="442">
        <v>3.6559139784946237E-2</v>
      </c>
      <c r="AL45" s="442">
        <v>1.5948496598141782E-2</v>
      </c>
      <c r="AM45" s="442">
        <v>2.0731676161765834E-2</v>
      </c>
      <c r="AN45" s="442">
        <v>0</v>
      </c>
      <c r="AO45" s="442">
        <v>3.0625995344848709E-3</v>
      </c>
      <c r="AP45" s="443">
        <v>1.2956843297295953E-2</v>
      </c>
      <c r="AQ45" s="313"/>
      <c r="AR45" s="313"/>
      <c r="AS45" s="313"/>
      <c r="AT45" s="313"/>
      <c r="AU45" s="313"/>
      <c r="AV45" s="313"/>
      <c r="AW45" s="313"/>
      <c r="AX45" s="313"/>
      <c r="AY45" s="313"/>
      <c r="AZ45" s="313"/>
      <c r="BA45" s="313"/>
      <c r="BB45" s="313"/>
      <c r="BC45" s="313"/>
      <c r="BD45" s="313"/>
    </row>
    <row r="46" spans="1:56" x14ac:dyDescent="0.2">
      <c r="A46" s="286">
        <v>42</v>
      </c>
      <c r="B46" s="282" t="s">
        <v>53</v>
      </c>
      <c r="C46" s="442">
        <v>0.11996034368803701</v>
      </c>
      <c r="D46" s="442">
        <v>0.25757575757575757</v>
      </c>
      <c r="E46" s="442">
        <v>0.17692307692307693</v>
      </c>
      <c r="F46" s="442">
        <v>0.33667334669338678</v>
      </c>
      <c r="G46" s="442">
        <v>0.14088657924107142</v>
      </c>
      <c r="H46" s="442">
        <v>0.24501568667138954</v>
      </c>
      <c r="I46" s="442">
        <v>0.16458723227282179</v>
      </c>
      <c r="J46" s="442">
        <v>9.5597535599167657E-2</v>
      </c>
      <c r="K46" s="442">
        <v>3.3423831070889892E-2</v>
      </c>
      <c r="L46" s="442">
        <v>0.23047865738492257</v>
      </c>
      <c r="M46" s="442">
        <v>0.2156830511260891</v>
      </c>
      <c r="N46" s="442">
        <v>5.7664292584581833E-2</v>
      </c>
      <c r="O46" s="442">
        <v>0.10015098137896326</v>
      </c>
      <c r="P46" s="442">
        <v>0.2851216642932326</v>
      </c>
      <c r="Q46" s="442">
        <v>0.19462933210924949</v>
      </c>
      <c r="R46" s="442">
        <v>0.21587101160701277</v>
      </c>
      <c r="S46" s="442">
        <v>0.20837520938023452</v>
      </c>
      <c r="T46" s="442">
        <v>0.19677906391545041</v>
      </c>
      <c r="U46" s="442">
        <v>0.19644335167242807</v>
      </c>
      <c r="V46" s="442">
        <v>0.17011128775834658</v>
      </c>
      <c r="W46" s="442">
        <v>0.12474279835390946</v>
      </c>
      <c r="X46" s="442">
        <v>0.26071608673726676</v>
      </c>
      <c r="Y46" s="442">
        <v>0.34449214239092235</v>
      </c>
      <c r="Z46" s="442">
        <v>7.0908634538152604E-2</v>
      </c>
      <c r="AA46" s="442">
        <v>0.14009350314364016</v>
      </c>
      <c r="AB46" s="442">
        <v>0.50771788173830446</v>
      </c>
      <c r="AC46" s="442">
        <v>0.42481599404565001</v>
      </c>
      <c r="AD46" s="442">
        <v>0.31377306685396844</v>
      </c>
      <c r="AE46" s="442">
        <v>5.1762655005969514E-2</v>
      </c>
      <c r="AF46" s="442">
        <v>0.39253606653449546</v>
      </c>
      <c r="AG46" s="442">
        <v>0.19170637906529556</v>
      </c>
      <c r="AH46" s="442">
        <v>0.35304153549304357</v>
      </c>
      <c r="AI46" s="442">
        <v>0.50417365280256732</v>
      </c>
      <c r="AJ46" s="442">
        <v>0.44503393665158369</v>
      </c>
      <c r="AK46" s="442">
        <v>0.48530465949820789</v>
      </c>
      <c r="AL46" s="442">
        <v>0.39095764137830125</v>
      </c>
      <c r="AM46" s="442">
        <v>0.2679406279539126</v>
      </c>
      <c r="AN46" s="442">
        <v>0</v>
      </c>
      <c r="AO46" s="442">
        <v>9.3103025848340071E-3</v>
      </c>
      <c r="AP46" s="443">
        <v>0.20041488570582558</v>
      </c>
      <c r="AQ46" s="313"/>
      <c r="AR46" s="313"/>
      <c r="AS46" s="313"/>
      <c r="AT46" s="313"/>
      <c r="AU46" s="313"/>
      <c r="AV46" s="313"/>
      <c r="AW46" s="313"/>
      <c r="AX46" s="313"/>
      <c r="AY46" s="313"/>
      <c r="AZ46" s="313"/>
      <c r="BA46" s="313"/>
      <c r="BB46" s="313"/>
      <c r="BC46" s="313"/>
      <c r="BD46" s="313"/>
    </row>
    <row r="47" spans="1:56" x14ac:dyDescent="0.2">
      <c r="A47" s="286">
        <v>43</v>
      </c>
      <c r="B47" s="282" t="s">
        <v>54</v>
      </c>
      <c r="C47" s="442">
        <v>0.20191672174487774</v>
      </c>
      <c r="D47" s="442">
        <v>0.39393939393939392</v>
      </c>
      <c r="E47" s="442">
        <v>0.15</v>
      </c>
      <c r="F47" s="442">
        <v>4.4088176352705413E-2</v>
      </c>
      <c r="G47" s="442">
        <v>7.6834542410714288E-2</v>
      </c>
      <c r="H47" s="442">
        <v>-1.9228822993624127E-2</v>
      </c>
      <c r="I47" s="442">
        <v>6.1447286338116032E-2</v>
      </c>
      <c r="J47" s="442">
        <v>6.0589987351585134E-2</v>
      </c>
      <c r="K47" s="442">
        <v>2.7662141779788839E-2</v>
      </c>
      <c r="L47" s="442">
        <v>1.1008580216933787E-2</v>
      </c>
      <c r="M47" s="442">
        <v>9.6662830840046024E-2</v>
      </c>
      <c r="N47" s="442">
        <v>0.10981160776006428</v>
      </c>
      <c r="O47" s="442">
        <v>8.5681932561650728E-2</v>
      </c>
      <c r="P47" s="442">
        <v>2.9843353352733578E-2</v>
      </c>
      <c r="Q47" s="442">
        <v>0.10661005278861602</v>
      </c>
      <c r="R47" s="442">
        <v>0.11237919479384197</v>
      </c>
      <c r="S47" s="442">
        <v>2.5125628140703519E-2</v>
      </c>
      <c r="T47" s="442">
        <v>-4.1771514846502267E-2</v>
      </c>
      <c r="U47" s="442">
        <v>-2.1580894882905693E-2</v>
      </c>
      <c r="V47" s="442">
        <v>-4.7694753577106522E-2</v>
      </c>
      <c r="W47" s="442">
        <v>1.2474279835390947E-2</v>
      </c>
      <c r="X47" s="442">
        <v>5.3958648512355017E-2</v>
      </c>
      <c r="Y47" s="442">
        <v>2.674850630114977E-2</v>
      </c>
      <c r="Z47" s="442">
        <v>5.1706827309236945E-2</v>
      </c>
      <c r="AA47" s="442">
        <v>0.12977591487989681</v>
      </c>
      <c r="AB47" s="442">
        <v>3.7045832343861315E-2</v>
      </c>
      <c r="AC47" s="442">
        <v>0.13692937479325173</v>
      </c>
      <c r="AD47" s="442">
        <v>0.25081412425771021</v>
      </c>
      <c r="AE47" s="442">
        <v>0.40352457755608778</v>
      </c>
      <c r="AF47" s="442">
        <v>7.2469731542787311E-2</v>
      </c>
      <c r="AG47" s="442">
        <v>0.12858456650781708</v>
      </c>
      <c r="AH47" s="442">
        <v>0</v>
      </c>
      <c r="AI47" s="442">
        <v>2.2716209638163232E-2</v>
      </c>
      <c r="AJ47" s="442">
        <v>3.8009049773755653E-2</v>
      </c>
      <c r="AK47" s="442">
        <v>-5.7347670250896057E-3</v>
      </c>
      <c r="AL47" s="442">
        <v>9.8068622430316776E-2</v>
      </c>
      <c r="AM47" s="442">
        <v>9.9928467414352504E-2</v>
      </c>
      <c r="AN47" s="442">
        <v>0</v>
      </c>
      <c r="AO47" s="442">
        <v>0.25921842459879946</v>
      </c>
      <c r="AP47" s="443">
        <v>0.10770979925906002</v>
      </c>
      <c r="AQ47" s="313"/>
      <c r="AR47" s="313"/>
      <c r="AS47" s="313"/>
      <c r="AT47" s="313"/>
      <c r="AU47" s="313"/>
      <c r="AV47" s="313"/>
      <c r="AW47" s="313"/>
      <c r="AX47" s="313"/>
      <c r="AY47" s="313"/>
      <c r="AZ47" s="313"/>
      <c r="BA47" s="313"/>
      <c r="BB47" s="313"/>
      <c r="BC47" s="313"/>
      <c r="BD47" s="313"/>
    </row>
    <row r="48" spans="1:56" x14ac:dyDescent="0.2">
      <c r="A48" s="286">
        <v>44</v>
      </c>
      <c r="B48" s="282" t="s">
        <v>55</v>
      </c>
      <c r="C48" s="442">
        <v>0.16027759418374091</v>
      </c>
      <c r="D48" s="442">
        <v>7.575757575757576E-2</v>
      </c>
      <c r="E48" s="442">
        <v>0.1423076923076923</v>
      </c>
      <c r="F48" s="442">
        <v>0.10721442885771543</v>
      </c>
      <c r="G48" s="442">
        <v>5.1321847098214288E-2</v>
      </c>
      <c r="H48" s="442">
        <v>0.11355125999392773</v>
      </c>
      <c r="I48" s="442">
        <v>5.0530255770430445E-2</v>
      </c>
      <c r="J48" s="442">
        <v>0.12799379819658085</v>
      </c>
      <c r="K48" s="442">
        <v>9.3755656108597291E-2</v>
      </c>
      <c r="L48" s="442">
        <v>0.10630834817333118</v>
      </c>
      <c r="M48" s="442">
        <v>0.11606115403583758</v>
      </c>
      <c r="N48" s="442">
        <v>5.5062536192790647E-2</v>
      </c>
      <c r="O48" s="442">
        <v>3.0070457976849523E-2</v>
      </c>
      <c r="P48" s="442">
        <v>8.327657730171506E-2</v>
      </c>
      <c r="Q48" s="442">
        <v>0.10529033738811108</v>
      </c>
      <c r="R48" s="442">
        <v>0.10310329755718518</v>
      </c>
      <c r="S48" s="442">
        <v>0.14338358458961473</v>
      </c>
      <c r="T48" s="442">
        <v>0.18772018117765477</v>
      </c>
      <c r="U48" s="442">
        <v>0.15614197380593017</v>
      </c>
      <c r="V48" s="442">
        <v>0.18600953895071543</v>
      </c>
      <c r="W48" s="442">
        <v>6.8158436213991772E-2</v>
      </c>
      <c r="X48" s="442">
        <v>0.10262228946041352</v>
      </c>
      <c r="Y48" s="442">
        <v>3.6664658332078125E-2</v>
      </c>
      <c r="Z48" s="442">
        <v>0.19239457831325302</v>
      </c>
      <c r="AA48" s="442">
        <v>0.21537965500564243</v>
      </c>
      <c r="AB48" s="442">
        <v>8.1215863215388262E-2</v>
      </c>
      <c r="AC48" s="442">
        <v>9.4980152166721801E-2</v>
      </c>
      <c r="AD48" s="442">
        <v>7.3813932699061363E-2</v>
      </c>
      <c r="AE48" s="442">
        <v>0.34033561127103062</v>
      </c>
      <c r="AF48" s="442">
        <v>0.10709609845509295</v>
      </c>
      <c r="AG48" s="442">
        <v>7.5160939720759129E-2</v>
      </c>
      <c r="AH48" s="442">
        <v>0.349121559865949</v>
      </c>
      <c r="AI48" s="442">
        <v>0.16425983016928986</v>
      </c>
      <c r="AJ48" s="442">
        <v>6.5022624434389137E-2</v>
      </c>
      <c r="AK48" s="442">
        <v>6.093189964157706E-2</v>
      </c>
      <c r="AL48" s="442">
        <v>0.1028361011534616</v>
      </c>
      <c r="AM48" s="442">
        <v>8.9581789847482302E-2</v>
      </c>
      <c r="AN48" s="442">
        <v>0</v>
      </c>
      <c r="AO48" s="442">
        <v>3.5893666544162685E-2</v>
      </c>
      <c r="AP48" s="443">
        <v>0.10797877991279602</v>
      </c>
      <c r="AQ48" s="313"/>
      <c r="AR48" s="313"/>
      <c r="AS48" s="313"/>
      <c r="AT48" s="313"/>
      <c r="AU48" s="313"/>
      <c r="AV48" s="313"/>
      <c r="AW48" s="313"/>
      <c r="AX48" s="313"/>
      <c r="AY48" s="313"/>
      <c r="AZ48" s="313"/>
      <c r="BA48" s="313"/>
      <c r="BB48" s="313"/>
      <c r="BC48" s="313"/>
      <c r="BD48" s="313"/>
    </row>
    <row r="49" spans="1:56" x14ac:dyDescent="0.2">
      <c r="A49" s="286">
        <v>45</v>
      </c>
      <c r="B49" s="282" t="s">
        <v>56</v>
      </c>
      <c r="C49" s="442">
        <v>3.9656311962987439E-2</v>
      </c>
      <c r="D49" s="442">
        <v>3.0303030303030304E-2</v>
      </c>
      <c r="E49" s="442">
        <v>5.3846153846153849E-2</v>
      </c>
      <c r="F49" s="442">
        <v>7.0140280561122245E-2</v>
      </c>
      <c r="G49" s="442">
        <v>4.5846121651785712E-2</v>
      </c>
      <c r="H49" s="442">
        <v>4.4226292885335493E-2</v>
      </c>
      <c r="I49" s="442">
        <v>2.3809523809523808E-2</v>
      </c>
      <c r="J49" s="442">
        <v>1.9543841037986048E-2</v>
      </c>
      <c r="K49" s="442">
        <v>0.13619909502262442</v>
      </c>
      <c r="L49" s="442">
        <v>3.3187631536344506E-2</v>
      </c>
      <c r="M49" s="442">
        <v>3.090580305770179E-2</v>
      </c>
      <c r="N49" s="442">
        <v>1.7552369215134072E-2</v>
      </c>
      <c r="O49" s="442">
        <v>7.2974333165576246E-3</v>
      </c>
      <c r="P49" s="442">
        <v>2.7614389201907001E-2</v>
      </c>
      <c r="Q49" s="442">
        <v>6.4838191416112002E-3</v>
      </c>
      <c r="R49" s="442">
        <v>9.7615463066388231E-3</v>
      </c>
      <c r="S49" s="442">
        <v>1.5745393634840871E-2</v>
      </c>
      <c r="T49" s="442">
        <v>8.0523402113739304E-3</v>
      </c>
      <c r="U49" s="442">
        <v>3.9558887969229272E-3</v>
      </c>
      <c r="V49" s="442">
        <v>1.2718600953895072E-2</v>
      </c>
      <c r="W49" s="442">
        <v>7.9732510288065845E-3</v>
      </c>
      <c r="X49" s="442">
        <v>3.0005042864346951E-2</v>
      </c>
      <c r="Y49" s="442">
        <v>3.6852939699753978E-2</v>
      </c>
      <c r="Z49" s="442">
        <v>3.0622489959839357E-2</v>
      </c>
      <c r="AA49" s="442">
        <v>4.5623085603740128E-2</v>
      </c>
      <c r="AB49" s="442">
        <v>1.9710282593208263E-2</v>
      </c>
      <c r="AC49" s="442">
        <v>4.3489497188223619E-2</v>
      </c>
      <c r="AD49" s="442">
        <v>2.0560628312368302E-2</v>
      </c>
      <c r="AE49" s="442">
        <v>5.0869058867476766E-2</v>
      </c>
      <c r="AF49" s="442">
        <v>6.8354967019538901E-2</v>
      </c>
      <c r="AG49" s="442">
        <v>3.160270880361174E-2</v>
      </c>
      <c r="AH49" s="442">
        <v>1.604549609017975E-3</v>
      </c>
      <c r="AI49" s="442">
        <v>1.2926605008383362E-2</v>
      </c>
      <c r="AJ49" s="442">
        <v>1.503393665158371E-2</v>
      </c>
      <c r="AK49" s="442">
        <v>3.4050179211469536E-2</v>
      </c>
      <c r="AL49" s="442">
        <v>5.4990611359036261E-2</v>
      </c>
      <c r="AM49" s="442">
        <v>5.8477888766829321E-2</v>
      </c>
      <c r="AN49" s="442">
        <v>0</v>
      </c>
      <c r="AO49" s="442">
        <v>1.2862918044836457E-2</v>
      </c>
      <c r="AP49" s="443">
        <v>3.0548517102874928E-2</v>
      </c>
      <c r="AQ49" s="313"/>
      <c r="AR49" s="313"/>
      <c r="AS49" s="313"/>
      <c r="AT49" s="313"/>
      <c r="AU49" s="313"/>
      <c r="AV49" s="313"/>
      <c r="AW49" s="313"/>
      <c r="AX49" s="313"/>
      <c r="AY49" s="313"/>
      <c r="AZ49" s="313"/>
      <c r="BA49" s="313"/>
      <c r="BB49" s="313"/>
      <c r="BC49" s="313"/>
      <c r="BD49" s="313"/>
    </row>
    <row r="50" spans="1:56" x14ac:dyDescent="0.2">
      <c r="A50" s="286">
        <v>46</v>
      </c>
      <c r="B50" s="282" t="s">
        <v>205</v>
      </c>
      <c r="C50" s="442">
        <v>-6.9729015201586253E-2</v>
      </c>
      <c r="D50" s="442">
        <v>-4.5454545454545456E-2</v>
      </c>
      <c r="E50" s="442">
        <v>0</v>
      </c>
      <c r="F50" s="442">
        <v>0</v>
      </c>
      <c r="G50" s="442">
        <v>-4.185267857142857E-3</v>
      </c>
      <c r="H50" s="442">
        <v>0</v>
      </c>
      <c r="I50" s="442">
        <v>0</v>
      </c>
      <c r="J50" s="442">
        <v>0</v>
      </c>
      <c r="K50" s="442">
        <v>-2.1719457013574662E-3</v>
      </c>
      <c r="L50" s="442">
        <v>0</v>
      </c>
      <c r="M50" s="442">
        <v>0</v>
      </c>
      <c r="N50" s="442">
        <v>-1.6498138185105811E-6</v>
      </c>
      <c r="O50" s="442">
        <v>0</v>
      </c>
      <c r="P50" s="442">
        <v>0</v>
      </c>
      <c r="Q50" s="442">
        <v>0</v>
      </c>
      <c r="R50" s="442">
        <v>0</v>
      </c>
      <c r="S50" s="442">
        <v>0</v>
      </c>
      <c r="T50" s="442">
        <v>0</v>
      </c>
      <c r="U50" s="442">
        <v>0</v>
      </c>
      <c r="V50" s="442">
        <v>0</v>
      </c>
      <c r="W50" s="442">
        <v>0</v>
      </c>
      <c r="X50" s="442">
        <v>0</v>
      </c>
      <c r="Y50" s="442">
        <v>-4.2551589094743181E-3</v>
      </c>
      <c r="Z50" s="442">
        <v>0</v>
      </c>
      <c r="AA50" s="442">
        <v>-4.8686119619538934E-2</v>
      </c>
      <c r="AB50" s="442">
        <v>0</v>
      </c>
      <c r="AC50" s="442">
        <v>-5.0653324512074096E-4</v>
      </c>
      <c r="AD50" s="442">
        <v>-1.5069280378009068E-2</v>
      </c>
      <c r="AE50" s="442">
        <v>-1.6114028726918486E-4</v>
      </c>
      <c r="AF50" s="442">
        <v>-3.2793426351949524E-3</v>
      </c>
      <c r="AG50" s="442">
        <v>0</v>
      </c>
      <c r="AH50" s="442">
        <v>0</v>
      </c>
      <c r="AI50" s="442">
        <v>-3.2812302810680226E-3</v>
      </c>
      <c r="AJ50" s="442">
        <v>-1.3484162895927602E-2</v>
      </c>
      <c r="AK50" s="442">
        <v>-1.7562724014336919E-2</v>
      </c>
      <c r="AL50" s="442">
        <v>-4.8772160850586485E-5</v>
      </c>
      <c r="AM50" s="442">
        <v>0</v>
      </c>
      <c r="AN50" s="442">
        <v>0</v>
      </c>
      <c r="AO50" s="442">
        <v>-3.6751194413818448E-3</v>
      </c>
      <c r="AP50" s="443">
        <v>-1.9388080314458728E-3</v>
      </c>
      <c r="AQ50" s="313"/>
      <c r="AR50" s="313"/>
      <c r="AS50" s="313"/>
      <c r="AT50" s="313"/>
      <c r="AU50" s="313"/>
      <c r="AV50" s="313"/>
      <c r="AW50" s="313"/>
      <c r="AX50" s="313"/>
      <c r="AY50" s="313"/>
      <c r="AZ50" s="313"/>
      <c r="BA50" s="313"/>
      <c r="BB50" s="313"/>
      <c r="BC50" s="313"/>
      <c r="BD50" s="313"/>
    </row>
    <row r="51" spans="1:56" x14ac:dyDescent="0.2">
      <c r="A51" s="288">
        <v>47</v>
      </c>
      <c r="B51" s="289" t="s">
        <v>58</v>
      </c>
      <c r="C51" s="444">
        <v>0.45538664904163911</v>
      </c>
      <c r="D51" s="444">
        <v>0.71212121212121215</v>
      </c>
      <c r="E51" s="444">
        <v>0.55384615384615388</v>
      </c>
      <c r="F51" s="444">
        <v>0.63126252505010017</v>
      </c>
      <c r="G51" s="444">
        <v>0.32005092075892855</v>
      </c>
      <c r="H51" s="444">
        <v>0.39540532334783929</v>
      </c>
      <c r="I51" s="444">
        <v>0.32137658556872528</v>
      </c>
      <c r="J51" s="444">
        <v>0.31649598106817906</v>
      </c>
      <c r="K51" s="444">
        <v>0.29855203619909504</v>
      </c>
      <c r="L51" s="444">
        <v>0.39808968755059088</v>
      </c>
      <c r="M51" s="444">
        <v>0.47640966628308401</v>
      </c>
      <c r="N51" s="444">
        <v>0.24982635709560175</v>
      </c>
      <c r="O51" s="444">
        <v>0.22949169602415703</v>
      </c>
      <c r="P51" s="444">
        <v>0.44065382948424248</v>
      </c>
      <c r="Q51" s="444">
        <v>0.42847716318567824</v>
      </c>
      <c r="R51" s="444">
        <v>0.45335340682822595</v>
      </c>
      <c r="S51" s="444">
        <v>0.40837520938023453</v>
      </c>
      <c r="T51" s="444">
        <v>0.36235530951182687</v>
      </c>
      <c r="U51" s="444">
        <v>0.34994400895856664</v>
      </c>
      <c r="V51" s="444">
        <v>0.33863275039745627</v>
      </c>
      <c r="W51" s="444">
        <v>0.22042181069958847</v>
      </c>
      <c r="X51" s="444">
        <v>0.46696923852748362</v>
      </c>
      <c r="Y51" s="444">
        <v>0.4618667470000502</v>
      </c>
      <c r="Z51" s="444">
        <v>0.35416666666666669</v>
      </c>
      <c r="AA51" s="444">
        <v>0.49621151055940677</v>
      </c>
      <c r="AB51" s="444">
        <v>0.67204939444312517</v>
      </c>
      <c r="AC51" s="444">
        <v>0.72325711214025801</v>
      </c>
      <c r="AD51" s="444">
        <v>0.67463763488921524</v>
      </c>
      <c r="AE51" s="444">
        <v>0.84983190138214415</v>
      </c>
      <c r="AF51" s="444">
        <v>0.65788850235040341</v>
      </c>
      <c r="AG51" s="444">
        <v>0.44971156257837974</v>
      </c>
      <c r="AH51" s="444">
        <v>0.71432923733116682</v>
      </c>
      <c r="AI51" s="444">
        <v>0.71103539041231723</v>
      </c>
      <c r="AJ51" s="444">
        <v>0.55794117647058827</v>
      </c>
      <c r="AK51" s="444">
        <v>0.59354838709677415</v>
      </c>
      <c r="AL51" s="444">
        <v>0.66275270075840709</v>
      </c>
      <c r="AM51" s="444">
        <v>0.53666045014434249</v>
      </c>
      <c r="AN51" s="444">
        <v>0</v>
      </c>
      <c r="AO51" s="444">
        <v>0.31667279186573566</v>
      </c>
      <c r="AP51" s="445">
        <v>0.4576700172464066</v>
      </c>
      <c r="AQ51" s="313"/>
      <c r="AR51" s="313"/>
      <c r="AS51" s="313"/>
      <c r="AT51" s="313"/>
      <c r="AU51" s="313"/>
      <c r="AV51" s="313"/>
      <c r="AW51" s="313"/>
      <c r="AX51" s="313"/>
      <c r="AY51" s="313"/>
      <c r="AZ51" s="313"/>
      <c r="BA51" s="313"/>
      <c r="BB51" s="313"/>
      <c r="BC51" s="313"/>
      <c r="BD51" s="313"/>
    </row>
    <row r="52" spans="1:56" x14ac:dyDescent="0.2">
      <c r="A52" s="304">
        <v>48</v>
      </c>
      <c r="B52" s="305" t="s">
        <v>440</v>
      </c>
      <c r="C52" s="444">
        <v>1</v>
      </c>
      <c r="D52" s="444">
        <v>1</v>
      </c>
      <c r="E52" s="444">
        <v>1</v>
      </c>
      <c r="F52" s="444">
        <v>1</v>
      </c>
      <c r="G52" s="444">
        <v>1</v>
      </c>
      <c r="H52" s="444">
        <v>1</v>
      </c>
      <c r="I52" s="444">
        <v>1</v>
      </c>
      <c r="J52" s="444">
        <v>1</v>
      </c>
      <c r="K52" s="444">
        <v>1</v>
      </c>
      <c r="L52" s="444">
        <v>1</v>
      </c>
      <c r="M52" s="444">
        <v>1</v>
      </c>
      <c r="N52" s="444">
        <v>1</v>
      </c>
      <c r="O52" s="444">
        <v>1</v>
      </c>
      <c r="P52" s="444">
        <v>1</v>
      </c>
      <c r="Q52" s="444">
        <v>1</v>
      </c>
      <c r="R52" s="444">
        <v>1</v>
      </c>
      <c r="S52" s="444">
        <v>1</v>
      </c>
      <c r="T52" s="444">
        <v>1</v>
      </c>
      <c r="U52" s="444">
        <v>1</v>
      </c>
      <c r="V52" s="444">
        <v>1</v>
      </c>
      <c r="W52" s="444">
        <v>1</v>
      </c>
      <c r="X52" s="444">
        <v>1</v>
      </c>
      <c r="Y52" s="444">
        <v>1</v>
      </c>
      <c r="Z52" s="444">
        <v>1</v>
      </c>
      <c r="AA52" s="444">
        <v>1</v>
      </c>
      <c r="AB52" s="444">
        <v>1</v>
      </c>
      <c r="AC52" s="444">
        <v>1</v>
      </c>
      <c r="AD52" s="444">
        <v>1</v>
      </c>
      <c r="AE52" s="444">
        <v>1</v>
      </c>
      <c r="AF52" s="444">
        <v>1</v>
      </c>
      <c r="AG52" s="444">
        <v>1</v>
      </c>
      <c r="AH52" s="444">
        <v>1</v>
      </c>
      <c r="AI52" s="444">
        <v>1</v>
      </c>
      <c r="AJ52" s="444">
        <v>1</v>
      </c>
      <c r="AK52" s="444">
        <v>1</v>
      </c>
      <c r="AL52" s="444">
        <v>1</v>
      </c>
      <c r="AM52" s="444">
        <v>1</v>
      </c>
      <c r="AN52" s="444">
        <v>1</v>
      </c>
      <c r="AO52" s="444">
        <v>1</v>
      </c>
      <c r="AP52" s="445">
        <v>1</v>
      </c>
      <c r="AQ52" s="313"/>
      <c r="AR52" s="313"/>
      <c r="AS52" s="313"/>
      <c r="AT52" s="313"/>
      <c r="AU52" s="313"/>
      <c r="AV52" s="313"/>
      <c r="AW52" s="313"/>
      <c r="AX52" s="313"/>
      <c r="AY52" s="313"/>
      <c r="AZ52" s="313"/>
      <c r="BA52" s="313"/>
      <c r="BB52" s="313"/>
      <c r="BC52" s="313"/>
      <c r="BD52" s="313"/>
    </row>
    <row r="53" spans="1:56" x14ac:dyDescent="0.2">
      <c r="A53" s="56" t="s">
        <v>486</v>
      </c>
      <c r="B53" s="56"/>
      <c r="C53"/>
      <c r="D53"/>
      <c r="E53"/>
      <c r="F53"/>
      <c r="G53"/>
      <c r="H53"/>
      <c r="I53"/>
      <c r="J53"/>
      <c r="K53"/>
      <c r="L53"/>
      <c r="M53"/>
      <c r="N53"/>
      <c r="O53"/>
      <c r="P53"/>
      <c r="Q53"/>
      <c r="R53"/>
      <c r="S53"/>
      <c r="T53"/>
      <c r="U53"/>
      <c r="V53"/>
      <c r="W53"/>
      <c r="X53"/>
      <c r="Y53"/>
      <c r="Z53"/>
      <c r="AA53"/>
      <c r="AB53"/>
      <c r="AC53"/>
      <c r="AD53"/>
      <c r="AE53"/>
      <c r="AF53"/>
      <c r="AG53"/>
      <c r="AH53"/>
      <c r="AI53"/>
      <c r="AJ53"/>
      <c r="AK53"/>
      <c r="AL53"/>
      <c r="AM53"/>
      <c r="AN53"/>
      <c r="AO53"/>
      <c r="AP53"/>
      <c r="AQ53"/>
      <c r="AR53"/>
      <c r="AS53"/>
      <c r="AT53"/>
      <c r="AU53"/>
      <c r="AV53"/>
      <c r="AW53"/>
      <c r="AX53"/>
      <c r="AY53"/>
      <c r="AZ53"/>
      <c r="BA53"/>
      <c r="BB53"/>
      <c r="BC53"/>
      <c r="BD53"/>
    </row>
    <row r="54" spans="1:56" x14ac:dyDescent="0.2">
      <c r="A54"/>
      <c r="B54"/>
      <c r="C54"/>
      <c r="D54"/>
      <c r="E54"/>
      <c r="F54"/>
      <c r="G54"/>
      <c r="H54"/>
      <c r="I54"/>
      <c r="J54"/>
      <c r="K54"/>
      <c r="L54"/>
      <c r="M54"/>
      <c r="N54"/>
      <c r="O54"/>
      <c r="P54"/>
      <c r="Q54"/>
      <c r="R54"/>
      <c r="S54"/>
      <c r="T54"/>
      <c r="U54"/>
      <c r="V54"/>
      <c r="W54"/>
      <c r="X54"/>
      <c r="Y54"/>
      <c r="Z54"/>
      <c r="AA54"/>
      <c r="AB54"/>
      <c r="AC54"/>
      <c r="AD54"/>
      <c r="AE54"/>
      <c r="AF54"/>
      <c r="AG54"/>
      <c r="AH54"/>
      <c r="AI54"/>
      <c r="AJ54"/>
      <c r="AK54"/>
      <c r="AL54"/>
      <c r="AM54"/>
      <c r="AN54"/>
      <c r="AO54"/>
      <c r="AP54"/>
      <c r="AQ54"/>
      <c r="AR54"/>
      <c r="AS54"/>
      <c r="AT54"/>
      <c r="AU54"/>
      <c r="AV54"/>
      <c r="AW54"/>
      <c r="AX54"/>
      <c r="AY54"/>
      <c r="AZ54"/>
      <c r="BA54"/>
      <c r="BB54"/>
      <c r="BC54"/>
      <c r="BD54"/>
    </row>
    <row r="55" spans="1:56" x14ac:dyDescent="0.2">
      <c r="A55"/>
      <c r="B55"/>
      <c r="C55"/>
      <c r="D55"/>
      <c r="E55"/>
      <c r="F55"/>
      <c r="G55"/>
      <c r="H55"/>
      <c r="I55"/>
      <c r="J55"/>
      <c r="K55"/>
      <c r="L55"/>
      <c r="M55"/>
      <c r="N55"/>
      <c r="O55"/>
      <c r="P55"/>
      <c r="Q55"/>
      <c r="R55"/>
      <c r="S55"/>
      <c r="T55"/>
      <c r="U55"/>
      <c r="V55"/>
      <c r="W55"/>
      <c r="X55"/>
      <c r="Y55"/>
      <c r="Z55"/>
      <c r="AA55"/>
      <c r="AB55"/>
      <c r="AC55"/>
      <c r="AD55"/>
      <c r="AE55"/>
      <c r="AF55"/>
      <c r="AG55"/>
      <c r="AH55"/>
      <c r="AI55"/>
      <c r="AJ55"/>
      <c r="AK55"/>
      <c r="AL55"/>
      <c r="AM55"/>
      <c r="AN55"/>
      <c r="AO55"/>
      <c r="AP55"/>
      <c r="AQ55"/>
      <c r="AR55"/>
      <c r="AS55"/>
      <c r="AT55"/>
      <c r="AU55"/>
      <c r="AV55"/>
      <c r="AW55"/>
      <c r="AX55"/>
      <c r="AY55"/>
      <c r="AZ55"/>
      <c r="BA55"/>
      <c r="BB55"/>
      <c r="BC55"/>
      <c r="BD55"/>
    </row>
    <row r="56" spans="1:56" x14ac:dyDescent="0.2">
      <c r="A56"/>
      <c r="B56"/>
      <c r="C56"/>
      <c r="D56"/>
      <c r="E56"/>
      <c r="F56"/>
      <c r="G56"/>
      <c r="H56"/>
      <c r="I56"/>
      <c r="J56"/>
      <c r="K56"/>
      <c r="L56"/>
      <c r="M56"/>
      <c r="N56"/>
      <c r="O56"/>
      <c r="P56"/>
      <c r="Q56"/>
      <c r="R56"/>
      <c r="S56"/>
      <c r="T56"/>
      <c r="U56"/>
      <c r="V56"/>
      <c r="W56"/>
      <c r="X56"/>
      <c r="Y56"/>
      <c r="Z56"/>
      <c r="AA56"/>
      <c r="AB56"/>
      <c r="AC56"/>
      <c r="AD56"/>
      <c r="AE56"/>
      <c r="AF56"/>
      <c r="AG56"/>
      <c r="AH56"/>
      <c r="AI56"/>
      <c r="AJ56"/>
      <c r="AK56"/>
      <c r="AL56"/>
      <c r="AM56"/>
      <c r="AN56"/>
      <c r="AO56"/>
      <c r="AP56"/>
      <c r="AQ56"/>
      <c r="AR56"/>
      <c r="AS56"/>
      <c r="AT56"/>
      <c r="AU56"/>
      <c r="AV56"/>
      <c r="AW56"/>
      <c r="AX56"/>
      <c r="AY56"/>
      <c r="AZ56"/>
      <c r="BA56"/>
      <c r="BB56"/>
      <c r="BC56"/>
      <c r="BD56"/>
    </row>
    <row r="57" spans="1:56" x14ac:dyDescent="0.2">
      <c r="A57"/>
      <c r="B57"/>
      <c r="C57"/>
      <c r="D57"/>
      <c r="E57"/>
      <c r="F57"/>
      <c r="G57"/>
      <c r="H57"/>
      <c r="I57"/>
      <c r="J57"/>
      <c r="K57"/>
      <c r="L57"/>
      <c r="M57"/>
      <c r="N57"/>
      <c r="O57"/>
      <c r="P57"/>
      <c r="Q57"/>
      <c r="R57"/>
      <c r="S57"/>
      <c r="T57"/>
      <c r="U57"/>
      <c r="V57"/>
      <c r="W57"/>
      <c r="X57"/>
      <c r="Y57"/>
      <c r="Z57"/>
      <c r="AA57"/>
      <c r="AB57"/>
      <c r="AC57"/>
      <c r="AD57"/>
      <c r="AE57"/>
      <c r="AF57"/>
      <c r="AG57"/>
      <c r="AH57"/>
      <c r="AI57"/>
      <c r="AJ57"/>
      <c r="AK57"/>
      <c r="AL57"/>
      <c r="AM57"/>
      <c r="AN57"/>
      <c r="AO57"/>
      <c r="AP57"/>
      <c r="AQ57"/>
      <c r="AR57"/>
      <c r="AS57"/>
      <c r="AT57"/>
      <c r="AU57"/>
      <c r="AV57"/>
      <c r="AW57"/>
      <c r="AX57"/>
      <c r="AY57"/>
      <c r="AZ57"/>
      <c r="BA57"/>
      <c r="BB57"/>
      <c r="BC57"/>
      <c r="BD57"/>
    </row>
    <row r="58" spans="1:56" x14ac:dyDescent="0.2">
      <c r="A58"/>
      <c r="B58"/>
      <c r="C58"/>
      <c r="D58"/>
      <c r="E58"/>
      <c r="F58"/>
      <c r="G58"/>
      <c r="H58"/>
      <c r="I58"/>
      <c r="J58"/>
      <c r="K58"/>
      <c r="L58"/>
      <c r="M58"/>
      <c r="N58"/>
      <c r="O58"/>
      <c r="P58"/>
      <c r="Q58"/>
      <c r="R58"/>
      <c r="S58"/>
      <c r="T58"/>
      <c r="U58"/>
      <c r="V58"/>
      <c r="W58"/>
      <c r="X58"/>
      <c r="Y58"/>
      <c r="Z58"/>
      <c r="AA58"/>
      <c r="AB58"/>
      <c r="AC58"/>
      <c r="AD58"/>
      <c r="AE58"/>
      <c r="AF58"/>
      <c r="AG58"/>
      <c r="AH58"/>
      <c r="AI58"/>
      <c r="AJ58"/>
      <c r="AK58"/>
      <c r="AL58"/>
      <c r="AM58"/>
      <c r="AN58"/>
      <c r="AO58"/>
      <c r="AP58"/>
      <c r="AQ58"/>
      <c r="AR58"/>
      <c r="AS58"/>
      <c r="AT58"/>
      <c r="AU58"/>
      <c r="AV58"/>
      <c r="AW58"/>
      <c r="AX58"/>
      <c r="AY58"/>
      <c r="AZ58"/>
      <c r="BA58"/>
      <c r="BB58"/>
      <c r="BC58"/>
      <c r="BD58"/>
    </row>
    <row r="59" spans="1:56" x14ac:dyDescent="0.2">
      <c r="A59"/>
      <c r="B59"/>
      <c r="C59"/>
      <c r="D59"/>
      <c r="E59"/>
      <c r="F59"/>
      <c r="G59"/>
      <c r="H59"/>
      <c r="I59"/>
      <c r="J59"/>
      <c r="K59"/>
      <c r="L59"/>
      <c r="M59"/>
      <c r="N59"/>
      <c r="O59"/>
      <c r="P59"/>
      <c r="Q59"/>
      <c r="R59"/>
      <c r="S59"/>
      <c r="T59"/>
      <c r="U59"/>
      <c r="V59"/>
      <c r="W59"/>
      <c r="X59"/>
      <c r="Y59"/>
      <c r="Z59"/>
      <c r="AA59"/>
      <c r="AB59"/>
      <c r="AC59"/>
      <c r="AD59"/>
      <c r="AE59"/>
      <c r="AF59"/>
      <c r="AG59"/>
      <c r="AH59"/>
      <c r="AI59"/>
      <c r="AJ59"/>
      <c r="AK59"/>
      <c r="AL59"/>
      <c r="AM59"/>
      <c r="AN59"/>
      <c r="AO59"/>
      <c r="AP59"/>
      <c r="AQ59"/>
      <c r="AR59"/>
      <c r="AS59"/>
      <c r="AT59"/>
      <c r="AU59"/>
      <c r="AV59"/>
      <c r="AW59"/>
      <c r="AX59"/>
      <c r="AY59"/>
      <c r="AZ59"/>
      <c r="BA59"/>
      <c r="BB59"/>
      <c r="BC59"/>
      <c r="BD59"/>
    </row>
    <row r="60" spans="1:56" x14ac:dyDescent="0.2">
      <c r="A60"/>
      <c r="B60"/>
      <c r="C60"/>
      <c r="D60"/>
      <c r="E60"/>
      <c r="F60"/>
      <c r="G60"/>
      <c r="H60"/>
      <c r="I60"/>
      <c r="J60"/>
      <c r="K60"/>
      <c r="L60"/>
      <c r="M60"/>
      <c r="N60"/>
      <c r="O60"/>
      <c r="P60"/>
      <c r="Q60"/>
      <c r="R60"/>
      <c r="S60"/>
      <c r="T60"/>
      <c r="U60"/>
      <c r="V60"/>
      <c r="W60"/>
      <c r="X60"/>
      <c r="Y60"/>
      <c r="Z60"/>
      <c r="AA60"/>
      <c r="AB60"/>
      <c r="AC60"/>
      <c r="AD60"/>
      <c r="AE60"/>
      <c r="AF60"/>
      <c r="AG60"/>
      <c r="AH60"/>
      <c r="AI60"/>
      <c r="AJ60"/>
      <c r="AK60"/>
      <c r="AL60"/>
      <c r="AM60"/>
      <c r="AN60"/>
      <c r="AO60"/>
      <c r="AP60"/>
      <c r="AQ60"/>
      <c r="AR60"/>
      <c r="AS60"/>
      <c r="AT60"/>
      <c r="AU60"/>
      <c r="AV60"/>
      <c r="AW60"/>
      <c r="AX60"/>
      <c r="AY60"/>
      <c r="AZ60"/>
      <c r="BA60"/>
      <c r="BB60"/>
      <c r="BC60"/>
      <c r="BD60"/>
    </row>
    <row r="61" spans="1:56" x14ac:dyDescent="0.2">
      <c r="A61"/>
      <c r="B61"/>
      <c r="C61"/>
      <c r="D61"/>
      <c r="E61"/>
      <c r="F61"/>
      <c r="G61"/>
      <c r="H61"/>
      <c r="I61"/>
      <c r="J61"/>
      <c r="K61"/>
      <c r="L61"/>
      <c r="M61"/>
      <c r="N61"/>
      <c r="O61"/>
      <c r="P61"/>
      <c r="Q61"/>
      <c r="R61"/>
      <c r="S61"/>
      <c r="T61"/>
      <c r="U61"/>
      <c r="V61"/>
      <c r="W61"/>
      <c r="X61"/>
      <c r="Y61"/>
      <c r="Z61"/>
      <c r="AA61"/>
      <c r="AB61"/>
      <c r="AC61"/>
      <c r="AD61"/>
      <c r="AE61"/>
      <c r="AF61"/>
      <c r="AG61"/>
      <c r="AH61"/>
      <c r="AI61"/>
      <c r="AJ61"/>
      <c r="AK61"/>
      <c r="AL61"/>
      <c r="AM61"/>
      <c r="AN61"/>
      <c r="AO61"/>
      <c r="AP61"/>
      <c r="AQ61"/>
      <c r="AR61"/>
      <c r="AS61"/>
      <c r="AT61"/>
      <c r="AU61"/>
      <c r="AV61"/>
      <c r="AW61"/>
      <c r="AX61"/>
      <c r="AY61"/>
      <c r="AZ61"/>
      <c r="BA61"/>
      <c r="BB61"/>
      <c r="BC61"/>
      <c r="BD61"/>
    </row>
    <row r="62" spans="1:56" x14ac:dyDescent="0.2">
      <c r="AU62" s="314"/>
      <c r="AV62" s="314"/>
      <c r="AW62" s="314"/>
      <c r="AX62" s="314"/>
      <c r="AY62" s="314"/>
      <c r="AZ62" s="314"/>
      <c r="BA62" s="314"/>
      <c r="BB62" s="314"/>
      <c r="BC62" s="314"/>
      <c r="BD62" s="314"/>
    </row>
    <row r="63" spans="1:56" x14ac:dyDescent="0.2">
      <c r="AU63" s="314"/>
      <c r="AV63" s="314"/>
      <c r="AW63" s="314"/>
      <c r="AX63" s="314"/>
      <c r="AY63" s="314"/>
      <c r="AZ63" s="314"/>
      <c r="BA63" s="314"/>
      <c r="BB63" s="314"/>
      <c r="BC63" s="314"/>
      <c r="BD63" s="314"/>
    </row>
    <row r="64" spans="1:56" x14ac:dyDescent="0.2">
      <c r="AU64" s="314"/>
      <c r="AV64" s="314"/>
      <c r="AW64" s="314"/>
      <c r="AX64" s="314"/>
      <c r="AY64" s="314"/>
      <c r="AZ64" s="314"/>
      <c r="BA64" s="314"/>
      <c r="BB64" s="314"/>
      <c r="BC64" s="314"/>
      <c r="BD64" s="314"/>
    </row>
    <row r="65" spans="47:56" x14ac:dyDescent="0.2">
      <c r="AU65" s="314"/>
      <c r="AV65" s="314"/>
      <c r="AW65" s="314"/>
      <c r="AX65" s="314"/>
      <c r="AY65" s="314"/>
      <c r="AZ65" s="314"/>
      <c r="BA65" s="314"/>
      <c r="BB65" s="314"/>
      <c r="BC65" s="314"/>
      <c r="BD65" s="314"/>
    </row>
    <row r="66" spans="47:56" x14ac:dyDescent="0.2">
      <c r="AU66" s="314"/>
      <c r="AV66" s="314"/>
      <c r="AW66" s="314"/>
      <c r="AX66" s="314"/>
      <c r="AY66" s="314"/>
      <c r="AZ66" s="314"/>
      <c r="BA66" s="314"/>
      <c r="BB66" s="314"/>
      <c r="BC66" s="314"/>
      <c r="BD66" s="314"/>
    </row>
    <row r="67" spans="47:56" x14ac:dyDescent="0.2">
      <c r="AU67" s="314"/>
      <c r="AV67" s="314"/>
      <c r="AW67" s="314"/>
      <c r="AX67" s="314"/>
      <c r="AY67" s="314"/>
      <c r="AZ67" s="314"/>
      <c r="BA67" s="314"/>
      <c r="BB67" s="314"/>
      <c r="BC67" s="314"/>
      <c r="BD67" s="314"/>
    </row>
    <row r="68" spans="47:56" x14ac:dyDescent="0.2">
      <c r="AU68" s="314"/>
      <c r="AV68" s="314"/>
      <c r="AW68" s="314"/>
      <c r="AX68" s="314"/>
      <c r="AY68" s="314"/>
      <c r="AZ68" s="314"/>
      <c r="BA68" s="314"/>
      <c r="BB68" s="314"/>
      <c r="BC68" s="314"/>
      <c r="BD68" s="314"/>
    </row>
    <row r="69" spans="47:56" x14ac:dyDescent="0.2">
      <c r="AU69" s="314"/>
      <c r="AV69" s="314"/>
      <c r="AW69" s="314"/>
      <c r="AX69" s="314"/>
      <c r="AY69" s="314"/>
      <c r="AZ69" s="314"/>
      <c r="BA69" s="314"/>
      <c r="BB69" s="314"/>
      <c r="BC69" s="314"/>
      <c r="BD69" s="314"/>
    </row>
    <row r="70" spans="47:56" x14ac:dyDescent="0.2">
      <c r="AU70" s="314"/>
      <c r="AV70" s="314"/>
      <c r="AW70" s="314"/>
      <c r="AX70" s="314"/>
      <c r="AY70" s="314"/>
      <c r="AZ70" s="314"/>
      <c r="BA70" s="314"/>
      <c r="BB70" s="314"/>
      <c r="BC70" s="314"/>
      <c r="BD70" s="314"/>
    </row>
    <row r="71" spans="47:56" x14ac:dyDescent="0.2">
      <c r="AU71" s="314"/>
      <c r="AV71" s="314"/>
      <c r="AW71" s="314"/>
      <c r="AX71" s="314"/>
      <c r="AY71" s="314"/>
      <c r="AZ71" s="314"/>
      <c r="BA71" s="314"/>
      <c r="BB71" s="314"/>
      <c r="BC71" s="314"/>
      <c r="BD71" s="314"/>
    </row>
    <row r="72" spans="47:56" x14ac:dyDescent="0.2">
      <c r="AU72" s="314"/>
      <c r="AV72" s="314"/>
      <c r="AW72" s="314"/>
      <c r="AX72" s="314"/>
      <c r="AY72" s="314"/>
      <c r="AZ72" s="314"/>
      <c r="BA72" s="314"/>
      <c r="BB72" s="314"/>
      <c r="BC72" s="314"/>
      <c r="BD72" s="314"/>
    </row>
    <row r="73" spans="47:56" x14ac:dyDescent="0.2">
      <c r="AU73" s="314"/>
      <c r="AV73" s="314"/>
      <c r="AW73" s="314"/>
      <c r="AX73" s="314"/>
      <c r="AY73" s="314"/>
      <c r="AZ73" s="314"/>
      <c r="BA73" s="314"/>
      <c r="BB73" s="314"/>
      <c r="BC73" s="314"/>
      <c r="BD73" s="314"/>
    </row>
    <row r="74" spans="47:56" x14ac:dyDescent="0.2">
      <c r="AU74" s="314"/>
      <c r="AV74" s="314"/>
      <c r="AW74" s="314"/>
      <c r="AX74" s="314"/>
      <c r="AY74" s="314"/>
      <c r="AZ74" s="314"/>
      <c r="BA74" s="314"/>
      <c r="BB74" s="314"/>
      <c r="BC74" s="314"/>
      <c r="BD74" s="314"/>
    </row>
    <row r="75" spans="47:56" x14ac:dyDescent="0.2">
      <c r="AU75" s="314"/>
      <c r="AV75" s="314"/>
      <c r="AW75" s="314"/>
      <c r="AX75" s="314"/>
      <c r="AY75" s="314"/>
      <c r="AZ75" s="314"/>
      <c r="BA75" s="314"/>
      <c r="BB75" s="314"/>
      <c r="BC75" s="314"/>
      <c r="BD75" s="314"/>
    </row>
    <row r="76" spans="47:56" x14ac:dyDescent="0.2">
      <c r="AU76" s="314"/>
      <c r="AV76" s="314"/>
      <c r="AW76" s="314"/>
      <c r="AX76" s="314"/>
      <c r="AY76" s="314"/>
      <c r="AZ76" s="314"/>
      <c r="BA76" s="314"/>
      <c r="BB76" s="314"/>
      <c r="BC76" s="314"/>
      <c r="BD76" s="314"/>
    </row>
    <row r="77" spans="47:56" x14ac:dyDescent="0.2">
      <c r="AU77" s="314"/>
      <c r="AV77" s="314"/>
      <c r="AW77" s="314"/>
      <c r="AX77" s="314"/>
      <c r="AY77" s="314"/>
      <c r="AZ77" s="314"/>
      <c r="BA77" s="314"/>
      <c r="BB77" s="314"/>
      <c r="BC77" s="314"/>
      <c r="BD77" s="314"/>
    </row>
    <row r="78" spans="47:56" x14ac:dyDescent="0.2">
      <c r="AU78" s="314"/>
      <c r="AV78" s="314"/>
      <c r="AW78" s="314"/>
      <c r="AX78" s="314"/>
      <c r="AY78" s="314"/>
      <c r="AZ78" s="314"/>
      <c r="BA78" s="314"/>
      <c r="BB78" s="314"/>
      <c r="BC78" s="314"/>
      <c r="BD78" s="314"/>
    </row>
    <row r="79" spans="47:56" x14ac:dyDescent="0.2">
      <c r="AU79" s="314"/>
      <c r="AV79" s="314"/>
      <c r="AW79" s="314"/>
      <c r="AX79" s="314"/>
      <c r="AY79" s="314"/>
      <c r="AZ79" s="314"/>
      <c r="BA79" s="314"/>
      <c r="BB79" s="314"/>
      <c r="BC79" s="314"/>
      <c r="BD79" s="314"/>
    </row>
    <row r="80" spans="47:56" x14ac:dyDescent="0.2">
      <c r="AU80" s="314"/>
      <c r="AV80" s="314"/>
      <c r="AW80" s="314"/>
      <c r="AX80" s="314"/>
      <c r="AY80" s="314"/>
      <c r="AZ80" s="314"/>
      <c r="BA80" s="314"/>
      <c r="BB80" s="314"/>
      <c r="BC80" s="314"/>
      <c r="BD80" s="314"/>
    </row>
    <row r="81" spans="47:56" x14ac:dyDescent="0.2">
      <c r="AU81" s="314"/>
      <c r="AV81" s="314"/>
      <c r="AW81" s="314"/>
      <c r="AX81" s="314"/>
      <c r="AY81" s="314"/>
      <c r="AZ81" s="314"/>
      <c r="BA81" s="314"/>
      <c r="BB81" s="314"/>
      <c r="BC81" s="314"/>
      <c r="BD81" s="314"/>
    </row>
    <row r="82" spans="47:56" x14ac:dyDescent="0.2">
      <c r="AU82" s="314"/>
      <c r="AV82" s="314"/>
      <c r="AW82" s="314"/>
      <c r="AX82" s="314"/>
      <c r="AY82" s="314"/>
      <c r="AZ82" s="314"/>
      <c r="BA82" s="314"/>
      <c r="BB82" s="314"/>
      <c r="BC82" s="314"/>
      <c r="BD82" s="314"/>
    </row>
    <row r="83" spans="47:56" x14ac:dyDescent="0.2">
      <c r="AU83" s="314"/>
      <c r="AV83" s="314"/>
      <c r="AW83" s="314"/>
      <c r="AX83" s="314"/>
      <c r="AY83" s="314"/>
      <c r="AZ83" s="314"/>
      <c r="BA83" s="314"/>
      <c r="BB83" s="314"/>
      <c r="BC83" s="314"/>
      <c r="BD83" s="314"/>
    </row>
    <row r="84" spans="47:56" x14ac:dyDescent="0.2">
      <c r="AU84" s="314"/>
      <c r="AV84" s="314"/>
      <c r="AW84" s="314"/>
      <c r="AX84" s="314"/>
      <c r="AY84" s="314"/>
      <c r="AZ84" s="314"/>
      <c r="BA84" s="314"/>
      <c r="BB84" s="314"/>
      <c r="BC84" s="314"/>
      <c r="BD84" s="314"/>
    </row>
    <row r="85" spans="47:56" x14ac:dyDescent="0.2">
      <c r="AU85" s="314"/>
      <c r="AV85" s="314"/>
      <c r="AW85" s="314"/>
      <c r="AX85" s="314"/>
      <c r="AY85" s="314"/>
      <c r="AZ85" s="314"/>
      <c r="BA85" s="314"/>
      <c r="BB85" s="314"/>
      <c r="BC85" s="314"/>
      <c r="BD85" s="314"/>
    </row>
    <row r="86" spans="47:56" x14ac:dyDescent="0.2">
      <c r="AU86" s="314"/>
      <c r="AV86" s="314"/>
      <c r="AW86" s="314"/>
      <c r="AX86" s="314"/>
      <c r="AY86" s="314"/>
      <c r="AZ86" s="314"/>
      <c r="BA86" s="314"/>
      <c r="BB86" s="314"/>
      <c r="BC86" s="314"/>
      <c r="BD86" s="314"/>
    </row>
    <row r="87" spans="47:56" x14ac:dyDescent="0.2">
      <c r="AU87" s="314"/>
      <c r="AV87" s="314"/>
      <c r="AW87" s="314"/>
      <c r="AX87" s="314"/>
      <c r="AY87" s="314"/>
      <c r="AZ87" s="314"/>
      <c r="BA87" s="314"/>
      <c r="BB87" s="314"/>
      <c r="BC87" s="314"/>
      <c r="BD87" s="314"/>
    </row>
    <row r="88" spans="47:56" x14ac:dyDescent="0.2">
      <c r="AU88" s="314"/>
      <c r="AV88" s="314"/>
      <c r="AW88" s="314"/>
      <c r="AX88" s="314"/>
      <c r="AY88" s="314"/>
      <c r="AZ88" s="314"/>
      <c r="BA88" s="314"/>
      <c r="BB88" s="314"/>
      <c r="BC88" s="314"/>
      <c r="BD88" s="314"/>
    </row>
    <row r="89" spans="47:56" x14ac:dyDescent="0.2">
      <c r="AU89" s="314"/>
      <c r="AV89" s="314"/>
      <c r="AW89" s="314"/>
      <c r="AX89" s="314"/>
      <c r="AY89" s="314"/>
      <c r="AZ89" s="314"/>
      <c r="BA89" s="314"/>
      <c r="BB89" s="314"/>
      <c r="BC89" s="314"/>
      <c r="BD89" s="314"/>
    </row>
    <row r="90" spans="47:56" x14ac:dyDescent="0.2">
      <c r="AU90" s="314"/>
      <c r="AV90" s="314"/>
      <c r="AW90" s="314"/>
      <c r="AX90" s="314"/>
      <c r="AY90" s="314"/>
      <c r="AZ90" s="314"/>
      <c r="BA90" s="314"/>
      <c r="BB90" s="314"/>
      <c r="BC90" s="314"/>
      <c r="BD90" s="314"/>
    </row>
    <row r="91" spans="47:56" x14ac:dyDescent="0.2">
      <c r="AU91" s="314"/>
      <c r="AV91" s="314"/>
      <c r="AW91" s="314"/>
      <c r="AX91" s="314"/>
      <c r="AY91" s="314"/>
      <c r="AZ91" s="314"/>
      <c r="BA91" s="314"/>
      <c r="BB91" s="314"/>
      <c r="BC91" s="314"/>
      <c r="BD91" s="314"/>
    </row>
    <row r="92" spans="47:56" x14ac:dyDescent="0.2">
      <c r="AU92" s="314"/>
      <c r="AV92" s="314"/>
      <c r="AW92" s="314"/>
      <c r="AX92" s="314"/>
      <c r="AY92" s="314"/>
      <c r="AZ92" s="314"/>
      <c r="BA92" s="314"/>
      <c r="BB92" s="314"/>
      <c r="BC92" s="314"/>
      <c r="BD92" s="314"/>
    </row>
    <row r="93" spans="47:56" x14ac:dyDescent="0.2">
      <c r="AU93" s="314"/>
      <c r="AV93" s="314"/>
      <c r="AW93" s="314"/>
      <c r="AX93" s="314"/>
      <c r="AY93" s="314"/>
      <c r="AZ93" s="314"/>
      <c r="BA93" s="314"/>
      <c r="BB93" s="314"/>
      <c r="BC93" s="314"/>
      <c r="BD93" s="314"/>
    </row>
    <row r="94" spans="47:56" x14ac:dyDescent="0.2">
      <c r="AU94" s="314"/>
      <c r="AV94" s="314"/>
      <c r="AW94" s="314"/>
      <c r="AX94" s="314"/>
      <c r="AY94" s="314"/>
      <c r="AZ94" s="314"/>
      <c r="BA94" s="314"/>
      <c r="BB94" s="314"/>
      <c r="BC94" s="314"/>
      <c r="BD94" s="314"/>
    </row>
    <row r="95" spans="47:56" x14ac:dyDescent="0.2">
      <c r="AU95" s="314"/>
      <c r="AV95" s="314"/>
      <c r="AW95" s="314"/>
      <c r="AX95" s="314"/>
      <c r="AY95" s="314"/>
      <c r="AZ95" s="314"/>
      <c r="BA95" s="314"/>
      <c r="BB95" s="314"/>
      <c r="BC95" s="314"/>
      <c r="BD95" s="314"/>
    </row>
    <row r="96" spans="47:56" x14ac:dyDescent="0.2">
      <c r="AU96" s="314"/>
      <c r="AV96" s="314"/>
      <c r="AW96" s="314"/>
      <c r="AX96" s="314"/>
      <c r="AY96" s="314"/>
      <c r="AZ96" s="314"/>
      <c r="BA96" s="314"/>
      <c r="BB96" s="314"/>
      <c r="BC96" s="314"/>
      <c r="BD96" s="314"/>
    </row>
    <row r="97" spans="47:56" x14ac:dyDescent="0.2">
      <c r="AU97" s="314"/>
      <c r="AV97" s="314"/>
      <c r="AW97" s="314"/>
      <c r="AX97" s="314"/>
      <c r="AY97" s="314"/>
      <c r="AZ97" s="314"/>
      <c r="BA97" s="314"/>
      <c r="BB97" s="314"/>
      <c r="BC97" s="314"/>
      <c r="BD97" s="314"/>
    </row>
    <row r="98" spans="47:56" x14ac:dyDescent="0.2">
      <c r="AU98" s="314"/>
      <c r="AV98" s="314"/>
      <c r="AW98" s="314"/>
      <c r="AX98" s="314"/>
      <c r="AY98" s="314"/>
      <c r="AZ98" s="314"/>
      <c r="BA98" s="314"/>
      <c r="BB98" s="314"/>
      <c r="BC98" s="314"/>
      <c r="BD98" s="314"/>
    </row>
  </sheetData>
  <phoneticPr fontId="5"/>
  <pageMargins left="0.78740157480314965" right="0.78740157480314965" top="0.78740157480314965" bottom="0.78740157480314965" header="0.51181102362204722" footer="0.27559055118110237"/>
  <pageSetup paperSize="9" scale="92" fitToWidth="5" orientation="landscape" verticalDpi="200" r:id="rId1"/>
  <headerFooter alignWithMargins="0"/>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dimension ref="A1:AP92"/>
  <sheetViews>
    <sheetView workbookViewId="0">
      <pane xSplit="2" ySplit="4" topLeftCell="C24" activePane="bottomRight" state="frozen"/>
      <selection activeCell="F63" sqref="F63"/>
      <selection pane="topRight" activeCell="F63" sqref="F63"/>
      <selection pane="bottomLeft" activeCell="F63" sqref="F63"/>
      <selection pane="bottomRight" activeCell="E31" sqref="E31"/>
    </sheetView>
  </sheetViews>
  <sheetFormatPr defaultColWidth="9" defaultRowHeight="12" x14ac:dyDescent="0.2"/>
  <cols>
    <col min="1" max="1" width="3.6328125" style="48" customWidth="1"/>
    <col min="2" max="2" width="25.6328125" style="48" customWidth="1"/>
    <col min="3" max="42" width="9.08984375" style="48" customWidth="1"/>
    <col min="43" max="256" width="9" style="48"/>
    <col min="257" max="257" width="3.6328125" style="48" customWidth="1"/>
    <col min="258" max="258" width="25.6328125" style="48" customWidth="1"/>
    <col min="259" max="298" width="9.08984375" style="48" customWidth="1"/>
    <col min="299" max="512" width="9" style="48"/>
    <col min="513" max="513" width="3.6328125" style="48" customWidth="1"/>
    <col min="514" max="514" width="25.6328125" style="48" customWidth="1"/>
    <col min="515" max="554" width="9.08984375" style="48" customWidth="1"/>
    <col min="555" max="768" width="9" style="48"/>
    <col min="769" max="769" width="3.6328125" style="48" customWidth="1"/>
    <col min="770" max="770" width="25.6328125" style="48" customWidth="1"/>
    <col min="771" max="810" width="9.08984375" style="48" customWidth="1"/>
    <col min="811" max="1024" width="9" style="48"/>
    <col min="1025" max="1025" width="3.6328125" style="48" customWidth="1"/>
    <col min="1026" max="1026" width="25.6328125" style="48" customWidth="1"/>
    <col min="1027" max="1066" width="9.08984375" style="48" customWidth="1"/>
    <col min="1067" max="1280" width="9" style="48"/>
    <col min="1281" max="1281" width="3.6328125" style="48" customWidth="1"/>
    <col min="1282" max="1282" width="25.6328125" style="48" customWidth="1"/>
    <col min="1283" max="1322" width="9.08984375" style="48" customWidth="1"/>
    <col min="1323" max="1536" width="9" style="48"/>
    <col min="1537" max="1537" width="3.6328125" style="48" customWidth="1"/>
    <col min="1538" max="1538" width="25.6328125" style="48" customWidth="1"/>
    <col min="1539" max="1578" width="9.08984375" style="48" customWidth="1"/>
    <col min="1579" max="1792" width="9" style="48"/>
    <col min="1793" max="1793" width="3.6328125" style="48" customWidth="1"/>
    <col min="1794" max="1794" width="25.6328125" style="48" customWidth="1"/>
    <col min="1795" max="1834" width="9.08984375" style="48" customWidth="1"/>
    <col min="1835" max="2048" width="9" style="48"/>
    <col min="2049" max="2049" width="3.6328125" style="48" customWidth="1"/>
    <col min="2050" max="2050" width="25.6328125" style="48" customWidth="1"/>
    <col min="2051" max="2090" width="9.08984375" style="48" customWidth="1"/>
    <col min="2091" max="2304" width="9" style="48"/>
    <col min="2305" max="2305" width="3.6328125" style="48" customWidth="1"/>
    <col min="2306" max="2306" width="25.6328125" style="48" customWidth="1"/>
    <col min="2307" max="2346" width="9.08984375" style="48" customWidth="1"/>
    <col min="2347" max="2560" width="9" style="48"/>
    <col min="2561" max="2561" width="3.6328125" style="48" customWidth="1"/>
    <col min="2562" max="2562" width="25.6328125" style="48" customWidth="1"/>
    <col min="2563" max="2602" width="9.08984375" style="48" customWidth="1"/>
    <col min="2603" max="2816" width="9" style="48"/>
    <col min="2817" max="2817" width="3.6328125" style="48" customWidth="1"/>
    <col min="2818" max="2818" width="25.6328125" style="48" customWidth="1"/>
    <col min="2819" max="2858" width="9.08984375" style="48" customWidth="1"/>
    <col min="2859" max="3072" width="9" style="48"/>
    <col min="3073" max="3073" width="3.6328125" style="48" customWidth="1"/>
    <col min="3074" max="3074" width="25.6328125" style="48" customWidth="1"/>
    <col min="3075" max="3114" width="9.08984375" style="48" customWidth="1"/>
    <col min="3115" max="3328" width="9" style="48"/>
    <col min="3329" max="3329" width="3.6328125" style="48" customWidth="1"/>
    <col min="3330" max="3330" width="25.6328125" style="48" customWidth="1"/>
    <col min="3331" max="3370" width="9.08984375" style="48" customWidth="1"/>
    <col min="3371" max="3584" width="9" style="48"/>
    <col min="3585" max="3585" width="3.6328125" style="48" customWidth="1"/>
    <col min="3586" max="3586" width="25.6328125" style="48" customWidth="1"/>
    <col min="3587" max="3626" width="9.08984375" style="48" customWidth="1"/>
    <col min="3627" max="3840" width="9" style="48"/>
    <col min="3841" max="3841" width="3.6328125" style="48" customWidth="1"/>
    <col min="3842" max="3842" width="25.6328125" style="48" customWidth="1"/>
    <col min="3843" max="3882" width="9.08984375" style="48" customWidth="1"/>
    <col min="3883" max="4096" width="9" style="48"/>
    <col min="4097" max="4097" width="3.6328125" style="48" customWidth="1"/>
    <col min="4098" max="4098" width="25.6328125" style="48" customWidth="1"/>
    <col min="4099" max="4138" width="9.08984375" style="48" customWidth="1"/>
    <col min="4139" max="4352" width="9" style="48"/>
    <col min="4353" max="4353" width="3.6328125" style="48" customWidth="1"/>
    <col min="4354" max="4354" width="25.6328125" style="48" customWidth="1"/>
    <col min="4355" max="4394" width="9.08984375" style="48" customWidth="1"/>
    <col min="4395" max="4608" width="9" style="48"/>
    <col min="4609" max="4609" width="3.6328125" style="48" customWidth="1"/>
    <col min="4610" max="4610" width="25.6328125" style="48" customWidth="1"/>
    <col min="4611" max="4650" width="9.08984375" style="48" customWidth="1"/>
    <col min="4651" max="4864" width="9" style="48"/>
    <col min="4865" max="4865" width="3.6328125" style="48" customWidth="1"/>
    <col min="4866" max="4866" width="25.6328125" style="48" customWidth="1"/>
    <col min="4867" max="4906" width="9.08984375" style="48" customWidth="1"/>
    <col min="4907" max="5120" width="9" style="48"/>
    <col min="5121" max="5121" width="3.6328125" style="48" customWidth="1"/>
    <col min="5122" max="5122" width="25.6328125" style="48" customWidth="1"/>
    <col min="5123" max="5162" width="9.08984375" style="48" customWidth="1"/>
    <col min="5163" max="5376" width="9" style="48"/>
    <col min="5377" max="5377" width="3.6328125" style="48" customWidth="1"/>
    <col min="5378" max="5378" width="25.6328125" style="48" customWidth="1"/>
    <col min="5379" max="5418" width="9.08984375" style="48" customWidth="1"/>
    <col min="5419" max="5632" width="9" style="48"/>
    <col min="5633" max="5633" width="3.6328125" style="48" customWidth="1"/>
    <col min="5634" max="5634" width="25.6328125" style="48" customWidth="1"/>
    <col min="5635" max="5674" width="9.08984375" style="48" customWidth="1"/>
    <col min="5675" max="5888" width="9" style="48"/>
    <col min="5889" max="5889" width="3.6328125" style="48" customWidth="1"/>
    <col min="5890" max="5890" width="25.6328125" style="48" customWidth="1"/>
    <col min="5891" max="5930" width="9.08984375" style="48" customWidth="1"/>
    <col min="5931" max="6144" width="9" style="48"/>
    <col min="6145" max="6145" width="3.6328125" style="48" customWidth="1"/>
    <col min="6146" max="6146" width="25.6328125" style="48" customWidth="1"/>
    <col min="6147" max="6186" width="9.08984375" style="48" customWidth="1"/>
    <col min="6187" max="6400" width="9" style="48"/>
    <col min="6401" max="6401" width="3.6328125" style="48" customWidth="1"/>
    <col min="6402" max="6402" width="25.6328125" style="48" customWidth="1"/>
    <col min="6403" max="6442" width="9.08984375" style="48" customWidth="1"/>
    <col min="6443" max="6656" width="9" style="48"/>
    <col min="6657" max="6657" width="3.6328125" style="48" customWidth="1"/>
    <col min="6658" max="6658" width="25.6328125" style="48" customWidth="1"/>
    <col min="6659" max="6698" width="9.08984375" style="48" customWidth="1"/>
    <col min="6699" max="6912" width="9" style="48"/>
    <col min="6913" max="6913" width="3.6328125" style="48" customWidth="1"/>
    <col min="6914" max="6914" width="25.6328125" style="48" customWidth="1"/>
    <col min="6915" max="6954" width="9.08984375" style="48" customWidth="1"/>
    <col min="6955" max="7168" width="9" style="48"/>
    <col min="7169" max="7169" width="3.6328125" style="48" customWidth="1"/>
    <col min="7170" max="7170" width="25.6328125" style="48" customWidth="1"/>
    <col min="7171" max="7210" width="9.08984375" style="48" customWidth="1"/>
    <col min="7211" max="7424" width="9" style="48"/>
    <col min="7425" max="7425" width="3.6328125" style="48" customWidth="1"/>
    <col min="7426" max="7426" width="25.6328125" style="48" customWidth="1"/>
    <col min="7427" max="7466" width="9.08984375" style="48" customWidth="1"/>
    <col min="7467" max="7680" width="9" style="48"/>
    <col min="7681" max="7681" width="3.6328125" style="48" customWidth="1"/>
    <col min="7682" max="7682" width="25.6328125" style="48" customWidth="1"/>
    <col min="7683" max="7722" width="9.08984375" style="48" customWidth="1"/>
    <col min="7723" max="7936" width="9" style="48"/>
    <col min="7937" max="7937" width="3.6328125" style="48" customWidth="1"/>
    <col min="7938" max="7938" width="25.6328125" style="48" customWidth="1"/>
    <col min="7939" max="7978" width="9.08984375" style="48" customWidth="1"/>
    <col min="7979" max="8192" width="9" style="48"/>
    <col min="8193" max="8193" width="3.6328125" style="48" customWidth="1"/>
    <col min="8194" max="8194" width="25.6328125" style="48" customWidth="1"/>
    <col min="8195" max="8234" width="9.08984375" style="48" customWidth="1"/>
    <col min="8235" max="8448" width="9" style="48"/>
    <col min="8449" max="8449" width="3.6328125" style="48" customWidth="1"/>
    <col min="8450" max="8450" width="25.6328125" style="48" customWidth="1"/>
    <col min="8451" max="8490" width="9.08984375" style="48" customWidth="1"/>
    <col min="8491" max="8704" width="9" style="48"/>
    <col min="8705" max="8705" width="3.6328125" style="48" customWidth="1"/>
    <col min="8706" max="8706" width="25.6328125" style="48" customWidth="1"/>
    <col min="8707" max="8746" width="9.08984375" style="48" customWidth="1"/>
    <col min="8747" max="8960" width="9" style="48"/>
    <col min="8961" max="8961" width="3.6328125" style="48" customWidth="1"/>
    <col min="8962" max="8962" width="25.6328125" style="48" customWidth="1"/>
    <col min="8963" max="9002" width="9.08984375" style="48" customWidth="1"/>
    <col min="9003" max="9216" width="9" style="48"/>
    <col min="9217" max="9217" width="3.6328125" style="48" customWidth="1"/>
    <col min="9218" max="9218" width="25.6328125" style="48" customWidth="1"/>
    <col min="9219" max="9258" width="9.08984375" style="48" customWidth="1"/>
    <col min="9259" max="9472" width="9" style="48"/>
    <col min="9473" max="9473" width="3.6328125" style="48" customWidth="1"/>
    <col min="9474" max="9474" width="25.6328125" style="48" customWidth="1"/>
    <col min="9475" max="9514" width="9.08984375" style="48" customWidth="1"/>
    <col min="9515" max="9728" width="9" style="48"/>
    <col min="9729" max="9729" width="3.6328125" style="48" customWidth="1"/>
    <col min="9730" max="9730" width="25.6328125" style="48" customWidth="1"/>
    <col min="9731" max="9770" width="9.08984375" style="48" customWidth="1"/>
    <col min="9771" max="9984" width="9" style="48"/>
    <col min="9985" max="9985" width="3.6328125" style="48" customWidth="1"/>
    <col min="9986" max="9986" width="25.6328125" style="48" customWidth="1"/>
    <col min="9987" max="10026" width="9.08984375" style="48" customWidth="1"/>
    <col min="10027" max="10240" width="9" style="48"/>
    <col min="10241" max="10241" width="3.6328125" style="48" customWidth="1"/>
    <col min="10242" max="10242" width="25.6328125" style="48" customWidth="1"/>
    <col min="10243" max="10282" width="9.08984375" style="48" customWidth="1"/>
    <col min="10283" max="10496" width="9" style="48"/>
    <col min="10497" max="10497" width="3.6328125" style="48" customWidth="1"/>
    <col min="10498" max="10498" width="25.6328125" style="48" customWidth="1"/>
    <col min="10499" max="10538" width="9.08984375" style="48" customWidth="1"/>
    <col min="10539" max="10752" width="9" style="48"/>
    <col min="10753" max="10753" width="3.6328125" style="48" customWidth="1"/>
    <col min="10754" max="10754" width="25.6328125" style="48" customWidth="1"/>
    <col min="10755" max="10794" width="9.08984375" style="48" customWidth="1"/>
    <col min="10795" max="11008" width="9" style="48"/>
    <col min="11009" max="11009" width="3.6328125" style="48" customWidth="1"/>
    <col min="11010" max="11010" width="25.6328125" style="48" customWidth="1"/>
    <col min="11011" max="11050" width="9.08984375" style="48" customWidth="1"/>
    <col min="11051" max="11264" width="9" style="48"/>
    <col min="11265" max="11265" width="3.6328125" style="48" customWidth="1"/>
    <col min="11266" max="11266" width="25.6328125" style="48" customWidth="1"/>
    <col min="11267" max="11306" width="9.08984375" style="48" customWidth="1"/>
    <col min="11307" max="11520" width="9" style="48"/>
    <col min="11521" max="11521" width="3.6328125" style="48" customWidth="1"/>
    <col min="11522" max="11522" width="25.6328125" style="48" customWidth="1"/>
    <col min="11523" max="11562" width="9.08984375" style="48" customWidth="1"/>
    <col min="11563" max="11776" width="9" style="48"/>
    <col min="11777" max="11777" width="3.6328125" style="48" customWidth="1"/>
    <col min="11778" max="11778" width="25.6328125" style="48" customWidth="1"/>
    <col min="11779" max="11818" width="9.08984375" style="48" customWidth="1"/>
    <col min="11819" max="12032" width="9" style="48"/>
    <col min="12033" max="12033" width="3.6328125" style="48" customWidth="1"/>
    <col min="12034" max="12034" width="25.6328125" style="48" customWidth="1"/>
    <col min="12035" max="12074" width="9.08984375" style="48" customWidth="1"/>
    <col min="12075" max="12288" width="9" style="48"/>
    <col min="12289" max="12289" width="3.6328125" style="48" customWidth="1"/>
    <col min="12290" max="12290" width="25.6328125" style="48" customWidth="1"/>
    <col min="12291" max="12330" width="9.08984375" style="48" customWidth="1"/>
    <col min="12331" max="12544" width="9" style="48"/>
    <col min="12545" max="12545" width="3.6328125" style="48" customWidth="1"/>
    <col min="12546" max="12546" width="25.6328125" style="48" customWidth="1"/>
    <col min="12547" max="12586" width="9.08984375" style="48" customWidth="1"/>
    <col min="12587" max="12800" width="9" style="48"/>
    <col min="12801" max="12801" width="3.6328125" style="48" customWidth="1"/>
    <col min="12802" max="12802" width="25.6328125" style="48" customWidth="1"/>
    <col min="12803" max="12842" width="9.08984375" style="48" customWidth="1"/>
    <col min="12843" max="13056" width="9" style="48"/>
    <col min="13057" max="13057" width="3.6328125" style="48" customWidth="1"/>
    <col min="13058" max="13058" width="25.6328125" style="48" customWidth="1"/>
    <col min="13059" max="13098" width="9.08984375" style="48" customWidth="1"/>
    <col min="13099" max="13312" width="9" style="48"/>
    <col min="13313" max="13313" width="3.6328125" style="48" customWidth="1"/>
    <col min="13314" max="13314" width="25.6328125" style="48" customWidth="1"/>
    <col min="13315" max="13354" width="9.08984375" style="48" customWidth="1"/>
    <col min="13355" max="13568" width="9" style="48"/>
    <col min="13569" max="13569" width="3.6328125" style="48" customWidth="1"/>
    <col min="13570" max="13570" width="25.6328125" style="48" customWidth="1"/>
    <col min="13571" max="13610" width="9.08984375" style="48" customWidth="1"/>
    <col min="13611" max="13824" width="9" style="48"/>
    <col min="13825" max="13825" width="3.6328125" style="48" customWidth="1"/>
    <col min="13826" max="13826" width="25.6328125" style="48" customWidth="1"/>
    <col min="13827" max="13866" width="9.08984375" style="48" customWidth="1"/>
    <col min="13867" max="14080" width="9" style="48"/>
    <col min="14081" max="14081" width="3.6328125" style="48" customWidth="1"/>
    <col min="14082" max="14082" width="25.6328125" style="48" customWidth="1"/>
    <col min="14083" max="14122" width="9.08984375" style="48" customWidth="1"/>
    <col min="14123" max="14336" width="9" style="48"/>
    <col min="14337" max="14337" width="3.6328125" style="48" customWidth="1"/>
    <col min="14338" max="14338" width="25.6328125" style="48" customWidth="1"/>
    <col min="14339" max="14378" width="9.08984375" style="48" customWidth="1"/>
    <col min="14379" max="14592" width="9" style="48"/>
    <col min="14593" max="14593" width="3.6328125" style="48" customWidth="1"/>
    <col min="14594" max="14594" width="25.6328125" style="48" customWidth="1"/>
    <col min="14595" max="14634" width="9.08984375" style="48" customWidth="1"/>
    <col min="14635" max="14848" width="9" style="48"/>
    <col min="14849" max="14849" width="3.6328125" style="48" customWidth="1"/>
    <col min="14850" max="14850" width="25.6328125" style="48" customWidth="1"/>
    <col min="14851" max="14890" width="9.08984375" style="48" customWidth="1"/>
    <col min="14891" max="15104" width="9" style="48"/>
    <col min="15105" max="15105" width="3.6328125" style="48" customWidth="1"/>
    <col min="15106" max="15106" width="25.6328125" style="48" customWidth="1"/>
    <col min="15107" max="15146" width="9.08984375" style="48" customWidth="1"/>
    <col min="15147" max="15360" width="9" style="48"/>
    <col min="15361" max="15361" width="3.6328125" style="48" customWidth="1"/>
    <col min="15362" max="15362" width="25.6328125" style="48" customWidth="1"/>
    <col min="15363" max="15402" width="9.08984375" style="48" customWidth="1"/>
    <col min="15403" max="15616" width="9" style="48"/>
    <col min="15617" max="15617" width="3.6328125" style="48" customWidth="1"/>
    <col min="15618" max="15618" width="25.6328125" style="48" customWidth="1"/>
    <col min="15619" max="15658" width="9.08984375" style="48" customWidth="1"/>
    <col min="15659" max="15872" width="9" style="48"/>
    <col min="15873" max="15873" width="3.6328125" style="48" customWidth="1"/>
    <col min="15874" max="15874" width="25.6328125" style="48" customWidth="1"/>
    <col min="15875" max="15914" width="9.08984375" style="48" customWidth="1"/>
    <col min="15915" max="16128" width="9" style="48"/>
    <col min="16129" max="16129" width="3.6328125" style="48" customWidth="1"/>
    <col min="16130" max="16130" width="25.6328125" style="48" customWidth="1"/>
    <col min="16131" max="16170" width="9.08984375" style="48" customWidth="1"/>
    <col min="16171" max="16384" width="9" style="48"/>
  </cols>
  <sheetData>
    <row r="1" spans="1:42" ht="13" x14ac:dyDescent="0.2">
      <c r="A1" s="236" t="s">
        <v>398</v>
      </c>
      <c r="E1" s="48" t="s">
        <v>612</v>
      </c>
    </row>
    <row r="2" spans="1:42" ht="14" x14ac:dyDescent="0.2">
      <c r="A2" s="48" t="s">
        <v>487</v>
      </c>
    </row>
    <row r="3" spans="1:42" ht="12.5" x14ac:dyDescent="0.2">
      <c r="A3" s="211" t="s">
        <v>1</v>
      </c>
      <c r="B3" s="233"/>
      <c r="C3" s="242" t="s">
        <v>404</v>
      </c>
      <c r="D3" s="242" t="s">
        <v>405</v>
      </c>
      <c r="E3" s="242" t="s">
        <v>406</v>
      </c>
      <c r="F3" s="242" t="s">
        <v>407</v>
      </c>
      <c r="G3" s="242" t="s">
        <v>408</v>
      </c>
      <c r="H3" s="243" t="s">
        <v>409</v>
      </c>
      <c r="I3" s="243" t="s">
        <v>410</v>
      </c>
      <c r="J3" s="243" t="s">
        <v>411</v>
      </c>
      <c r="K3" s="243" t="s">
        <v>412</v>
      </c>
      <c r="L3" s="243" t="s">
        <v>2</v>
      </c>
      <c r="M3" s="243" t="s">
        <v>3</v>
      </c>
      <c r="N3" s="243" t="s">
        <v>4</v>
      </c>
      <c r="O3" s="243" t="s">
        <v>5</v>
      </c>
      <c r="P3" s="243" t="s">
        <v>6</v>
      </c>
      <c r="Q3" s="243" t="s">
        <v>7</v>
      </c>
      <c r="R3" s="243" t="s">
        <v>8</v>
      </c>
      <c r="S3" s="243" t="s">
        <v>9</v>
      </c>
      <c r="T3" s="243" t="s">
        <v>10</v>
      </c>
      <c r="U3" s="243" t="s">
        <v>11</v>
      </c>
      <c r="V3" s="243" t="s">
        <v>12</v>
      </c>
      <c r="W3" s="243" t="s">
        <v>13</v>
      </c>
      <c r="X3" s="243" t="s">
        <v>14</v>
      </c>
      <c r="Y3" s="243" t="s">
        <v>15</v>
      </c>
      <c r="Z3" s="243" t="s">
        <v>16</v>
      </c>
      <c r="AA3" s="243" t="s">
        <v>17</v>
      </c>
      <c r="AB3" s="243" t="s">
        <v>18</v>
      </c>
      <c r="AC3" s="243" t="s">
        <v>19</v>
      </c>
      <c r="AD3" s="243" t="s">
        <v>20</v>
      </c>
      <c r="AE3" s="243" t="s">
        <v>21</v>
      </c>
      <c r="AF3" s="243" t="s">
        <v>22</v>
      </c>
      <c r="AG3" s="243" t="s">
        <v>23</v>
      </c>
      <c r="AH3" s="243" t="s">
        <v>24</v>
      </c>
      <c r="AI3" s="243" t="s">
        <v>25</v>
      </c>
      <c r="AJ3" s="243" t="s">
        <v>26</v>
      </c>
      <c r="AK3" s="243">
        <v>35</v>
      </c>
      <c r="AL3" s="242">
        <v>36</v>
      </c>
      <c r="AM3" s="242">
        <v>37</v>
      </c>
      <c r="AN3" s="242">
        <v>38</v>
      </c>
      <c r="AO3" s="242">
        <v>39</v>
      </c>
      <c r="AP3" s="315">
        <v>40</v>
      </c>
    </row>
    <row r="4" spans="1:42" ht="33" customHeight="1" x14ac:dyDescent="0.2">
      <c r="A4" s="234"/>
      <c r="B4" s="235" t="s">
        <v>417</v>
      </c>
      <c r="C4" s="255" t="s">
        <v>418</v>
      </c>
      <c r="D4" s="255" t="s">
        <v>419</v>
      </c>
      <c r="E4" s="255" t="s">
        <v>420</v>
      </c>
      <c r="F4" s="255" t="s">
        <v>27</v>
      </c>
      <c r="G4" s="255" t="s">
        <v>421</v>
      </c>
      <c r="H4" s="256" t="s">
        <v>28</v>
      </c>
      <c r="I4" s="256" t="s">
        <v>268</v>
      </c>
      <c r="J4" s="256" t="s">
        <v>29</v>
      </c>
      <c r="K4" s="256" t="s">
        <v>30</v>
      </c>
      <c r="L4" s="256" t="s">
        <v>422</v>
      </c>
      <c r="M4" s="256" t="s">
        <v>31</v>
      </c>
      <c r="N4" s="256" t="s">
        <v>32</v>
      </c>
      <c r="O4" s="256" t="s">
        <v>33</v>
      </c>
      <c r="P4" s="256" t="s">
        <v>34</v>
      </c>
      <c r="Q4" s="256" t="s">
        <v>269</v>
      </c>
      <c r="R4" s="256" t="s">
        <v>270</v>
      </c>
      <c r="S4" s="256" t="s">
        <v>271</v>
      </c>
      <c r="T4" s="256" t="s">
        <v>423</v>
      </c>
      <c r="U4" s="256" t="s">
        <v>35</v>
      </c>
      <c r="V4" s="256" t="s">
        <v>366</v>
      </c>
      <c r="W4" s="256" t="s">
        <v>424</v>
      </c>
      <c r="X4" s="256" t="s">
        <v>50</v>
      </c>
      <c r="Y4" s="256" t="s">
        <v>36</v>
      </c>
      <c r="Z4" s="256" t="s">
        <v>425</v>
      </c>
      <c r="AA4" s="256" t="s">
        <v>426</v>
      </c>
      <c r="AB4" s="256" t="s">
        <v>427</v>
      </c>
      <c r="AC4" s="256" t="s">
        <v>428</v>
      </c>
      <c r="AD4" s="256" t="s">
        <v>37</v>
      </c>
      <c r="AE4" s="256" t="s">
        <v>38</v>
      </c>
      <c r="AF4" s="256" t="s">
        <v>429</v>
      </c>
      <c r="AG4" s="256" t="s">
        <v>194</v>
      </c>
      <c r="AH4" s="256" t="s">
        <v>39</v>
      </c>
      <c r="AI4" s="256" t="s">
        <v>40</v>
      </c>
      <c r="AJ4" s="256" t="s">
        <v>430</v>
      </c>
      <c r="AK4" s="256" t="s">
        <v>431</v>
      </c>
      <c r="AL4" s="255" t="s">
        <v>41</v>
      </c>
      <c r="AM4" s="255" t="s">
        <v>42</v>
      </c>
      <c r="AN4" s="255" t="s">
        <v>432</v>
      </c>
      <c r="AO4" s="255" t="s">
        <v>433</v>
      </c>
      <c r="AP4" s="316" t="s">
        <v>43</v>
      </c>
    </row>
    <row r="5" spans="1:42" ht="12.5" x14ac:dyDescent="0.2">
      <c r="A5" s="267" t="s">
        <v>443</v>
      </c>
      <c r="B5" s="272" t="s">
        <v>444</v>
      </c>
      <c r="C5" s="442">
        <v>1.0099664538852999</v>
      </c>
      <c r="D5" s="442">
        <v>4.6484068547754994E-5</v>
      </c>
      <c r="E5" s="442">
        <v>1.4177237622919249E-4</v>
      </c>
      <c r="F5" s="442">
        <v>2.1334313890446221E-6</v>
      </c>
      <c r="G5" s="442">
        <v>1.3923792600782164E-2</v>
      </c>
      <c r="H5" s="442">
        <v>5.9434654642514856E-4</v>
      </c>
      <c r="I5" s="442">
        <v>3.8163026458619008E-5</v>
      </c>
      <c r="J5" s="442">
        <v>1.0456984089965196E-4</v>
      </c>
      <c r="K5" s="442">
        <v>2.4051773253833165E-7</v>
      </c>
      <c r="L5" s="442">
        <v>1.8168720155024801E-3</v>
      </c>
      <c r="M5" s="442">
        <v>1.4775505951076213E-5</v>
      </c>
      <c r="N5" s="442">
        <v>1.0304452553757496E-6</v>
      </c>
      <c r="O5" s="442">
        <v>1.972573787618873E-6</v>
      </c>
      <c r="P5" s="442">
        <v>1.8953076868788475E-6</v>
      </c>
      <c r="Q5" s="442">
        <v>3.4223161777922942E-6</v>
      </c>
      <c r="R5" s="442">
        <v>4.6720899307131003E-6</v>
      </c>
      <c r="S5" s="442">
        <v>8.1290882238834494E-6</v>
      </c>
      <c r="T5" s="442">
        <v>4.6105114885904704E-6</v>
      </c>
      <c r="U5" s="442">
        <v>8.6514602312759552E-6</v>
      </c>
      <c r="V5" s="442">
        <v>8.5835188566158081E-6</v>
      </c>
      <c r="W5" s="442">
        <v>7.4633258962670095E-6</v>
      </c>
      <c r="X5" s="442">
        <v>1.7493804280696798E-4</v>
      </c>
      <c r="Y5" s="442">
        <v>7.7753813885373538E-5</v>
      </c>
      <c r="Z5" s="442">
        <v>1.5896690399555468E-6</v>
      </c>
      <c r="AA5" s="442">
        <v>1.1458178323164601E-5</v>
      </c>
      <c r="AB5" s="442">
        <v>3.4815789227735442E-6</v>
      </c>
      <c r="AC5" s="442">
        <v>1.1279652111052757E-5</v>
      </c>
      <c r="AD5" s="442">
        <v>1.9318845512669039E-6</v>
      </c>
      <c r="AE5" s="442">
        <v>1.3389663282646661E-6</v>
      </c>
      <c r="AF5" s="442">
        <v>5.8077820938590886E-6</v>
      </c>
      <c r="AG5" s="442">
        <v>2.4990492598083051E-5</v>
      </c>
      <c r="AH5" s="442">
        <v>5.3014973006152991E-6</v>
      </c>
      <c r="AI5" s="442">
        <v>1.6056565571401097E-4</v>
      </c>
      <c r="AJ5" s="442">
        <v>1.3274876267595635E-4</v>
      </c>
      <c r="AK5" s="442">
        <v>1.5570159628661184E-4</v>
      </c>
      <c r="AL5" s="442">
        <v>3.4126977889928115E-6</v>
      </c>
      <c r="AM5" s="442">
        <v>1.4877446594101888E-3</v>
      </c>
      <c r="AN5" s="442">
        <v>1.4719683986326812E-5</v>
      </c>
      <c r="AO5" s="442">
        <v>9.5436228088503924E-6</v>
      </c>
      <c r="AP5" s="317">
        <f t="shared" ref="AP5:AP44" si="0">SUM(C5:AN5)</f>
        <v>1.0289747990665759</v>
      </c>
    </row>
    <row r="6" spans="1:42" ht="12.5" x14ac:dyDescent="0.2">
      <c r="A6" s="267" t="s">
        <v>445</v>
      </c>
      <c r="B6" s="272" t="s">
        <v>446</v>
      </c>
      <c r="C6" s="442">
        <v>3.0293274508399985E-6</v>
      </c>
      <c r="D6" s="442">
        <v>1.0140587216132253</v>
      </c>
      <c r="E6" s="442">
        <v>5.8629590946402306E-7</v>
      </c>
      <c r="F6" s="442">
        <v>5.4407638270968083E-7</v>
      </c>
      <c r="G6" s="442">
        <v>4.9274364617643373E-5</v>
      </c>
      <c r="H6" s="442">
        <v>7.0575105345748354E-7</v>
      </c>
      <c r="I6" s="442">
        <v>7.787593100965479E-4</v>
      </c>
      <c r="J6" s="442">
        <v>2.2383113048091646E-5</v>
      </c>
      <c r="K6" s="442">
        <v>3.2902241356808327E-8</v>
      </c>
      <c r="L6" s="442">
        <v>6.5362339565483803E-7</v>
      </c>
      <c r="M6" s="442">
        <v>1.9794595375394401E-6</v>
      </c>
      <c r="N6" s="442">
        <v>1.5648458770855534E-7</v>
      </c>
      <c r="O6" s="442">
        <v>3.6408433104964354E-7</v>
      </c>
      <c r="P6" s="442">
        <v>4.4410146230921131E-7</v>
      </c>
      <c r="Q6" s="442">
        <v>2.8971797923914583E-7</v>
      </c>
      <c r="R6" s="442">
        <v>2.433551713711388E-7</v>
      </c>
      <c r="S6" s="442">
        <v>6.0762800542631164E-7</v>
      </c>
      <c r="T6" s="442">
        <v>6.5423764466371394E-7</v>
      </c>
      <c r="U6" s="442">
        <v>8.1238274725216799E-7</v>
      </c>
      <c r="V6" s="442">
        <v>6.5904808300723281E-7</v>
      </c>
      <c r="W6" s="442">
        <v>2.1248712981316683E-7</v>
      </c>
      <c r="X6" s="442">
        <v>3.444171099255356E-5</v>
      </c>
      <c r="Y6" s="442">
        <v>8.2548112979881808E-6</v>
      </c>
      <c r="Z6" s="442">
        <v>4.562916000652795E-7</v>
      </c>
      <c r="AA6" s="442">
        <v>7.3178350167551545E-7</v>
      </c>
      <c r="AB6" s="442">
        <v>6.0993777577626461E-7</v>
      </c>
      <c r="AC6" s="442">
        <v>9.7676083559278164E-7</v>
      </c>
      <c r="AD6" s="442">
        <v>7.1581777152839691E-7</v>
      </c>
      <c r="AE6" s="442">
        <v>1.9293544565907123E-7</v>
      </c>
      <c r="AF6" s="442">
        <v>7.0653478152630688E-7</v>
      </c>
      <c r="AG6" s="442">
        <v>3.1110486022542245E-6</v>
      </c>
      <c r="AH6" s="442">
        <v>4.24330694101793E-7</v>
      </c>
      <c r="AI6" s="442">
        <v>4.8871840997222358E-6</v>
      </c>
      <c r="AJ6" s="442">
        <v>3.5514559037130866E-6</v>
      </c>
      <c r="AK6" s="442">
        <v>2.1541931653013753E-6</v>
      </c>
      <c r="AL6" s="442">
        <v>5.9422449528581008E-7</v>
      </c>
      <c r="AM6" s="442">
        <v>1.1411900881280989E-4</v>
      </c>
      <c r="AN6" s="442">
        <v>3.6083334483838976E-5</v>
      </c>
      <c r="AO6" s="442">
        <v>9.0360689790454653E-6</v>
      </c>
      <c r="AP6" s="318">
        <f t="shared" si="0"/>
        <v>1.0151331247283601</v>
      </c>
    </row>
    <row r="7" spans="1:42" ht="12.5" x14ac:dyDescent="0.2">
      <c r="A7" s="267" t="s">
        <v>447</v>
      </c>
      <c r="B7" s="272" t="s">
        <v>250</v>
      </c>
      <c r="C7" s="442">
        <v>3.1493187298591843E-5</v>
      </c>
      <c r="D7" s="442">
        <v>7.2346485306133931E-6</v>
      </c>
      <c r="E7" s="442">
        <v>1.0031149615348742</v>
      </c>
      <c r="F7" s="442">
        <v>1.4593479876592771E-7</v>
      </c>
      <c r="G7" s="442">
        <v>2.4659701015128806E-3</v>
      </c>
      <c r="H7" s="442">
        <v>8.8977419342992187E-7</v>
      </c>
      <c r="I7" s="442">
        <v>8.1671230129127123E-7</v>
      </c>
      <c r="J7" s="442">
        <v>4.5982020781530051E-6</v>
      </c>
      <c r="K7" s="442">
        <v>3.3398706894009407E-8</v>
      </c>
      <c r="L7" s="442">
        <v>1.2742739089114272E-7</v>
      </c>
      <c r="M7" s="442">
        <v>3.2241455457382484E-7</v>
      </c>
      <c r="N7" s="442">
        <v>1.9278033536380174E-7</v>
      </c>
      <c r="O7" s="442">
        <v>5.7524840125580442E-7</v>
      </c>
      <c r="P7" s="442">
        <v>1.1310683957856462E-7</v>
      </c>
      <c r="Q7" s="442">
        <v>8.049329587419637E-8</v>
      </c>
      <c r="R7" s="442">
        <v>1.0739012939974737E-7</v>
      </c>
      <c r="S7" s="442">
        <v>1.4672261939428378E-7</v>
      </c>
      <c r="T7" s="442">
        <v>1.239681445137757E-7</v>
      </c>
      <c r="U7" s="442">
        <v>1.3048596765292945E-7</v>
      </c>
      <c r="V7" s="442">
        <v>1.7658051169056138E-7</v>
      </c>
      <c r="W7" s="442">
        <v>5.0941976774303925E-8</v>
      </c>
      <c r="X7" s="442">
        <v>3.0584898318165453E-4</v>
      </c>
      <c r="Y7" s="442">
        <v>1.5560578192574539E-7</v>
      </c>
      <c r="Z7" s="442">
        <v>1.7456840271794286E-7</v>
      </c>
      <c r="AA7" s="442">
        <v>2.0230916265261495E-7</v>
      </c>
      <c r="AB7" s="442">
        <v>1.156114514164475E-7</v>
      </c>
      <c r="AC7" s="442">
        <v>3.1731435919944721E-7</v>
      </c>
      <c r="AD7" s="442">
        <v>3.7827181978076368E-7</v>
      </c>
      <c r="AE7" s="442">
        <v>9.7049525664799165E-8</v>
      </c>
      <c r="AF7" s="442">
        <v>2.3420138165519896E-7</v>
      </c>
      <c r="AG7" s="442">
        <v>4.907802711453554E-6</v>
      </c>
      <c r="AH7" s="442">
        <v>3.4095030735187739E-7</v>
      </c>
      <c r="AI7" s="442">
        <v>4.5829711606920348E-6</v>
      </c>
      <c r="AJ7" s="442">
        <v>2.8672321146943564E-5</v>
      </c>
      <c r="AK7" s="442">
        <v>1.6177351647259888E-6</v>
      </c>
      <c r="AL7" s="442">
        <v>3.1391419777729621E-7</v>
      </c>
      <c r="AM7" s="442">
        <v>2.9565635129242824E-4</v>
      </c>
      <c r="AN7" s="442">
        <v>2.1296086494328467E-7</v>
      </c>
      <c r="AO7" s="442">
        <v>1.4932149517625779E-6</v>
      </c>
      <c r="AP7" s="318">
        <f t="shared" si="0"/>
        <v>1.0062721199763753</v>
      </c>
    </row>
    <row r="8" spans="1:42" ht="12.5" x14ac:dyDescent="0.2">
      <c r="A8" s="267" t="s">
        <v>448</v>
      </c>
      <c r="B8" s="272" t="s">
        <v>27</v>
      </c>
      <c r="C8" s="442">
        <v>3.2823032578397893E-5</v>
      </c>
      <c r="D8" s="442">
        <v>3.5441112918788116E-6</v>
      </c>
      <c r="E8" s="442">
        <v>1.7302833998590492E-4</v>
      </c>
      <c r="F8" s="442">
        <v>1.0001589499804326</v>
      </c>
      <c r="G8" s="442">
        <v>3.1695550696710496E-5</v>
      </c>
      <c r="H8" s="442">
        <v>4.3565639213012478E-5</v>
      </c>
      <c r="I8" s="442">
        <v>1.3402463026505727E-4</v>
      </c>
      <c r="J8" s="442">
        <v>3.367076125028695E-4</v>
      </c>
      <c r="K8" s="442">
        <v>7.4638166898505385E-3</v>
      </c>
      <c r="L8" s="442">
        <v>3.5523521499256219E-5</v>
      </c>
      <c r="M8" s="442">
        <v>9.6923745365015213E-4</v>
      </c>
      <c r="N8" s="442">
        <v>9.4010687224671801E-4</v>
      </c>
      <c r="O8" s="442">
        <v>1.9404748394325026E-3</v>
      </c>
      <c r="P8" s="442">
        <v>1.3237332521385899E-4</v>
      </c>
      <c r="Q8" s="442">
        <v>7.0316854824700468E-5</v>
      </c>
      <c r="R8" s="442">
        <v>5.4057782600714648E-5</v>
      </c>
      <c r="S8" s="442">
        <v>3.0266390210356239E-5</v>
      </c>
      <c r="T8" s="442">
        <v>3.8204101386353464E-5</v>
      </c>
      <c r="U8" s="442">
        <v>4.5538763431823099E-5</v>
      </c>
      <c r="V8" s="442">
        <v>1.7806950929456945E-5</v>
      </c>
      <c r="W8" s="442">
        <v>4.465883928713574E-5</v>
      </c>
      <c r="X8" s="442">
        <v>3.3193447437025377E-5</v>
      </c>
      <c r="Y8" s="442">
        <v>1.4701231343035258E-4</v>
      </c>
      <c r="Z8" s="442">
        <v>3.9365744234609911E-3</v>
      </c>
      <c r="AA8" s="442">
        <v>7.2887425119194359E-5</v>
      </c>
      <c r="AB8" s="442">
        <v>8.4111465282770071E-5</v>
      </c>
      <c r="AC8" s="442">
        <v>2.1887754515240901E-5</v>
      </c>
      <c r="AD8" s="442">
        <v>9.1409681339693603E-6</v>
      </c>
      <c r="AE8" s="442">
        <v>5.4794488730719785E-6</v>
      </c>
      <c r="AF8" s="442">
        <v>1.5912986243552885E-4</v>
      </c>
      <c r="AG8" s="442">
        <v>1.1260447813291717E-5</v>
      </c>
      <c r="AH8" s="442">
        <v>4.6719062779763387E-5</v>
      </c>
      <c r="AI8" s="442">
        <v>2.8533869284503954E-5</v>
      </c>
      <c r="AJ8" s="442">
        <v>1.7069773133599695E-5</v>
      </c>
      <c r="AK8" s="442">
        <v>1.8469600482901252E-5</v>
      </c>
      <c r="AL8" s="442">
        <v>1.2962084277546512E-5</v>
      </c>
      <c r="AM8" s="442">
        <v>4.2331227201127492E-5</v>
      </c>
      <c r="AN8" s="442">
        <v>2.2168992262411294E-5</v>
      </c>
      <c r="AO8" s="442">
        <v>7.0954354928543274E-5</v>
      </c>
      <c r="AP8" s="318">
        <f t="shared" si="0"/>
        <v>1.0173656534474533</v>
      </c>
    </row>
    <row r="9" spans="1:42" ht="12.5" x14ac:dyDescent="0.2">
      <c r="A9" s="267" t="s">
        <v>449</v>
      </c>
      <c r="B9" s="272" t="s">
        <v>191</v>
      </c>
      <c r="C9" s="442">
        <v>1.3008874450600554E-2</v>
      </c>
      <c r="D9" s="442">
        <v>2.9878017236508779E-3</v>
      </c>
      <c r="E9" s="442">
        <v>1.0127306489667334E-2</v>
      </c>
      <c r="F9" s="442">
        <v>3.4666161430928371E-6</v>
      </c>
      <c r="G9" s="442">
        <v>1.0201674959601317</v>
      </c>
      <c r="H9" s="442">
        <v>2.3739443281273285E-4</v>
      </c>
      <c r="I9" s="442">
        <v>2.1485421574654059E-4</v>
      </c>
      <c r="J9" s="442">
        <v>7.3003361098088963E-4</v>
      </c>
      <c r="K9" s="442">
        <v>7.5358984700657116E-7</v>
      </c>
      <c r="L9" s="442">
        <v>2.5932796648054607E-5</v>
      </c>
      <c r="M9" s="442">
        <v>5.1961536786447654E-5</v>
      </c>
      <c r="N9" s="442">
        <v>2.1694066077592993E-6</v>
      </c>
      <c r="O9" s="442">
        <v>2.3967211224598585E-6</v>
      </c>
      <c r="P9" s="442">
        <v>2.899670715342741E-6</v>
      </c>
      <c r="Q9" s="442">
        <v>3.1536614915809538E-6</v>
      </c>
      <c r="R9" s="442">
        <v>3.1111241881030367E-6</v>
      </c>
      <c r="S9" s="442">
        <v>2.1220233866976258E-6</v>
      </c>
      <c r="T9" s="442">
        <v>2.4230299081509887E-6</v>
      </c>
      <c r="U9" s="442">
        <v>3.54055992576507E-6</v>
      </c>
      <c r="V9" s="442">
        <v>3.8048156430595783E-6</v>
      </c>
      <c r="W9" s="442">
        <v>1.4447721644107667E-6</v>
      </c>
      <c r="X9" s="442">
        <v>4.0505575044442961E-4</v>
      </c>
      <c r="Y9" s="442">
        <v>1.0040450439811593E-5</v>
      </c>
      <c r="Z9" s="442">
        <v>2.1923731691726621E-6</v>
      </c>
      <c r="AA9" s="442">
        <v>7.3302420108019618E-6</v>
      </c>
      <c r="AB9" s="442">
        <v>4.2211911453853762E-6</v>
      </c>
      <c r="AC9" s="442">
        <v>2.4286501305791808E-5</v>
      </c>
      <c r="AD9" s="442">
        <v>5.8110983186817982E-6</v>
      </c>
      <c r="AE9" s="442">
        <v>4.1797380470229423E-6</v>
      </c>
      <c r="AF9" s="442">
        <v>2.6822022067710738E-5</v>
      </c>
      <c r="AG9" s="442">
        <v>2.1701515856276004E-4</v>
      </c>
      <c r="AH9" s="442">
        <v>3.7636206297532419E-5</v>
      </c>
      <c r="AI9" s="442">
        <v>5.9335337241738016E-4</v>
      </c>
      <c r="AJ9" s="442">
        <v>6.8334847999534736E-4</v>
      </c>
      <c r="AK9" s="442">
        <v>1.6529120070546535E-4</v>
      </c>
      <c r="AL9" s="442">
        <v>1.1110370443553E-5</v>
      </c>
      <c r="AM9" s="442">
        <v>1.3922850408476259E-2</v>
      </c>
      <c r="AN9" s="442">
        <v>1.4496979612651759E-5</v>
      </c>
      <c r="AO9" s="442">
        <v>2.4997396423734471E-4</v>
      </c>
      <c r="AP9" s="318">
        <f t="shared" si="0"/>
        <v>1.0637179827516277</v>
      </c>
    </row>
    <row r="10" spans="1:42" ht="12.5" x14ac:dyDescent="0.2">
      <c r="A10" s="281" t="s">
        <v>450</v>
      </c>
      <c r="B10" s="283" t="s">
        <v>28</v>
      </c>
      <c r="C10" s="442">
        <v>0</v>
      </c>
      <c r="D10" s="442">
        <v>0</v>
      </c>
      <c r="E10" s="442">
        <v>0</v>
      </c>
      <c r="F10" s="442">
        <v>0</v>
      </c>
      <c r="G10" s="442">
        <v>0</v>
      </c>
      <c r="H10" s="442">
        <v>1</v>
      </c>
      <c r="I10" s="442">
        <v>0</v>
      </c>
      <c r="J10" s="442">
        <v>0</v>
      </c>
      <c r="K10" s="442">
        <v>0</v>
      </c>
      <c r="L10" s="442">
        <v>0</v>
      </c>
      <c r="M10" s="442">
        <v>0</v>
      </c>
      <c r="N10" s="442">
        <v>0</v>
      </c>
      <c r="O10" s="442">
        <v>0</v>
      </c>
      <c r="P10" s="442">
        <v>0</v>
      </c>
      <c r="Q10" s="442">
        <v>0</v>
      </c>
      <c r="R10" s="442">
        <v>0</v>
      </c>
      <c r="S10" s="442">
        <v>0</v>
      </c>
      <c r="T10" s="442">
        <v>0</v>
      </c>
      <c r="U10" s="442">
        <v>0</v>
      </c>
      <c r="V10" s="442">
        <v>0</v>
      </c>
      <c r="W10" s="442">
        <v>0</v>
      </c>
      <c r="X10" s="442">
        <v>0</v>
      </c>
      <c r="Y10" s="442">
        <v>0</v>
      </c>
      <c r="Z10" s="442">
        <v>0</v>
      </c>
      <c r="AA10" s="442">
        <v>0</v>
      </c>
      <c r="AB10" s="442">
        <v>0</v>
      </c>
      <c r="AC10" s="442">
        <v>0</v>
      </c>
      <c r="AD10" s="442">
        <v>0</v>
      </c>
      <c r="AE10" s="442">
        <v>0</v>
      </c>
      <c r="AF10" s="442">
        <v>0</v>
      </c>
      <c r="AG10" s="442">
        <v>0</v>
      </c>
      <c r="AH10" s="442">
        <v>0</v>
      </c>
      <c r="AI10" s="442">
        <v>0</v>
      </c>
      <c r="AJ10" s="442">
        <v>0</v>
      </c>
      <c r="AK10" s="442">
        <v>0</v>
      </c>
      <c r="AL10" s="442">
        <v>0</v>
      </c>
      <c r="AM10" s="442">
        <v>0</v>
      </c>
      <c r="AN10" s="442">
        <v>0</v>
      </c>
      <c r="AO10" s="442">
        <v>0</v>
      </c>
      <c r="AP10" s="318">
        <f t="shared" si="0"/>
        <v>1</v>
      </c>
    </row>
    <row r="11" spans="1:42" ht="12.5" x14ac:dyDescent="0.2">
      <c r="A11" s="281" t="s">
        <v>451</v>
      </c>
      <c r="B11" s="283" t="s">
        <v>285</v>
      </c>
      <c r="C11" s="442">
        <v>3.2006057133880002E-3</v>
      </c>
      <c r="D11" s="442">
        <v>5.1808703034086048E-5</v>
      </c>
      <c r="E11" s="442">
        <v>1.2786261993646804E-4</v>
      </c>
      <c r="F11" s="442">
        <v>6.7685542804025707E-4</v>
      </c>
      <c r="G11" s="442">
        <v>2.0712131755541165E-3</v>
      </c>
      <c r="H11" s="442">
        <v>8.5915785031834984E-4</v>
      </c>
      <c r="I11" s="442">
        <v>1.0378034852592912</v>
      </c>
      <c r="J11" s="442">
        <v>1.7100106816905049E-3</v>
      </c>
      <c r="K11" s="442">
        <v>3.4711852476323487E-5</v>
      </c>
      <c r="L11" s="442">
        <v>8.3537474134540374E-4</v>
      </c>
      <c r="M11" s="442">
        <v>2.5722476368924972E-3</v>
      </c>
      <c r="N11" s="442">
        <v>1.5252473210217979E-4</v>
      </c>
      <c r="O11" s="442">
        <v>3.9814068702185207E-4</v>
      </c>
      <c r="P11" s="442">
        <v>5.4183686945156908E-4</v>
      </c>
      <c r="Q11" s="442">
        <v>3.5207970051367088E-4</v>
      </c>
      <c r="R11" s="442">
        <v>2.8685881133739302E-4</v>
      </c>
      <c r="S11" s="442">
        <v>7.7882030812126239E-4</v>
      </c>
      <c r="T11" s="442">
        <v>8.3075830315818174E-4</v>
      </c>
      <c r="U11" s="442">
        <v>1.0390065125829395E-3</v>
      </c>
      <c r="V11" s="442">
        <v>8.1981315087549663E-4</v>
      </c>
      <c r="W11" s="442">
        <v>2.6793083702311552E-4</v>
      </c>
      <c r="X11" s="442">
        <v>1.1087574411360997E-2</v>
      </c>
      <c r="Y11" s="442">
        <v>5.78069710903406E-3</v>
      </c>
      <c r="Z11" s="442">
        <v>5.1095390574346262E-4</v>
      </c>
      <c r="AA11" s="442">
        <v>7.4323144050676346E-4</v>
      </c>
      <c r="AB11" s="442">
        <v>7.7208701844017026E-4</v>
      </c>
      <c r="AC11" s="442">
        <v>1.1876985604796376E-3</v>
      </c>
      <c r="AD11" s="442">
        <v>8.6368646474046964E-4</v>
      </c>
      <c r="AE11" s="442">
        <v>1.6657100122470145E-4</v>
      </c>
      <c r="AF11" s="442">
        <v>8.5048852127850402E-4</v>
      </c>
      <c r="AG11" s="442">
        <v>1.730800038973886E-3</v>
      </c>
      <c r="AH11" s="442">
        <v>4.4852739127473012E-4</v>
      </c>
      <c r="AI11" s="442">
        <v>1.224155277832625E-3</v>
      </c>
      <c r="AJ11" s="442">
        <v>6.1924223022254512E-4</v>
      </c>
      <c r="AK11" s="442">
        <v>2.5294663505792602E-3</v>
      </c>
      <c r="AL11" s="442">
        <v>6.7521875045247306E-4</v>
      </c>
      <c r="AM11" s="442">
        <v>9.3746081244110342E-4</v>
      </c>
      <c r="AN11" s="442">
        <v>4.8054413984658803E-2</v>
      </c>
      <c r="AO11" s="442">
        <v>1.1810699524056027E-2</v>
      </c>
      <c r="AP11" s="318">
        <f t="shared" si="0"/>
        <v>1.133593376843399</v>
      </c>
    </row>
    <row r="12" spans="1:42" ht="12.5" x14ac:dyDescent="0.2">
      <c r="A12" s="281" t="s">
        <v>452</v>
      </c>
      <c r="B12" s="283" t="s">
        <v>29</v>
      </c>
      <c r="C12" s="442">
        <v>0</v>
      </c>
      <c r="D12" s="442">
        <v>0</v>
      </c>
      <c r="E12" s="442">
        <v>0</v>
      </c>
      <c r="F12" s="442">
        <v>0</v>
      </c>
      <c r="G12" s="442">
        <v>0</v>
      </c>
      <c r="H12" s="442">
        <v>0</v>
      </c>
      <c r="I12" s="442">
        <v>0</v>
      </c>
      <c r="J12" s="442">
        <v>1</v>
      </c>
      <c r="K12" s="442">
        <v>0</v>
      </c>
      <c r="L12" s="442">
        <v>0</v>
      </c>
      <c r="M12" s="442">
        <v>0</v>
      </c>
      <c r="N12" s="442">
        <v>0</v>
      </c>
      <c r="O12" s="442">
        <v>0</v>
      </c>
      <c r="P12" s="442">
        <v>0</v>
      </c>
      <c r="Q12" s="442">
        <v>0</v>
      </c>
      <c r="R12" s="442">
        <v>0</v>
      </c>
      <c r="S12" s="442">
        <v>0</v>
      </c>
      <c r="T12" s="442">
        <v>0</v>
      </c>
      <c r="U12" s="442">
        <v>0</v>
      </c>
      <c r="V12" s="442">
        <v>0</v>
      </c>
      <c r="W12" s="442">
        <v>0</v>
      </c>
      <c r="X12" s="442">
        <v>0</v>
      </c>
      <c r="Y12" s="442">
        <v>0</v>
      </c>
      <c r="Z12" s="442">
        <v>0</v>
      </c>
      <c r="AA12" s="442">
        <v>0</v>
      </c>
      <c r="AB12" s="442">
        <v>0</v>
      </c>
      <c r="AC12" s="442">
        <v>0</v>
      </c>
      <c r="AD12" s="442">
        <v>0</v>
      </c>
      <c r="AE12" s="442">
        <v>0</v>
      </c>
      <c r="AF12" s="442">
        <v>0</v>
      </c>
      <c r="AG12" s="442">
        <v>0</v>
      </c>
      <c r="AH12" s="442">
        <v>0</v>
      </c>
      <c r="AI12" s="442">
        <v>0</v>
      </c>
      <c r="AJ12" s="442">
        <v>0</v>
      </c>
      <c r="AK12" s="442">
        <v>0</v>
      </c>
      <c r="AL12" s="442">
        <v>0</v>
      </c>
      <c r="AM12" s="442">
        <v>0</v>
      </c>
      <c r="AN12" s="442">
        <v>0</v>
      </c>
      <c r="AO12" s="442">
        <v>0</v>
      </c>
      <c r="AP12" s="318">
        <f t="shared" si="0"/>
        <v>1</v>
      </c>
    </row>
    <row r="13" spans="1:42" ht="12.5" x14ac:dyDescent="0.2">
      <c r="A13" s="281" t="s">
        <v>453</v>
      </c>
      <c r="B13" s="283" t="s">
        <v>30</v>
      </c>
      <c r="C13" s="442">
        <v>3.6105868896245787E-3</v>
      </c>
      <c r="D13" s="442">
        <v>4.2462369699059269E-4</v>
      </c>
      <c r="E13" s="442">
        <v>2.3155311833759584E-2</v>
      </c>
      <c r="F13" s="442">
        <v>1.2924320606689155E-2</v>
      </c>
      <c r="G13" s="442">
        <v>2.528524905409613E-3</v>
      </c>
      <c r="H13" s="442">
        <v>2.9803605475945422E-3</v>
      </c>
      <c r="I13" s="442">
        <v>2.777143597228002E-3</v>
      </c>
      <c r="J13" s="442">
        <v>3.4733063044328785E-2</v>
      </c>
      <c r="K13" s="442">
        <v>1.0264915272304342</v>
      </c>
      <c r="L13" s="442">
        <v>1.7931289508640879E-3</v>
      </c>
      <c r="M13" s="442">
        <v>1.0535059274738605E-2</v>
      </c>
      <c r="N13" s="442">
        <v>1.2902872544539078E-2</v>
      </c>
      <c r="O13" s="442">
        <v>1.8040216719422528E-3</v>
      </c>
      <c r="P13" s="442">
        <v>2.9731113584681754E-3</v>
      </c>
      <c r="Q13" s="442">
        <v>1.5826467741193804E-3</v>
      </c>
      <c r="R13" s="442">
        <v>1.2881172973471236E-3</v>
      </c>
      <c r="S13" s="442">
        <v>9.4635331196797677E-4</v>
      </c>
      <c r="T13" s="442">
        <v>1.1432214891290264E-3</v>
      </c>
      <c r="U13" s="442">
        <v>1.15523804988127E-3</v>
      </c>
      <c r="V13" s="442">
        <v>4.1510660875473525E-4</v>
      </c>
      <c r="W13" s="442">
        <v>1.5016109287486552E-3</v>
      </c>
      <c r="X13" s="442">
        <v>1.9284366768448386E-3</v>
      </c>
      <c r="Y13" s="442">
        <v>6.1851126718292931E-3</v>
      </c>
      <c r="Z13" s="442">
        <v>2.4839100951818151E-2</v>
      </c>
      <c r="AA13" s="442">
        <v>6.0800786847687374E-3</v>
      </c>
      <c r="AB13" s="442">
        <v>6.0042596422764192E-3</v>
      </c>
      <c r="AC13" s="442">
        <v>1.1894052695375819E-3</v>
      </c>
      <c r="AD13" s="442">
        <v>7.3007260007560023E-4</v>
      </c>
      <c r="AE13" s="442">
        <v>2.902237870628346E-4</v>
      </c>
      <c r="AF13" s="442">
        <v>2.1021334778964472E-2</v>
      </c>
      <c r="AG13" s="442">
        <v>9.0732462480285576E-4</v>
      </c>
      <c r="AH13" s="442">
        <v>5.1996952988829191E-3</v>
      </c>
      <c r="AI13" s="442">
        <v>2.2496816386775847E-3</v>
      </c>
      <c r="AJ13" s="442">
        <v>1.3369340251502446E-3</v>
      </c>
      <c r="AK13" s="442">
        <v>2.0367553858552786E-3</v>
      </c>
      <c r="AL13" s="442">
        <v>1.2072773998521716E-3</v>
      </c>
      <c r="AM13" s="442">
        <v>2.9808722863392503E-3</v>
      </c>
      <c r="AN13" s="442">
        <v>2.0280939835660094E-3</v>
      </c>
      <c r="AO13" s="442">
        <v>8.4032183438608899E-3</v>
      </c>
      <c r="AP13" s="318">
        <f t="shared" si="0"/>
        <v>1.2338806103188638</v>
      </c>
    </row>
    <row r="14" spans="1:42" ht="12.5" x14ac:dyDescent="0.2">
      <c r="A14" s="281" t="s">
        <v>454</v>
      </c>
      <c r="B14" s="283" t="s">
        <v>455</v>
      </c>
      <c r="C14" s="442">
        <v>9.1371880663960114E-4</v>
      </c>
      <c r="D14" s="442">
        <v>3.0774397898663272E-3</v>
      </c>
      <c r="E14" s="442">
        <v>1.5930960235996741E-3</v>
      </c>
      <c r="F14" s="442">
        <v>7.1018411449856795E-4</v>
      </c>
      <c r="G14" s="442">
        <v>1.9328031693796887E-3</v>
      </c>
      <c r="H14" s="442">
        <v>1.1379930046992361E-3</v>
      </c>
      <c r="I14" s="442">
        <v>2.4553441029434211E-3</v>
      </c>
      <c r="J14" s="442">
        <v>1.9493631897455276E-3</v>
      </c>
      <c r="K14" s="442">
        <v>3.5092142166126367E-5</v>
      </c>
      <c r="L14" s="442">
        <v>1.0174168210121708</v>
      </c>
      <c r="M14" s="442">
        <v>8.940340980047774E-4</v>
      </c>
      <c r="N14" s="442">
        <v>1.363078178667162E-4</v>
      </c>
      <c r="O14" s="442">
        <v>6.2287860293414315E-4</v>
      </c>
      <c r="P14" s="442">
        <v>5.7563697788080338E-4</v>
      </c>
      <c r="Q14" s="442">
        <v>1.5131372105659238E-3</v>
      </c>
      <c r="R14" s="442">
        <v>2.2370875364248889E-3</v>
      </c>
      <c r="S14" s="442">
        <v>4.2138859202243261E-3</v>
      </c>
      <c r="T14" s="442">
        <v>2.1331896214512609E-3</v>
      </c>
      <c r="U14" s="442">
        <v>4.3819879754118472E-3</v>
      </c>
      <c r="V14" s="442">
        <v>4.2065822815403556E-3</v>
      </c>
      <c r="W14" s="442">
        <v>3.9707634634266109E-3</v>
      </c>
      <c r="X14" s="442">
        <v>6.0275633828158577E-3</v>
      </c>
      <c r="Y14" s="442">
        <v>1.5917003645515562E-3</v>
      </c>
      <c r="Z14" s="442">
        <v>1.1813078785539041E-4</v>
      </c>
      <c r="AA14" s="442">
        <v>4.3615295088597142E-3</v>
      </c>
      <c r="AB14" s="442">
        <v>1.5318059998123547E-3</v>
      </c>
      <c r="AC14" s="442">
        <v>6.5983256272346825E-4</v>
      </c>
      <c r="AD14" s="442">
        <v>4.6381736229721599E-4</v>
      </c>
      <c r="AE14" s="442">
        <v>1.1321407813527045E-4</v>
      </c>
      <c r="AF14" s="442">
        <v>3.4366614006777559E-4</v>
      </c>
      <c r="AG14" s="442">
        <v>4.5818191475240392E-4</v>
      </c>
      <c r="AH14" s="442">
        <v>3.7246268013095936E-4</v>
      </c>
      <c r="AI14" s="442">
        <v>6.3871491578803251E-4</v>
      </c>
      <c r="AJ14" s="442">
        <v>3.54737524274961E-4</v>
      </c>
      <c r="AK14" s="442">
        <v>1.0130893502550305E-3</v>
      </c>
      <c r="AL14" s="442">
        <v>1.136893056112868E-3</v>
      </c>
      <c r="AM14" s="442">
        <v>4.7345256514888637E-4</v>
      </c>
      <c r="AN14" s="442">
        <v>6.6474331153920201E-3</v>
      </c>
      <c r="AO14" s="442">
        <v>1.627685776224319E-3</v>
      </c>
      <c r="AP14" s="318">
        <f t="shared" si="0"/>
        <v>1.0824135721704145</v>
      </c>
    </row>
    <row r="15" spans="1:42" ht="12.5" x14ac:dyDescent="0.2">
      <c r="A15" s="281" t="s">
        <v>456</v>
      </c>
      <c r="B15" s="283" t="s">
        <v>31</v>
      </c>
      <c r="C15" s="442">
        <v>2.8019319766866776E-4</v>
      </c>
      <c r="D15" s="442">
        <v>4.7874922915919621E-6</v>
      </c>
      <c r="E15" s="442">
        <v>9.3862636945727942E-6</v>
      </c>
      <c r="F15" s="442">
        <v>1.3415651313879805E-4</v>
      </c>
      <c r="G15" s="442">
        <v>1.9494893143300881E-4</v>
      </c>
      <c r="H15" s="442">
        <v>7.916076390509457E-5</v>
      </c>
      <c r="I15" s="442">
        <v>2.5334888041116078E-4</v>
      </c>
      <c r="J15" s="442">
        <v>6.8662589522136021E-4</v>
      </c>
      <c r="K15" s="442">
        <v>3.4163802227404187E-5</v>
      </c>
      <c r="L15" s="442">
        <v>2.5977462487426355E-4</v>
      </c>
      <c r="M15" s="442">
        <v>1.0084001711717292</v>
      </c>
      <c r="N15" s="442">
        <v>6.5288860856077243E-4</v>
      </c>
      <c r="O15" s="442">
        <v>9.397171374774286E-4</v>
      </c>
      <c r="P15" s="442">
        <v>4.5040186819643159E-4</v>
      </c>
      <c r="Q15" s="442">
        <v>7.1988400294840699E-4</v>
      </c>
      <c r="R15" s="442">
        <v>5.0348291260135264E-4</v>
      </c>
      <c r="S15" s="442">
        <v>1.8842333355342949E-3</v>
      </c>
      <c r="T15" s="442">
        <v>3.5353628586183039E-3</v>
      </c>
      <c r="U15" s="442">
        <v>1.0034267347736555E-3</v>
      </c>
      <c r="V15" s="442">
        <v>3.6178782295349422E-4</v>
      </c>
      <c r="W15" s="442">
        <v>6.271791510570247E-4</v>
      </c>
      <c r="X15" s="442">
        <v>4.376907949877987E-4</v>
      </c>
      <c r="Y15" s="442">
        <v>5.514227865518531E-3</v>
      </c>
      <c r="Z15" s="442">
        <v>8.252240864430067E-5</v>
      </c>
      <c r="AA15" s="442">
        <v>6.7959714686538053E-4</v>
      </c>
      <c r="AB15" s="442">
        <v>8.1059867898779236E-5</v>
      </c>
      <c r="AC15" s="442">
        <v>5.1111601027201443E-5</v>
      </c>
      <c r="AD15" s="442">
        <v>2.9876716417175262E-5</v>
      </c>
      <c r="AE15" s="442">
        <v>6.0294664100334921E-5</v>
      </c>
      <c r="AF15" s="442">
        <v>4.002171506681685E-5</v>
      </c>
      <c r="AG15" s="442">
        <v>6.5996890474669611E-5</v>
      </c>
      <c r="AH15" s="442">
        <v>8.0029071759751599E-5</v>
      </c>
      <c r="AI15" s="442">
        <v>2.4627004577128627E-4</v>
      </c>
      <c r="AJ15" s="442">
        <v>1.0428274180151076E-4</v>
      </c>
      <c r="AK15" s="442">
        <v>9.4766777112248866E-5</v>
      </c>
      <c r="AL15" s="442">
        <v>9.6853387365168725E-5</v>
      </c>
      <c r="AM15" s="442">
        <v>1.6472278693125097E-4</v>
      </c>
      <c r="AN15" s="442">
        <v>3.882364577737618E-4</v>
      </c>
      <c r="AO15" s="442">
        <v>4.9205275883703844E-4</v>
      </c>
      <c r="AP15" s="318">
        <f t="shared" si="0"/>
        <v>1.0292326429088321</v>
      </c>
    </row>
    <row r="16" spans="1:42" ht="12.5" x14ac:dyDescent="0.2">
      <c r="A16" s="281" t="s">
        <v>457</v>
      </c>
      <c r="B16" s="283" t="s">
        <v>32</v>
      </c>
      <c r="C16" s="442">
        <v>9.3265884291614688E-5</v>
      </c>
      <c r="D16" s="442">
        <v>2.0199375388938393E-5</v>
      </c>
      <c r="E16" s="442">
        <v>8.5563333530475123E-5</v>
      </c>
      <c r="F16" s="442">
        <v>2.6074902289700422E-3</v>
      </c>
      <c r="G16" s="442">
        <v>1.6591527863133221E-4</v>
      </c>
      <c r="H16" s="442">
        <v>1.5275361848262847E-4</v>
      </c>
      <c r="I16" s="442">
        <v>3.0100258273945356E-3</v>
      </c>
      <c r="J16" s="442">
        <v>2.4647174771445476E-4</v>
      </c>
      <c r="K16" s="442">
        <v>3.853975100490228E-5</v>
      </c>
      <c r="L16" s="442">
        <v>1.7269304356099108E-3</v>
      </c>
      <c r="M16" s="442">
        <v>4.7022980872663466E-3</v>
      </c>
      <c r="N16" s="442">
        <v>1.2785474624980089</v>
      </c>
      <c r="O16" s="442">
        <v>7.146523578130655E-4</v>
      </c>
      <c r="P16" s="442">
        <v>0.12353867478527239</v>
      </c>
      <c r="Q16" s="442">
        <v>6.4106347627375992E-2</v>
      </c>
      <c r="R16" s="442">
        <v>5.0811312835206852E-2</v>
      </c>
      <c r="S16" s="442">
        <v>1.3550998894284908E-2</v>
      </c>
      <c r="T16" s="442">
        <v>3.9264843056074422E-3</v>
      </c>
      <c r="U16" s="442">
        <v>2.6338452665562426E-2</v>
      </c>
      <c r="V16" s="442">
        <v>5.7982591214883524E-3</v>
      </c>
      <c r="W16" s="442">
        <v>2.9871665444532538E-2</v>
      </c>
      <c r="X16" s="442">
        <v>1.85612064711988E-3</v>
      </c>
      <c r="Y16" s="442">
        <v>1.4739361641702394E-2</v>
      </c>
      <c r="Z16" s="442">
        <v>2.4227038385785246E-4</v>
      </c>
      <c r="AA16" s="442">
        <v>6.402298274346557E-4</v>
      </c>
      <c r="AB16" s="442">
        <v>1.057744777453144E-4</v>
      </c>
      <c r="AC16" s="442">
        <v>1.4548947672306475E-4</v>
      </c>
      <c r="AD16" s="442">
        <v>9.2334081406571494E-5</v>
      </c>
      <c r="AE16" s="442">
        <v>1.5103831980290672E-4</v>
      </c>
      <c r="AF16" s="442">
        <v>2.9878785857286077E-4</v>
      </c>
      <c r="AG16" s="442">
        <v>1.9522137041648842E-4</v>
      </c>
      <c r="AH16" s="442">
        <v>3.0038075179003219E-4</v>
      </c>
      <c r="AI16" s="442">
        <v>1.4203172171173289E-4</v>
      </c>
      <c r="AJ16" s="442">
        <v>1.1354571578521608E-4</v>
      </c>
      <c r="AK16" s="442">
        <v>1.2002815208696056E-4</v>
      </c>
      <c r="AL16" s="442">
        <v>3.4249257013685782E-4</v>
      </c>
      <c r="AM16" s="442">
        <v>1.278485251310215E-4</v>
      </c>
      <c r="AN16" s="442">
        <v>2.2829249119929061E-4</v>
      </c>
      <c r="AO16" s="442">
        <v>2.2030290334344163E-3</v>
      </c>
      <c r="AP16" s="318">
        <f t="shared" si="0"/>
        <v>1.6298950121160616</v>
      </c>
    </row>
    <row r="17" spans="1:42" ht="12.5" x14ac:dyDescent="0.2">
      <c r="A17" s="281" t="s">
        <v>458</v>
      </c>
      <c r="B17" s="283" t="s">
        <v>33</v>
      </c>
      <c r="C17" s="442">
        <v>9.6200906323927018E-6</v>
      </c>
      <c r="D17" s="442">
        <v>3.487918751411193E-6</v>
      </c>
      <c r="E17" s="442">
        <v>1.0070105210156425E-5</v>
      </c>
      <c r="F17" s="442">
        <v>1.2539412439050847E-4</v>
      </c>
      <c r="G17" s="442">
        <v>1.5266791547636588E-4</v>
      </c>
      <c r="H17" s="442">
        <v>9.2380121924624907E-6</v>
      </c>
      <c r="I17" s="442">
        <v>1.6362056533932007E-4</v>
      </c>
      <c r="J17" s="442">
        <v>4.8250593627100277E-4</v>
      </c>
      <c r="K17" s="442">
        <v>5.2521842721894728E-6</v>
      </c>
      <c r="L17" s="442">
        <v>2.359752309065598E-4</v>
      </c>
      <c r="M17" s="442">
        <v>9.6552976173304808E-4</v>
      </c>
      <c r="N17" s="442">
        <v>1.0106796056165064E-3</v>
      </c>
      <c r="O17" s="442">
        <v>1.0376488076871535</v>
      </c>
      <c r="P17" s="442">
        <v>6.3104995876076134E-3</v>
      </c>
      <c r="Q17" s="442">
        <v>3.7770317062566783E-3</v>
      </c>
      <c r="R17" s="442">
        <v>2.0033461063025549E-3</v>
      </c>
      <c r="S17" s="442">
        <v>3.6509244957852022E-3</v>
      </c>
      <c r="T17" s="442">
        <v>4.4307499830227625E-3</v>
      </c>
      <c r="U17" s="442">
        <v>6.5470138321467178E-3</v>
      </c>
      <c r="V17" s="442">
        <v>3.848543545403614E-3</v>
      </c>
      <c r="W17" s="442">
        <v>2.4507559681390366E-3</v>
      </c>
      <c r="X17" s="442">
        <v>1.0701012007391702E-3</v>
      </c>
      <c r="Y17" s="442">
        <v>1.0055846301747892E-3</v>
      </c>
      <c r="Z17" s="442">
        <v>5.4355513435429267E-5</v>
      </c>
      <c r="AA17" s="442">
        <v>8.3100272805174759E-5</v>
      </c>
      <c r="AB17" s="442">
        <v>1.2536273412400179E-5</v>
      </c>
      <c r="AC17" s="442">
        <v>1.6502220526231332E-5</v>
      </c>
      <c r="AD17" s="442">
        <v>1.3210787164128939E-5</v>
      </c>
      <c r="AE17" s="442">
        <v>1.1830361086375813E-5</v>
      </c>
      <c r="AF17" s="442">
        <v>1.6707865886870795E-5</v>
      </c>
      <c r="AG17" s="442">
        <v>3.1261612290909697E-5</v>
      </c>
      <c r="AH17" s="442">
        <v>4.9144305347660177E-5</v>
      </c>
      <c r="AI17" s="442">
        <v>2.6920911995900714E-5</v>
      </c>
      <c r="AJ17" s="442">
        <v>1.731459790968404E-4</v>
      </c>
      <c r="AK17" s="442">
        <v>4.7049109508832412E-5</v>
      </c>
      <c r="AL17" s="442">
        <v>8.2956967530428818E-5</v>
      </c>
      <c r="AM17" s="442">
        <v>3.8900512722438335E-5</v>
      </c>
      <c r="AN17" s="442">
        <v>7.0005035452432797E-5</v>
      </c>
      <c r="AO17" s="442">
        <v>3.0794569658427367E-4</v>
      </c>
      <c r="AP17" s="318">
        <f t="shared" si="0"/>
        <v>1.0766450279217854</v>
      </c>
    </row>
    <row r="18" spans="1:42" ht="12.5" x14ac:dyDescent="0.2">
      <c r="A18" s="281" t="s">
        <v>459</v>
      </c>
      <c r="B18" s="283" t="s">
        <v>34</v>
      </c>
      <c r="C18" s="442">
        <v>2.4629435623826663E-4</v>
      </c>
      <c r="D18" s="442">
        <v>2.3789790941975783E-5</v>
      </c>
      <c r="E18" s="442">
        <v>3.9632016204894823E-5</v>
      </c>
      <c r="F18" s="442">
        <v>3.3944561655456819E-3</v>
      </c>
      <c r="G18" s="442">
        <v>1.0503159752281038E-3</v>
      </c>
      <c r="H18" s="442">
        <v>3.8097142878107035E-4</v>
      </c>
      <c r="I18" s="442">
        <v>1.0008376228805833E-3</v>
      </c>
      <c r="J18" s="442">
        <v>1.2393462628109691E-3</v>
      </c>
      <c r="K18" s="442">
        <v>9.9608264761229297E-5</v>
      </c>
      <c r="L18" s="442">
        <v>1.7924025448222611E-3</v>
      </c>
      <c r="M18" s="442">
        <v>1.5443607880751276E-3</v>
      </c>
      <c r="N18" s="442">
        <v>2.3017874489484553E-4</v>
      </c>
      <c r="O18" s="442">
        <v>2.8765725195251823E-4</v>
      </c>
      <c r="P18" s="442">
        <v>1.0094182518687922</v>
      </c>
      <c r="Q18" s="442">
        <v>4.9367185833452034E-3</v>
      </c>
      <c r="R18" s="442">
        <v>4.4192685842402287E-3</v>
      </c>
      <c r="S18" s="442">
        <v>5.363847652452766E-3</v>
      </c>
      <c r="T18" s="442">
        <v>2.8786632589689076E-3</v>
      </c>
      <c r="U18" s="442">
        <v>3.9336364055136321E-3</v>
      </c>
      <c r="V18" s="442">
        <v>3.5633812248803071E-3</v>
      </c>
      <c r="W18" s="442">
        <v>1.4546940157637081E-3</v>
      </c>
      <c r="X18" s="442">
        <v>1.430198413269828E-3</v>
      </c>
      <c r="Y18" s="442">
        <v>1.3027687536424285E-2</v>
      </c>
      <c r="Z18" s="442">
        <v>2.5983864265594471E-4</v>
      </c>
      <c r="AA18" s="442">
        <v>5.8410092424101808E-4</v>
      </c>
      <c r="AB18" s="442">
        <v>1.0998197077379219E-4</v>
      </c>
      <c r="AC18" s="442">
        <v>4.6544029395615793E-4</v>
      </c>
      <c r="AD18" s="442">
        <v>8.6568317633012125E-5</v>
      </c>
      <c r="AE18" s="442">
        <v>1.6685229583505415E-4</v>
      </c>
      <c r="AF18" s="442">
        <v>3.0754533134271547E-4</v>
      </c>
      <c r="AG18" s="442">
        <v>1.7709807965406006E-4</v>
      </c>
      <c r="AH18" s="442">
        <v>7.1071562197925304E-4</v>
      </c>
      <c r="AI18" s="442">
        <v>1.3484534647438022E-4</v>
      </c>
      <c r="AJ18" s="442">
        <v>1.1695803588499712E-4</v>
      </c>
      <c r="AK18" s="442">
        <v>3.839537589283488E-4</v>
      </c>
      <c r="AL18" s="442">
        <v>2.1449252531641018E-4</v>
      </c>
      <c r="AM18" s="442">
        <v>3.8691732401164517E-4</v>
      </c>
      <c r="AN18" s="442">
        <v>2.0120389991337511E-4</v>
      </c>
      <c r="AO18" s="442">
        <v>7.7439492348529537E-4</v>
      </c>
      <c r="AP18" s="318">
        <f t="shared" si="0"/>
        <v>1.0660627111253889</v>
      </c>
    </row>
    <row r="19" spans="1:42" ht="12.5" x14ac:dyDescent="0.2">
      <c r="A19" s="281" t="s">
        <v>460</v>
      </c>
      <c r="B19" s="285" t="s">
        <v>269</v>
      </c>
      <c r="C19" s="442">
        <v>2.1865434892304431E-5</v>
      </c>
      <c r="D19" s="442">
        <v>2.4106972176587984E-5</v>
      </c>
      <c r="E19" s="442">
        <v>1.4152131228314407E-5</v>
      </c>
      <c r="F19" s="442">
        <v>4.0470847631652983E-4</v>
      </c>
      <c r="G19" s="442">
        <v>2.6080484554273368E-5</v>
      </c>
      <c r="H19" s="442">
        <v>2.9914527356527958E-5</v>
      </c>
      <c r="I19" s="442">
        <v>1.0039397684179137E-4</v>
      </c>
      <c r="J19" s="442">
        <v>4.6102752357973658E-5</v>
      </c>
      <c r="K19" s="442">
        <v>8.3860759520201967E-6</v>
      </c>
      <c r="L19" s="442">
        <v>6.441535477335868E-5</v>
      </c>
      <c r="M19" s="442">
        <v>3.0066831124347877E-4</v>
      </c>
      <c r="N19" s="442">
        <v>3.6179104303520533E-5</v>
      </c>
      <c r="O19" s="442">
        <v>1.7641099640284833E-5</v>
      </c>
      <c r="P19" s="442">
        <v>1.5394503185844541E-4</v>
      </c>
      <c r="Q19" s="442">
        <v>1.0191024637866752</v>
      </c>
      <c r="R19" s="442">
        <v>4.8237200323903223E-3</v>
      </c>
      <c r="S19" s="442">
        <v>1.8785568172982998E-3</v>
      </c>
      <c r="T19" s="442">
        <v>3.5611950706050053E-4</v>
      </c>
      <c r="U19" s="442">
        <v>1.7497165267311057E-3</v>
      </c>
      <c r="V19" s="442">
        <v>4.2456733321429957E-4</v>
      </c>
      <c r="W19" s="442">
        <v>1.0179340525759549E-3</v>
      </c>
      <c r="X19" s="442">
        <v>6.4926011700420724E-5</v>
      </c>
      <c r="Y19" s="442">
        <v>8.8272922268729413E-4</v>
      </c>
      <c r="Z19" s="442">
        <v>6.6558970377571654E-5</v>
      </c>
      <c r="AA19" s="442">
        <v>1.4696424144903931E-3</v>
      </c>
      <c r="AB19" s="442">
        <v>6.2567146547408051E-5</v>
      </c>
      <c r="AC19" s="442">
        <v>7.1407732827202949E-5</v>
      </c>
      <c r="AD19" s="442">
        <v>9.1467038558260138E-5</v>
      </c>
      <c r="AE19" s="442">
        <v>3.0524594811658621E-5</v>
      </c>
      <c r="AF19" s="442">
        <v>6.5108313674093428E-5</v>
      </c>
      <c r="AG19" s="442">
        <v>1.1348324442435241E-4</v>
      </c>
      <c r="AH19" s="442">
        <v>1.2558061259788109E-4</v>
      </c>
      <c r="AI19" s="442">
        <v>7.4216486461239193E-5</v>
      </c>
      <c r="AJ19" s="442">
        <v>5.0875916014938221E-5</v>
      </c>
      <c r="AK19" s="442">
        <v>6.6337268570132888E-5</v>
      </c>
      <c r="AL19" s="442">
        <v>9.7658526706200541E-4</v>
      </c>
      <c r="AM19" s="442">
        <v>4.2744157342525994E-5</v>
      </c>
      <c r="AN19" s="442">
        <v>2.0379538229198175E-5</v>
      </c>
      <c r="AO19" s="442">
        <v>5.8993162947210998E-5</v>
      </c>
      <c r="AP19" s="318">
        <f t="shared" si="0"/>
        <v>1.0348767717258183</v>
      </c>
    </row>
    <row r="20" spans="1:42" ht="12.5" x14ac:dyDescent="0.2">
      <c r="A20" s="281" t="s">
        <v>461</v>
      </c>
      <c r="B20" s="285" t="s">
        <v>270</v>
      </c>
      <c r="C20" s="442">
        <v>0</v>
      </c>
      <c r="D20" s="442">
        <v>0</v>
      </c>
      <c r="E20" s="442">
        <v>0</v>
      </c>
      <c r="F20" s="442">
        <v>0</v>
      </c>
      <c r="G20" s="442">
        <v>0</v>
      </c>
      <c r="H20" s="442">
        <v>0</v>
      </c>
      <c r="I20" s="442">
        <v>0</v>
      </c>
      <c r="J20" s="442">
        <v>0</v>
      </c>
      <c r="K20" s="442">
        <v>0</v>
      </c>
      <c r="L20" s="442">
        <v>0</v>
      </c>
      <c r="M20" s="442">
        <v>0</v>
      </c>
      <c r="N20" s="442">
        <v>0</v>
      </c>
      <c r="O20" s="442">
        <v>0</v>
      </c>
      <c r="P20" s="442">
        <v>0</v>
      </c>
      <c r="Q20" s="442">
        <v>0</v>
      </c>
      <c r="R20" s="442">
        <v>1</v>
      </c>
      <c r="S20" s="442">
        <v>0</v>
      </c>
      <c r="T20" s="442">
        <v>0</v>
      </c>
      <c r="U20" s="442">
        <v>0</v>
      </c>
      <c r="V20" s="442">
        <v>0</v>
      </c>
      <c r="W20" s="442">
        <v>0</v>
      </c>
      <c r="X20" s="442">
        <v>0</v>
      </c>
      <c r="Y20" s="442">
        <v>0</v>
      </c>
      <c r="Z20" s="442">
        <v>0</v>
      </c>
      <c r="AA20" s="442">
        <v>0</v>
      </c>
      <c r="AB20" s="442">
        <v>0</v>
      </c>
      <c r="AC20" s="442">
        <v>0</v>
      </c>
      <c r="AD20" s="442">
        <v>0</v>
      </c>
      <c r="AE20" s="442">
        <v>0</v>
      </c>
      <c r="AF20" s="442">
        <v>0</v>
      </c>
      <c r="AG20" s="442">
        <v>0</v>
      </c>
      <c r="AH20" s="442">
        <v>0</v>
      </c>
      <c r="AI20" s="442">
        <v>0</v>
      </c>
      <c r="AJ20" s="442">
        <v>0</v>
      </c>
      <c r="AK20" s="442">
        <v>0</v>
      </c>
      <c r="AL20" s="442">
        <v>0</v>
      </c>
      <c r="AM20" s="442">
        <v>0</v>
      </c>
      <c r="AN20" s="442">
        <v>0</v>
      </c>
      <c r="AO20" s="442">
        <v>0</v>
      </c>
      <c r="AP20" s="318">
        <f t="shared" si="0"/>
        <v>1</v>
      </c>
    </row>
    <row r="21" spans="1:42" ht="12.5" x14ac:dyDescent="0.2">
      <c r="A21" s="281" t="s">
        <v>462</v>
      </c>
      <c r="B21" s="285" t="s">
        <v>271</v>
      </c>
      <c r="C21" s="442">
        <v>1.0987154109685636E-4</v>
      </c>
      <c r="D21" s="442">
        <v>2.8217619533237552E-5</v>
      </c>
      <c r="E21" s="442">
        <v>2.5099826807692029E-5</v>
      </c>
      <c r="F21" s="442">
        <v>6.4845972600557268E-5</v>
      </c>
      <c r="G21" s="442">
        <v>3.8936699711558139E-5</v>
      </c>
      <c r="H21" s="442">
        <v>3.9723922928953699E-5</v>
      </c>
      <c r="I21" s="442">
        <v>3.1817886294220466E-5</v>
      </c>
      <c r="J21" s="442">
        <v>4.4003959842514618E-5</v>
      </c>
      <c r="K21" s="442">
        <v>6.7471130258716057E-6</v>
      </c>
      <c r="L21" s="442">
        <v>3.9042173421551354E-5</v>
      </c>
      <c r="M21" s="442">
        <v>5.7626145503293266E-5</v>
      </c>
      <c r="N21" s="442">
        <v>1.8915190070811938E-5</v>
      </c>
      <c r="O21" s="442">
        <v>2.153199170062693E-5</v>
      </c>
      <c r="P21" s="442">
        <v>3.3214326328094257E-5</v>
      </c>
      <c r="Q21" s="442">
        <v>7.0029871388580965E-4</v>
      </c>
      <c r="R21" s="442">
        <v>1.4003596243028469E-3</v>
      </c>
      <c r="S21" s="442">
        <v>1.0206223120861424</v>
      </c>
      <c r="T21" s="442">
        <v>4.7129595320801921E-5</v>
      </c>
      <c r="U21" s="442">
        <v>2.8615465019376829E-4</v>
      </c>
      <c r="V21" s="442">
        <v>7.7996337598418405E-4</v>
      </c>
      <c r="W21" s="442">
        <v>1.2579933970777383E-4</v>
      </c>
      <c r="X21" s="442">
        <v>4.5284983667083858E-5</v>
      </c>
      <c r="Y21" s="442">
        <v>1.4125803415719954E-4</v>
      </c>
      <c r="Z21" s="442">
        <v>6.0976606844486635E-5</v>
      </c>
      <c r="AA21" s="442">
        <v>1.6991834568027539E-4</v>
      </c>
      <c r="AB21" s="442">
        <v>7.5529887754235305E-5</v>
      </c>
      <c r="AC21" s="442">
        <v>3.4950662424770564E-4</v>
      </c>
      <c r="AD21" s="442">
        <v>1.0655346249287823E-4</v>
      </c>
      <c r="AE21" s="442">
        <v>2.6822314088877995E-5</v>
      </c>
      <c r="AF21" s="442">
        <v>7.2350647792747853E-5</v>
      </c>
      <c r="AG21" s="442">
        <v>1.6772082013369566E-4</v>
      </c>
      <c r="AH21" s="442">
        <v>8.4153236239471339E-4</v>
      </c>
      <c r="AI21" s="442">
        <v>8.2653261004175924E-5</v>
      </c>
      <c r="AJ21" s="442">
        <v>3.347710109433084E-3</v>
      </c>
      <c r="AK21" s="442">
        <v>8.6790730269856685E-5</v>
      </c>
      <c r="AL21" s="442">
        <v>1.0193708947749487E-3</v>
      </c>
      <c r="AM21" s="442">
        <v>2.758232310889729E-4</v>
      </c>
      <c r="AN21" s="442">
        <v>2.2946619423214465E-3</v>
      </c>
      <c r="AO21" s="442">
        <v>1.5710048548933913E-3</v>
      </c>
      <c r="AP21" s="318">
        <f t="shared" si="0"/>
        <v>1.0336860760125492</v>
      </c>
    </row>
    <row r="22" spans="1:42" ht="12.5" x14ac:dyDescent="0.2">
      <c r="A22" s="281" t="s">
        <v>463</v>
      </c>
      <c r="B22" s="285" t="s">
        <v>281</v>
      </c>
      <c r="C22" s="442">
        <v>2.8525123478811453E-6</v>
      </c>
      <c r="D22" s="442">
        <v>3.216175893360819E-6</v>
      </c>
      <c r="E22" s="442">
        <v>2.3125705342012539E-6</v>
      </c>
      <c r="F22" s="442">
        <v>7.298966442177793E-6</v>
      </c>
      <c r="G22" s="442">
        <v>3.460284662228716E-6</v>
      </c>
      <c r="H22" s="442">
        <v>3.8330171046130619E-6</v>
      </c>
      <c r="I22" s="442">
        <v>2.8566837505062456E-6</v>
      </c>
      <c r="J22" s="442">
        <v>4.998610632987025E-6</v>
      </c>
      <c r="K22" s="442">
        <v>6.8697369832227394E-7</v>
      </c>
      <c r="L22" s="442">
        <v>4.1580582266039903E-6</v>
      </c>
      <c r="M22" s="442">
        <v>6.3785820727794384E-6</v>
      </c>
      <c r="N22" s="442">
        <v>1.8875038325809327E-6</v>
      </c>
      <c r="O22" s="442">
        <v>3.416318743567173E-6</v>
      </c>
      <c r="P22" s="442">
        <v>3.2174897887570929E-5</v>
      </c>
      <c r="Q22" s="442">
        <v>1.0958290040373717E-4</v>
      </c>
      <c r="R22" s="442">
        <v>1.2785283945540422E-4</v>
      </c>
      <c r="S22" s="442">
        <v>1.4517560331804753E-3</v>
      </c>
      <c r="T22" s="442">
        <v>1.0029083525622882</v>
      </c>
      <c r="U22" s="442">
        <v>1.6165639655219136E-3</v>
      </c>
      <c r="V22" s="442">
        <v>3.1872415217543068E-3</v>
      </c>
      <c r="W22" s="442">
        <v>1.4999173835454242E-4</v>
      </c>
      <c r="X22" s="442">
        <v>6.8315882712114068E-5</v>
      </c>
      <c r="Y22" s="442">
        <v>2.2626138754460599E-5</v>
      </c>
      <c r="Z22" s="442">
        <v>7.5592380549372451E-6</v>
      </c>
      <c r="AA22" s="442">
        <v>1.6140851090578192E-5</v>
      </c>
      <c r="AB22" s="442">
        <v>7.8337100815225843E-6</v>
      </c>
      <c r="AC22" s="442">
        <v>1.0254625521775924E-5</v>
      </c>
      <c r="AD22" s="442">
        <v>1.2961910075801249E-5</v>
      </c>
      <c r="AE22" s="442">
        <v>3.3064837123756094E-6</v>
      </c>
      <c r="AF22" s="442">
        <v>7.8814212641867349E-6</v>
      </c>
      <c r="AG22" s="442">
        <v>4.2007798475156754E-5</v>
      </c>
      <c r="AH22" s="442">
        <v>3.5350806784663096E-5</v>
      </c>
      <c r="AI22" s="442">
        <v>2.8059536020453111E-5</v>
      </c>
      <c r="AJ22" s="442">
        <v>1.0239748589680854E-5</v>
      </c>
      <c r="AK22" s="442">
        <v>9.495931319709633E-6</v>
      </c>
      <c r="AL22" s="442">
        <v>1.3115831557665816E-4</v>
      </c>
      <c r="AM22" s="442">
        <v>5.2628314176748224E-6</v>
      </c>
      <c r="AN22" s="442">
        <v>7.998258734423875E-5</v>
      </c>
      <c r="AO22" s="442">
        <v>9.9130403096510728E-5</v>
      </c>
      <c r="AP22" s="318">
        <f t="shared" si="0"/>
        <v>1.010129310533584</v>
      </c>
    </row>
    <row r="23" spans="1:42" ht="12.5" x14ac:dyDescent="0.2">
      <c r="A23" s="281" t="s">
        <v>464</v>
      </c>
      <c r="B23" s="283" t="s">
        <v>35</v>
      </c>
      <c r="C23" s="442">
        <v>1.1342364246527417E-4</v>
      </c>
      <c r="D23" s="442">
        <v>1.2005565283442849E-4</v>
      </c>
      <c r="E23" s="442">
        <v>1.1142142197950283E-4</v>
      </c>
      <c r="F23" s="442">
        <v>2.7340858222363144E-4</v>
      </c>
      <c r="G23" s="442">
        <v>1.2517563150946388E-4</v>
      </c>
      <c r="H23" s="442">
        <v>1.4779861735927753E-4</v>
      </c>
      <c r="I23" s="442">
        <v>1.9618100919868765E-4</v>
      </c>
      <c r="J23" s="442">
        <v>1.9683043427187554E-4</v>
      </c>
      <c r="K23" s="442">
        <v>2.8154271314110984E-5</v>
      </c>
      <c r="L23" s="442">
        <v>1.6346774817067698E-4</v>
      </c>
      <c r="M23" s="442">
        <v>2.5581350555611197E-4</v>
      </c>
      <c r="N23" s="442">
        <v>9.3011477016526208E-5</v>
      </c>
      <c r="O23" s="442">
        <v>8.9463041450154026E-5</v>
      </c>
      <c r="P23" s="442">
        <v>6.8296664981719833E-4</v>
      </c>
      <c r="Q23" s="442">
        <v>1.6628561702547107E-2</v>
      </c>
      <c r="R23" s="442">
        <v>1.5909634176354773E-2</v>
      </c>
      <c r="S23" s="442">
        <v>1.3520858735766127E-2</v>
      </c>
      <c r="T23" s="442">
        <v>1.4209460785427017E-2</v>
      </c>
      <c r="U23" s="442">
        <v>1.0789053796782133</v>
      </c>
      <c r="V23" s="442">
        <v>1.2843632044129067E-2</v>
      </c>
      <c r="W23" s="442">
        <v>2.230644056623542E-2</v>
      </c>
      <c r="X23" s="442">
        <v>8.4260812273474176E-4</v>
      </c>
      <c r="Y23" s="442">
        <v>5.9836015878879378E-3</v>
      </c>
      <c r="Z23" s="442">
        <v>3.4125685675041455E-4</v>
      </c>
      <c r="AA23" s="442">
        <v>8.6031525208940497E-4</v>
      </c>
      <c r="AB23" s="442">
        <v>2.7393933522694761E-4</v>
      </c>
      <c r="AC23" s="442">
        <v>4.9092141000121013E-4</v>
      </c>
      <c r="AD23" s="442">
        <v>4.5034100708064216E-4</v>
      </c>
      <c r="AE23" s="442">
        <v>1.6750568977026565E-4</v>
      </c>
      <c r="AF23" s="442">
        <v>4.1843493811089325E-4</v>
      </c>
      <c r="AG23" s="442">
        <v>9.0908972044337409E-4</v>
      </c>
      <c r="AH23" s="442">
        <v>1.6474248038730723E-3</v>
      </c>
      <c r="AI23" s="442">
        <v>6.2803507514815407E-4</v>
      </c>
      <c r="AJ23" s="442">
        <v>3.1738964768710074E-4</v>
      </c>
      <c r="AK23" s="442">
        <v>3.25735227670788E-4</v>
      </c>
      <c r="AL23" s="442">
        <v>4.7443698530397404E-3</v>
      </c>
      <c r="AM23" s="442">
        <v>3.2253798290399357E-4</v>
      </c>
      <c r="AN23" s="442">
        <v>1.1504723737216312E-4</v>
      </c>
      <c r="AO23" s="442">
        <v>1.135219483597665E-3</v>
      </c>
      <c r="AP23" s="318">
        <f t="shared" si="0"/>
        <v>1.195759693121631</v>
      </c>
    </row>
    <row r="24" spans="1:42" ht="12.5" x14ac:dyDescent="0.2">
      <c r="A24" s="281" t="s">
        <v>465</v>
      </c>
      <c r="B24" s="283" t="s">
        <v>466</v>
      </c>
      <c r="C24" s="442">
        <v>6.4141587733230363E-7</v>
      </c>
      <c r="D24" s="442">
        <v>5.9540504031003112E-7</v>
      </c>
      <c r="E24" s="442">
        <v>6.2168482214270812E-7</v>
      </c>
      <c r="F24" s="442">
        <v>1.2989141842625601E-6</v>
      </c>
      <c r="G24" s="442">
        <v>9.6580778055461027E-7</v>
      </c>
      <c r="H24" s="442">
        <v>7.9292310521017621E-7</v>
      </c>
      <c r="I24" s="442">
        <v>7.1942338165304541E-7</v>
      </c>
      <c r="J24" s="442">
        <v>1.5665222342235408E-6</v>
      </c>
      <c r="K24" s="442">
        <v>1.6208243841204244E-7</v>
      </c>
      <c r="L24" s="442">
        <v>8.174225339884793E-7</v>
      </c>
      <c r="M24" s="442">
        <v>1.2236761995463593E-6</v>
      </c>
      <c r="N24" s="442">
        <v>5.1690553436990505E-7</v>
      </c>
      <c r="O24" s="442">
        <v>4.8863058778964071E-7</v>
      </c>
      <c r="P24" s="442">
        <v>1.6916654856073354E-6</v>
      </c>
      <c r="Q24" s="442">
        <v>1.3203368695991383E-5</v>
      </c>
      <c r="R24" s="442">
        <v>3.723022796486893E-6</v>
      </c>
      <c r="S24" s="442">
        <v>7.2306923478143215E-7</v>
      </c>
      <c r="T24" s="442">
        <v>9.3131345043489548E-7</v>
      </c>
      <c r="U24" s="442">
        <v>1.4923700171428143E-6</v>
      </c>
      <c r="V24" s="442">
        <v>1.0004085987786795</v>
      </c>
      <c r="W24" s="442">
        <v>1.0141371301436302E-4</v>
      </c>
      <c r="X24" s="442">
        <v>9.453613230755678E-7</v>
      </c>
      <c r="Y24" s="442">
        <v>2.8090523437446741E-5</v>
      </c>
      <c r="Z24" s="442">
        <v>1.589104815590755E-6</v>
      </c>
      <c r="AA24" s="442">
        <v>3.3119170758254702E-6</v>
      </c>
      <c r="AB24" s="442">
        <v>1.2971000453112239E-6</v>
      </c>
      <c r="AC24" s="442">
        <v>6.117870378204452E-6</v>
      </c>
      <c r="AD24" s="442">
        <v>4.0070020551639249E-6</v>
      </c>
      <c r="AE24" s="442">
        <v>1.7099753017775528E-6</v>
      </c>
      <c r="AF24" s="442">
        <v>3.5291413657080563E-6</v>
      </c>
      <c r="AG24" s="442">
        <v>7.7596357231534607E-6</v>
      </c>
      <c r="AH24" s="442">
        <v>2.726542502793453E-5</v>
      </c>
      <c r="AI24" s="442">
        <v>3.1565969513191324E-6</v>
      </c>
      <c r="AJ24" s="442">
        <v>1.2149170354586426E-6</v>
      </c>
      <c r="AK24" s="442">
        <v>1.572892797634184E-6</v>
      </c>
      <c r="AL24" s="442">
        <v>2.0529207024409022E-5</v>
      </c>
      <c r="AM24" s="442">
        <v>3.2618319644811073E-6</v>
      </c>
      <c r="AN24" s="442">
        <v>8.1024830248079769E-7</v>
      </c>
      <c r="AO24" s="442">
        <v>6.0556170309530038E-6</v>
      </c>
      <c r="AP24" s="318">
        <f t="shared" si="0"/>
        <v>1.0006583568657195</v>
      </c>
    </row>
    <row r="25" spans="1:42" ht="12.5" x14ac:dyDescent="0.2">
      <c r="A25" s="281" t="s">
        <v>467</v>
      </c>
      <c r="B25" s="283" t="s">
        <v>192</v>
      </c>
      <c r="C25" s="442">
        <v>2.7506084332830237E-5</v>
      </c>
      <c r="D25" s="442">
        <v>3.4539244043758511E-5</v>
      </c>
      <c r="E25" s="442">
        <v>2.0649694378075925E-3</v>
      </c>
      <c r="F25" s="442">
        <v>6.3799002833560443E-5</v>
      </c>
      <c r="G25" s="442">
        <v>3.7978242433692338E-5</v>
      </c>
      <c r="H25" s="442">
        <v>3.5032158532899786E-5</v>
      </c>
      <c r="I25" s="442">
        <v>2.7761063379859819E-5</v>
      </c>
      <c r="J25" s="442">
        <v>4.7506274512999601E-5</v>
      </c>
      <c r="K25" s="442">
        <v>9.0956497114210332E-6</v>
      </c>
      <c r="L25" s="442">
        <v>3.8673943402487268E-5</v>
      </c>
      <c r="M25" s="442">
        <v>6.0915524760553901E-5</v>
      </c>
      <c r="N25" s="442">
        <v>1.8304625425240398E-5</v>
      </c>
      <c r="O25" s="442">
        <v>2.066686873034398E-5</v>
      </c>
      <c r="P25" s="442">
        <v>3.2257811944557663E-5</v>
      </c>
      <c r="Q25" s="442">
        <v>4.1134250020580163E-5</v>
      </c>
      <c r="R25" s="442">
        <v>5.6461283047270125E-5</v>
      </c>
      <c r="S25" s="442">
        <v>3.3118384067656703E-5</v>
      </c>
      <c r="T25" s="442">
        <v>4.5256586304498592E-5</v>
      </c>
      <c r="U25" s="442">
        <v>4.2868462158052811E-5</v>
      </c>
      <c r="V25" s="442">
        <v>3.8506081960955824E-5</v>
      </c>
      <c r="W25" s="442">
        <v>1.0190743006526775</v>
      </c>
      <c r="X25" s="442">
        <v>4.9836929329676475E-5</v>
      </c>
      <c r="Y25" s="442">
        <v>9.5165178719886927E-5</v>
      </c>
      <c r="Z25" s="442">
        <v>7.2263832898139912E-5</v>
      </c>
      <c r="AA25" s="442">
        <v>1.3919062127995936E-4</v>
      </c>
      <c r="AB25" s="442">
        <v>6.9012022889933949E-5</v>
      </c>
      <c r="AC25" s="442">
        <v>8.4662406506126961E-5</v>
      </c>
      <c r="AD25" s="442">
        <v>1.13781428278046E-4</v>
      </c>
      <c r="AE25" s="442">
        <v>2.8421428627943097E-5</v>
      </c>
      <c r="AF25" s="442">
        <v>3.4494019406361908E-4</v>
      </c>
      <c r="AG25" s="442">
        <v>1.3348294963649328E-4</v>
      </c>
      <c r="AH25" s="442">
        <v>3.1622724706009334E-4</v>
      </c>
      <c r="AI25" s="442">
        <v>7.9673738210963869E-5</v>
      </c>
      <c r="AJ25" s="442">
        <v>4.9077578551111266E-5</v>
      </c>
      <c r="AK25" s="442">
        <v>8.1590536825968047E-5</v>
      </c>
      <c r="AL25" s="442">
        <v>1.2164880686588862E-3</v>
      </c>
      <c r="AM25" s="442">
        <v>4.2815615448728096E-5</v>
      </c>
      <c r="AN25" s="442">
        <v>3.7483333197854507E-5</v>
      </c>
      <c r="AO25" s="442">
        <v>1.0751305677755938E-4</v>
      </c>
      <c r="AP25" s="318">
        <f t="shared" si="0"/>
        <v>1.0248047647422713</v>
      </c>
    </row>
    <row r="26" spans="1:42" ht="12.5" x14ac:dyDescent="0.2">
      <c r="A26" s="281" t="s">
        <v>468</v>
      </c>
      <c r="B26" s="283" t="s">
        <v>50</v>
      </c>
      <c r="C26" s="442">
        <v>1.0819782400570375E-4</v>
      </c>
      <c r="D26" s="442">
        <v>1.9311786769126176E-5</v>
      </c>
      <c r="E26" s="442">
        <v>4.4631542974313433E-4</v>
      </c>
      <c r="F26" s="442">
        <v>3.8927398829376989E-4</v>
      </c>
      <c r="G26" s="442">
        <v>5.5467607602206282E-4</v>
      </c>
      <c r="H26" s="442">
        <v>9.1985768973633472E-4</v>
      </c>
      <c r="I26" s="442">
        <v>9.3736135651562513E-4</v>
      </c>
      <c r="J26" s="442">
        <v>2.3408861229267918E-4</v>
      </c>
      <c r="K26" s="442">
        <v>8.2312404037367766E-5</v>
      </c>
      <c r="L26" s="442">
        <v>1.3022780716973861E-4</v>
      </c>
      <c r="M26" s="442">
        <v>5.9316051208595829E-4</v>
      </c>
      <c r="N26" s="442">
        <v>5.7131974289577391E-4</v>
      </c>
      <c r="O26" s="442">
        <v>1.8475655925163164E-3</v>
      </c>
      <c r="P26" s="442">
        <v>2.5761559690302532E-4</v>
      </c>
      <c r="Q26" s="442">
        <v>1.4702718428928656E-4</v>
      </c>
      <c r="R26" s="442">
        <v>2.2494128355940939E-4</v>
      </c>
      <c r="S26" s="442">
        <v>4.255779234260244E-4</v>
      </c>
      <c r="T26" s="442">
        <v>3.3849819029483784E-4</v>
      </c>
      <c r="U26" s="442">
        <v>2.9346279894734608E-4</v>
      </c>
      <c r="V26" s="442">
        <v>4.6432678343238205E-4</v>
      </c>
      <c r="W26" s="442">
        <v>1.2733584511274843E-4</v>
      </c>
      <c r="X26" s="442">
        <v>1.0030697930475192</v>
      </c>
      <c r="Y26" s="442">
        <v>2.5674973284370241E-4</v>
      </c>
      <c r="Z26" s="442">
        <v>5.0320812854523728E-4</v>
      </c>
      <c r="AA26" s="442">
        <v>2.9705963187659761E-4</v>
      </c>
      <c r="AB26" s="442">
        <v>2.8120074277544998E-4</v>
      </c>
      <c r="AC26" s="442">
        <v>3.9190268687829157E-4</v>
      </c>
      <c r="AD26" s="442">
        <v>9.6156753998706058E-4</v>
      </c>
      <c r="AE26" s="442">
        <v>5.2809996530714924E-5</v>
      </c>
      <c r="AF26" s="442">
        <v>2.1066810719761885E-4</v>
      </c>
      <c r="AG26" s="442">
        <v>1.1536975393346357E-3</v>
      </c>
      <c r="AH26" s="442">
        <v>5.2989748274921103E-4</v>
      </c>
      <c r="AI26" s="442">
        <v>1.1099557869234408E-3</v>
      </c>
      <c r="AJ26" s="442">
        <v>2.1734574331588443E-4</v>
      </c>
      <c r="AK26" s="442">
        <v>2.7193768121068734E-3</v>
      </c>
      <c r="AL26" s="442">
        <v>4.1294228466731242E-4</v>
      </c>
      <c r="AM26" s="442">
        <v>4.209191737382959E-4</v>
      </c>
      <c r="AN26" s="442">
        <v>5.1803385015512945E-4</v>
      </c>
      <c r="AO26" s="442">
        <v>2.0786295176973791E-3</v>
      </c>
      <c r="AP26" s="318">
        <f t="shared" si="0"/>
        <v>1.0222195827151932</v>
      </c>
    </row>
    <row r="27" spans="1:42" ht="12.5" x14ac:dyDescent="0.2">
      <c r="A27" s="281" t="s">
        <v>469</v>
      </c>
      <c r="B27" s="283" t="s">
        <v>36</v>
      </c>
      <c r="C27" s="442">
        <v>2.9757765550167351E-3</v>
      </c>
      <c r="D27" s="442">
        <v>1.7256650049883696E-4</v>
      </c>
      <c r="E27" s="442">
        <v>2.3045362304557126E-4</v>
      </c>
      <c r="F27" s="442">
        <v>4.5715314688633468E-3</v>
      </c>
      <c r="G27" s="442">
        <v>9.2556025592141445E-4</v>
      </c>
      <c r="H27" s="442">
        <v>2.6884491425095114E-3</v>
      </c>
      <c r="I27" s="442">
        <v>5.116046344045117E-3</v>
      </c>
      <c r="J27" s="442">
        <v>3.6023901317912832E-3</v>
      </c>
      <c r="K27" s="442">
        <v>4.8440241251565606E-4</v>
      </c>
      <c r="L27" s="442">
        <v>2.880528183769306E-3</v>
      </c>
      <c r="M27" s="442">
        <v>6.1370372693683624E-3</v>
      </c>
      <c r="N27" s="442">
        <v>5.4145839866779708E-3</v>
      </c>
      <c r="O27" s="442">
        <v>3.5593722770786056E-3</v>
      </c>
      <c r="P27" s="442">
        <v>4.7003175372108859E-3</v>
      </c>
      <c r="Q27" s="442">
        <v>2.3714317791143796E-3</v>
      </c>
      <c r="R27" s="442">
        <v>2.1535595768204436E-3</v>
      </c>
      <c r="S27" s="442">
        <v>1.7551911485383981E-3</v>
      </c>
      <c r="T27" s="442">
        <v>3.4261193807150342E-3</v>
      </c>
      <c r="U27" s="442">
        <v>2.3232867866114833E-3</v>
      </c>
      <c r="V27" s="442">
        <v>3.528123521300212E-3</v>
      </c>
      <c r="W27" s="442">
        <v>1.0332298103624649E-3</v>
      </c>
      <c r="X27" s="442">
        <v>2.2886633711327576E-3</v>
      </c>
      <c r="Y27" s="442">
        <v>1.0012370840621896</v>
      </c>
      <c r="Z27" s="442">
        <v>1.358255942386674E-2</v>
      </c>
      <c r="AA27" s="442">
        <v>3.2811367537127281E-2</v>
      </c>
      <c r="AB27" s="442">
        <v>3.7813471377228713E-3</v>
      </c>
      <c r="AC27" s="442">
        <v>3.6905573200322708E-3</v>
      </c>
      <c r="AD27" s="442">
        <v>3.1783520544016192E-3</v>
      </c>
      <c r="AE27" s="442">
        <v>9.2467150937946118E-3</v>
      </c>
      <c r="AF27" s="442">
        <v>4.6552895255467372E-3</v>
      </c>
      <c r="AG27" s="442">
        <v>8.9617250897550318E-3</v>
      </c>
      <c r="AH27" s="442">
        <v>8.7251816205990654E-3</v>
      </c>
      <c r="AI27" s="442">
        <v>6.1528893922474601E-3</v>
      </c>
      <c r="AJ27" s="442">
        <v>2.7827575776566216E-3</v>
      </c>
      <c r="AK27" s="442">
        <v>2.3718871660290443E-3</v>
      </c>
      <c r="AL27" s="442">
        <v>1.709172031951907E-3</v>
      </c>
      <c r="AM27" s="442">
        <v>3.079614265387345E-3</v>
      </c>
      <c r="AN27" s="442">
        <v>9.4047292034451775E-4</v>
      </c>
      <c r="AO27" s="442">
        <v>2.4106630987774085E-3</v>
      </c>
      <c r="AP27" s="318">
        <f t="shared" si="0"/>
        <v>1.1692455932815609</v>
      </c>
    </row>
    <row r="28" spans="1:42" ht="12.5" x14ac:dyDescent="0.2">
      <c r="A28" s="281" t="s">
        <v>470</v>
      </c>
      <c r="B28" s="283" t="s">
        <v>193</v>
      </c>
      <c r="C28" s="442">
        <v>1.5441478322444891E-3</v>
      </c>
      <c r="D28" s="442">
        <v>1.0694083718319812E-4</v>
      </c>
      <c r="E28" s="442">
        <v>1.2416491330763777E-3</v>
      </c>
      <c r="F28" s="442">
        <v>6.8672962122140798E-3</v>
      </c>
      <c r="G28" s="442">
        <v>2.2528442724306409E-3</v>
      </c>
      <c r="H28" s="442">
        <v>4.4373952571300423E-3</v>
      </c>
      <c r="I28" s="442">
        <v>8.0029510411694059E-3</v>
      </c>
      <c r="J28" s="442">
        <v>4.369644375095137E-3</v>
      </c>
      <c r="K28" s="442">
        <v>1.1808747167267363E-3</v>
      </c>
      <c r="L28" s="442">
        <v>4.785726760400514E-3</v>
      </c>
      <c r="M28" s="442">
        <v>8.302397981271711E-3</v>
      </c>
      <c r="N28" s="442">
        <v>7.9106396991440991E-3</v>
      </c>
      <c r="O28" s="442">
        <v>5.4189036871029553E-3</v>
      </c>
      <c r="P28" s="442">
        <v>4.2765033505977506E-3</v>
      </c>
      <c r="Q28" s="442">
        <v>2.556026046343605E-3</v>
      </c>
      <c r="R28" s="442">
        <v>1.9973409557838026E-3</v>
      </c>
      <c r="S28" s="442">
        <v>1.6762829713405476E-3</v>
      </c>
      <c r="T28" s="442">
        <v>4.2907397589313943E-3</v>
      </c>
      <c r="U28" s="442">
        <v>1.7673756886248824E-3</v>
      </c>
      <c r="V28" s="442">
        <v>8.9973001959601433E-4</v>
      </c>
      <c r="W28" s="442">
        <v>2.1432652705832018E-3</v>
      </c>
      <c r="X28" s="442">
        <v>3.0939022585819076E-3</v>
      </c>
      <c r="Y28" s="442">
        <v>8.9176362655956699E-4</v>
      </c>
      <c r="Z28" s="442">
        <v>1.0144351317200169</v>
      </c>
      <c r="AA28" s="442">
        <v>6.6971452086797365E-3</v>
      </c>
      <c r="AB28" s="442">
        <v>1.0788271618704654E-2</v>
      </c>
      <c r="AC28" s="442">
        <v>3.4234249550905505E-3</v>
      </c>
      <c r="AD28" s="442">
        <v>9.1527305571158246E-4</v>
      </c>
      <c r="AE28" s="442">
        <v>6.5520215563555383E-4</v>
      </c>
      <c r="AF28" s="442">
        <v>1.5277964154769351E-3</v>
      </c>
      <c r="AG28" s="442">
        <v>9.5592214796709582E-4</v>
      </c>
      <c r="AH28" s="442">
        <v>2.045430771794244E-3</v>
      </c>
      <c r="AI28" s="442">
        <v>2.8501766512885069E-3</v>
      </c>
      <c r="AJ28" s="442">
        <v>1.7416582332022974E-3</v>
      </c>
      <c r="AK28" s="442">
        <v>8.1381813567524199E-4</v>
      </c>
      <c r="AL28" s="442">
        <v>9.5341742734610189E-4</v>
      </c>
      <c r="AM28" s="442">
        <v>5.3139537917926425E-3</v>
      </c>
      <c r="AN28" s="442">
        <v>8.0001264520602078E-4</v>
      </c>
      <c r="AO28" s="442">
        <v>1.2967931665766469E-3</v>
      </c>
      <c r="AP28" s="318">
        <f t="shared" si="0"/>
        <v>1.1339309766857204</v>
      </c>
    </row>
    <row r="29" spans="1:42" ht="12.5" x14ac:dyDescent="0.2">
      <c r="A29" s="281" t="s">
        <v>471</v>
      </c>
      <c r="B29" s="283" t="s">
        <v>286</v>
      </c>
      <c r="C29" s="442">
        <v>7.005251816334391E-4</v>
      </c>
      <c r="D29" s="442">
        <v>7.947153650514295E-5</v>
      </c>
      <c r="E29" s="442">
        <v>1.2442327367717041E-4</v>
      </c>
      <c r="F29" s="442">
        <v>2.6797097692438728E-3</v>
      </c>
      <c r="G29" s="442">
        <v>1.8209382290673099E-3</v>
      </c>
      <c r="H29" s="442">
        <v>1.4744058885268281E-3</v>
      </c>
      <c r="I29" s="442">
        <v>2.3986562056258248E-3</v>
      </c>
      <c r="J29" s="442">
        <v>2.2136152050256565E-3</v>
      </c>
      <c r="K29" s="442">
        <v>4.6828181897276875E-4</v>
      </c>
      <c r="L29" s="442">
        <v>7.8942330097292858E-4</v>
      </c>
      <c r="M29" s="442">
        <v>1.2727037018720403E-3</v>
      </c>
      <c r="N29" s="442">
        <v>1.103582484137097E-3</v>
      </c>
      <c r="O29" s="442">
        <v>7.4743846034651081E-4</v>
      </c>
      <c r="P29" s="442">
        <v>7.7951714961872949E-4</v>
      </c>
      <c r="Q29" s="442">
        <v>7.0327652059319038E-4</v>
      </c>
      <c r="R29" s="442">
        <v>5.8940238555766343E-4</v>
      </c>
      <c r="S29" s="442">
        <v>6.9845839560338512E-4</v>
      </c>
      <c r="T29" s="442">
        <v>1.8117330678002071E-3</v>
      </c>
      <c r="U29" s="442">
        <v>6.7262102916146619E-4</v>
      </c>
      <c r="V29" s="442">
        <v>1.3343804758330692E-4</v>
      </c>
      <c r="W29" s="442">
        <v>4.4479638395528896E-4</v>
      </c>
      <c r="X29" s="442">
        <v>6.2199560152722665E-4</v>
      </c>
      <c r="Y29" s="442">
        <v>8.4231144870328199E-4</v>
      </c>
      <c r="Z29" s="442">
        <v>5.2871959234311562E-4</v>
      </c>
      <c r="AA29" s="442">
        <v>1.0774790930233338</v>
      </c>
      <c r="AB29" s="442">
        <v>8.0875803968843956E-3</v>
      </c>
      <c r="AC29" s="442">
        <v>2.0967506133192288E-3</v>
      </c>
      <c r="AD29" s="442">
        <v>1.2471308564203476E-3</v>
      </c>
      <c r="AE29" s="442">
        <v>4.4593208993688808E-4</v>
      </c>
      <c r="AF29" s="442">
        <v>1.7074790662980125E-3</v>
      </c>
      <c r="AG29" s="442">
        <v>9.4478017302137543E-4</v>
      </c>
      <c r="AH29" s="442">
        <v>3.6467324086018266E-3</v>
      </c>
      <c r="AI29" s="442">
        <v>8.0746658752570231E-3</v>
      </c>
      <c r="AJ29" s="442">
        <v>4.0083829805069617E-3</v>
      </c>
      <c r="AK29" s="442">
        <v>1.9638052889501723E-3</v>
      </c>
      <c r="AL29" s="442">
        <v>8.2561463484200125E-4</v>
      </c>
      <c r="AM29" s="442">
        <v>7.295349750856852E-3</v>
      </c>
      <c r="AN29" s="442">
        <v>4.2405452246685666E-4</v>
      </c>
      <c r="AO29" s="442">
        <v>1.8862408395425184E-3</v>
      </c>
      <c r="AP29" s="318">
        <f t="shared" si="0"/>
        <v>1.1419467963587489</v>
      </c>
    </row>
    <row r="30" spans="1:42" ht="12.5" x14ac:dyDescent="0.2">
      <c r="A30" s="281" t="s">
        <v>472</v>
      </c>
      <c r="B30" s="283" t="s">
        <v>282</v>
      </c>
      <c r="C30" s="442">
        <v>3.9350276918271367E-4</v>
      </c>
      <c r="D30" s="442">
        <v>8.5266327274638576E-5</v>
      </c>
      <c r="E30" s="442">
        <v>1.5674426682731635E-4</v>
      </c>
      <c r="F30" s="442">
        <v>2.4601046643248159E-3</v>
      </c>
      <c r="G30" s="442">
        <v>8.3117363234234899E-4</v>
      </c>
      <c r="H30" s="442">
        <v>3.0966639234457881E-4</v>
      </c>
      <c r="I30" s="442">
        <v>8.4828190992549866E-4</v>
      </c>
      <c r="J30" s="442">
        <v>1.8546974473968917E-3</v>
      </c>
      <c r="K30" s="442">
        <v>1.0337895637436476E-4</v>
      </c>
      <c r="L30" s="442">
        <v>2.1797085458867123E-4</v>
      </c>
      <c r="M30" s="442">
        <v>1.7046317389096905E-3</v>
      </c>
      <c r="N30" s="442">
        <v>3.0057699700782221E-4</v>
      </c>
      <c r="O30" s="442">
        <v>2.6875451749204499E-4</v>
      </c>
      <c r="P30" s="442">
        <v>2.1918359744270695E-4</v>
      </c>
      <c r="Q30" s="442">
        <v>3.6540394129472607E-4</v>
      </c>
      <c r="R30" s="442">
        <v>1.3427303752367383E-4</v>
      </c>
      <c r="S30" s="442">
        <v>6.1924160925932146E-4</v>
      </c>
      <c r="T30" s="442">
        <v>8.6830025802239589E-4</v>
      </c>
      <c r="U30" s="442">
        <v>3.072280470985308E-4</v>
      </c>
      <c r="V30" s="442">
        <v>1.2786804228765759E-4</v>
      </c>
      <c r="W30" s="442">
        <v>3.863433617175887E-4</v>
      </c>
      <c r="X30" s="442">
        <v>4.3948362726848033E-4</v>
      </c>
      <c r="Y30" s="442">
        <v>1.6556002041232024E-3</v>
      </c>
      <c r="Z30" s="442">
        <v>9.2528527004529931E-3</v>
      </c>
      <c r="AA30" s="442">
        <v>1.7919819390138903E-3</v>
      </c>
      <c r="AB30" s="442">
        <v>1.0003677596947218</v>
      </c>
      <c r="AC30" s="442">
        <v>1.1871109768839406E-3</v>
      </c>
      <c r="AD30" s="442">
        <v>2.6719497066751033E-3</v>
      </c>
      <c r="AE30" s="442">
        <v>1.4888458095741941E-4</v>
      </c>
      <c r="AF30" s="442">
        <v>3.5035640174730875E-3</v>
      </c>
      <c r="AG30" s="442">
        <v>4.0620657063033527E-3</v>
      </c>
      <c r="AH30" s="442">
        <v>2.0004908443188293E-2</v>
      </c>
      <c r="AI30" s="442">
        <v>3.6651686967109926E-3</v>
      </c>
      <c r="AJ30" s="442">
        <v>2.9386992675303381E-3</v>
      </c>
      <c r="AK30" s="442">
        <v>2.3573224826110593E-4</v>
      </c>
      <c r="AL30" s="442">
        <v>3.1948466893438817E-4</v>
      </c>
      <c r="AM30" s="442">
        <v>1.1405770954832316E-2</v>
      </c>
      <c r="AN30" s="442">
        <v>4.3573069081606983E-4</v>
      </c>
      <c r="AO30" s="442">
        <v>1.1999545909573004E-2</v>
      </c>
      <c r="AP30" s="318">
        <f t="shared" si="0"/>
        <v>1.0766493404927848</v>
      </c>
    </row>
    <row r="31" spans="1:42" ht="12.5" x14ac:dyDescent="0.2">
      <c r="A31" s="281" t="s">
        <v>473</v>
      </c>
      <c r="B31" s="283" t="s">
        <v>385</v>
      </c>
      <c r="C31" s="442">
        <v>2.7386454586013496E-2</v>
      </c>
      <c r="D31" s="442">
        <v>1.1507952900868892E-2</v>
      </c>
      <c r="E31" s="442">
        <v>2.300042149817982E-2</v>
      </c>
      <c r="F31" s="442">
        <v>1.0518413373673142E-2</v>
      </c>
      <c r="G31" s="442">
        <v>3.0461794892066404E-2</v>
      </c>
      <c r="H31" s="442">
        <v>2.8163327922610625E-2</v>
      </c>
      <c r="I31" s="442">
        <v>3.2763382290345658E-2</v>
      </c>
      <c r="J31" s="442">
        <v>1.534843560341391E-2</v>
      </c>
      <c r="K31" s="442">
        <v>4.1299723273991763E-3</v>
      </c>
      <c r="L31" s="442">
        <v>2.1745454420635711E-2</v>
      </c>
      <c r="M31" s="442">
        <v>1.5165233780734306E-2</v>
      </c>
      <c r="N31" s="442">
        <v>1.1183010668145938E-2</v>
      </c>
      <c r="O31" s="442">
        <v>1.5212108771365401E-2</v>
      </c>
      <c r="P31" s="442">
        <v>1.8481682844547875E-2</v>
      </c>
      <c r="Q31" s="442">
        <v>1.8182789449697211E-2</v>
      </c>
      <c r="R31" s="442">
        <v>1.6421743266567288E-2</v>
      </c>
      <c r="S31" s="442">
        <v>1.9272477987770091E-2</v>
      </c>
      <c r="T31" s="442">
        <v>1.6737325508071253E-2</v>
      </c>
      <c r="U31" s="442">
        <v>2.1309699695179991E-2</v>
      </c>
      <c r="V31" s="442">
        <v>1.6506057085387063E-2</v>
      </c>
      <c r="W31" s="442">
        <v>1.596236594288368E-2</v>
      </c>
      <c r="X31" s="442">
        <v>2.8463925296725551E-2</v>
      </c>
      <c r="Y31" s="442">
        <v>2.3004340963587555E-2</v>
      </c>
      <c r="Z31" s="442">
        <v>7.4155861549203179E-3</v>
      </c>
      <c r="AA31" s="442">
        <v>9.3738584699551552E-3</v>
      </c>
      <c r="AB31" s="442">
        <v>6.9207759132687537E-3</v>
      </c>
      <c r="AC31" s="442">
        <v>1.0052562376720695</v>
      </c>
      <c r="AD31" s="442">
        <v>3.5239450593240597E-3</v>
      </c>
      <c r="AE31" s="442">
        <v>9.8225014937542853E-4</v>
      </c>
      <c r="AF31" s="442">
        <v>5.4271721957612918E-3</v>
      </c>
      <c r="AG31" s="442">
        <v>6.0900571226485704E-3</v>
      </c>
      <c r="AH31" s="442">
        <v>5.0307570960320949E-3</v>
      </c>
      <c r="AI31" s="442">
        <v>9.3931796351859748E-3</v>
      </c>
      <c r="AJ31" s="442">
        <v>2.3854118390197625E-2</v>
      </c>
      <c r="AK31" s="442">
        <v>1.6301789548434892E-2</v>
      </c>
      <c r="AL31" s="442">
        <v>8.6081966914256271E-3</v>
      </c>
      <c r="AM31" s="442">
        <v>3.1138414244817423E-2</v>
      </c>
      <c r="AN31" s="442">
        <v>7.8899174209628997E-2</v>
      </c>
      <c r="AO31" s="442">
        <v>2.4538177009377982E-2</v>
      </c>
      <c r="AP31" s="318">
        <f t="shared" si="0"/>
        <v>1.6591438836289161</v>
      </c>
    </row>
    <row r="32" spans="1:42" ht="12.5" x14ac:dyDescent="0.2">
      <c r="A32" s="281" t="s">
        <v>474</v>
      </c>
      <c r="B32" s="283" t="s">
        <v>37</v>
      </c>
      <c r="C32" s="442">
        <v>3.2699647854650665E-3</v>
      </c>
      <c r="D32" s="442">
        <v>3.8321493262444088E-4</v>
      </c>
      <c r="E32" s="442">
        <v>4.2868565986492833E-3</v>
      </c>
      <c r="F32" s="442">
        <v>2.6279247205317945E-2</v>
      </c>
      <c r="G32" s="442">
        <v>3.058044915054741E-3</v>
      </c>
      <c r="H32" s="442">
        <v>9.5251151744810032E-3</v>
      </c>
      <c r="I32" s="442">
        <v>4.8964522096137456E-3</v>
      </c>
      <c r="J32" s="442">
        <v>3.5605512073813173E-3</v>
      </c>
      <c r="K32" s="442">
        <v>2.0145418320068097E-3</v>
      </c>
      <c r="L32" s="442">
        <v>2.1220779501024433E-3</v>
      </c>
      <c r="M32" s="442">
        <v>6.2103340175711725E-3</v>
      </c>
      <c r="N32" s="442">
        <v>2.8902953579954677E-3</v>
      </c>
      <c r="O32" s="442">
        <v>4.4234278204113636E-3</v>
      </c>
      <c r="P32" s="442">
        <v>6.4328648436421327E-3</v>
      </c>
      <c r="Q32" s="442">
        <v>3.8044377773904818E-3</v>
      </c>
      <c r="R32" s="442">
        <v>3.8094192980286912E-3</v>
      </c>
      <c r="S32" s="442">
        <v>6.1311962717228415E-3</v>
      </c>
      <c r="T32" s="442">
        <v>3.3200878706065146E-3</v>
      </c>
      <c r="U32" s="442">
        <v>3.7296540420623798E-3</v>
      </c>
      <c r="V32" s="442">
        <v>4.5113087123197027E-3</v>
      </c>
      <c r="W32" s="442">
        <v>2.4413679832924699E-3</v>
      </c>
      <c r="X32" s="442">
        <v>7.7214266110942559E-3</v>
      </c>
      <c r="Y32" s="442">
        <v>7.1445972048955015E-3</v>
      </c>
      <c r="Z32" s="442">
        <v>1.0364449632117641E-2</v>
      </c>
      <c r="AA32" s="442">
        <v>1.3423574768830141E-2</v>
      </c>
      <c r="AB32" s="442">
        <v>1.362605085559903E-2</v>
      </c>
      <c r="AC32" s="442">
        <v>1.0100606983567276E-2</v>
      </c>
      <c r="AD32" s="442">
        <v>1.0245371907884113</v>
      </c>
      <c r="AE32" s="442">
        <v>3.9051484581362865E-2</v>
      </c>
      <c r="AF32" s="442">
        <v>9.5370665726316958E-3</v>
      </c>
      <c r="AG32" s="442">
        <v>3.7701253306218104E-3</v>
      </c>
      <c r="AH32" s="442">
        <v>1.1246777629387831E-2</v>
      </c>
      <c r="AI32" s="442">
        <v>4.1982547395500325E-3</v>
      </c>
      <c r="AJ32" s="442">
        <v>4.8941651090810001E-3</v>
      </c>
      <c r="AK32" s="442">
        <v>1.4459654610394824E-2</v>
      </c>
      <c r="AL32" s="442">
        <v>3.9292504252837366E-3</v>
      </c>
      <c r="AM32" s="442">
        <v>4.0828627362835112E-3</v>
      </c>
      <c r="AN32" s="442">
        <v>1.8430233560563633E-3</v>
      </c>
      <c r="AO32" s="442">
        <v>5.0795037424815684E-3</v>
      </c>
      <c r="AP32" s="318">
        <f t="shared" si="0"/>
        <v>1.2910310227409088</v>
      </c>
    </row>
    <row r="33" spans="1:42" ht="12.5" x14ac:dyDescent="0.2">
      <c r="A33" s="281" t="s">
        <v>475</v>
      </c>
      <c r="B33" s="283" t="s">
        <v>38</v>
      </c>
      <c r="C33" s="442">
        <v>3.1555302793012411E-3</v>
      </c>
      <c r="D33" s="442">
        <v>8.1009730181297974E-4</v>
      </c>
      <c r="E33" s="442">
        <v>1.1627424392443232E-3</v>
      </c>
      <c r="F33" s="442">
        <v>8.9211484469859364E-3</v>
      </c>
      <c r="G33" s="442">
        <v>2.7962721990510927E-3</v>
      </c>
      <c r="H33" s="442">
        <v>3.8345059812583378E-3</v>
      </c>
      <c r="I33" s="442">
        <v>2.6268240394252511E-3</v>
      </c>
      <c r="J33" s="442">
        <v>2.6537753879046179E-3</v>
      </c>
      <c r="K33" s="442">
        <v>7.7219387577641863E-4</v>
      </c>
      <c r="L33" s="442">
        <v>1.7002145267707703E-3</v>
      </c>
      <c r="M33" s="442">
        <v>3.597437475038262E-3</v>
      </c>
      <c r="N33" s="442">
        <v>1.9197698257280738E-3</v>
      </c>
      <c r="O33" s="442">
        <v>1.8115607895198616E-3</v>
      </c>
      <c r="P33" s="442">
        <v>4.2039348099572674E-3</v>
      </c>
      <c r="Q33" s="442">
        <v>2.9400255683866765E-3</v>
      </c>
      <c r="R33" s="442">
        <v>2.5535566531769793E-3</v>
      </c>
      <c r="S33" s="442">
        <v>2.9793839932195187E-3</v>
      </c>
      <c r="T33" s="442">
        <v>1.4732975529639257E-3</v>
      </c>
      <c r="U33" s="442">
        <v>3.0389166392246832E-3</v>
      </c>
      <c r="V33" s="442">
        <v>3.9845617403706452E-3</v>
      </c>
      <c r="W33" s="442">
        <v>1.2354704177741163E-3</v>
      </c>
      <c r="X33" s="442">
        <v>3.3229407727847853E-3</v>
      </c>
      <c r="Y33" s="442">
        <v>4.9074829861103326E-3</v>
      </c>
      <c r="Z33" s="442">
        <v>3.0955064531454921E-3</v>
      </c>
      <c r="AA33" s="442">
        <v>1.9800985641905099E-3</v>
      </c>
      <c r="AB33" s="442">
        <v>2.3421125932432062E-3</v>
      </c>
      <c r="AC33" s="442">
        <v>2.6526584355775557E-2</v>
      </c>
      <c r="AD33" s="442">
        <v>1.4906516020067711E-2</v>
      </c>
      <c r="AE33" s="442">
        <v>1.0232184971161542</v>
      </c>
      <c r="AF33" s="442">
        <v>2.0263353401672773E-2</v>
      </c>
      <c r="AG33" s="442">
        <v>1.4574677610804096E-2</v>
      </c>
      <c r="AH33" s="442">
        <v>2.6864251273214265E-3</v>
      </c>
      <c r="AI33" s="442">
        <v>8.1249411515582244E-3</v>
      </c>
      <c r="AJ33" s="442">
        <v>1.9667675056106986E-2</v>
      </c>
      <c r="AK33" s="442">
        <v>1.5922690718357967E-2</v>
      </c>
      <c r="AL33" s="442">
        <v>6.5349840008101434E-3</v>
      </c>
      <c r="AM33" s="442">
        <v>1.0857049602444841E-2</v>
      </c>
      <c r="AN33" s="442">
        <v>3.8984797780702305E-3</v>
      </c>
      <c r="AO33" s="442">
        <v>2.4879197960857764E-2</v>
      </c>
      <c r="AP33" s="318">
        <f t="shared" si="0"/>
        <v>1.2410012352515096</v>
      </c>
    </row>
    <row r="34" spans="1:42" ht="12.5" x14ac:dyDescent="0.2">
      <c r="A34" s="281" t="s">
        <v>476</v>
      </c>
      <c r="B34" s="283" t="s">
        <v>477</v>
      </c>
      <c r="C34" s="442">
        <v>1.9266897402677285E-2</v>
      </c>
      <c r="D34" s="442">
        <v>1.9350724852974965E-2</v>
      </c>
      <c r="E34" s="442">
        <v>1.5511742808565043E-2</v>
      </c>
      <c r="F34" s="442">
        <v>1.7353693882597238E-2</v>
      </c>
      <c r="G34" s="442">
        <v>1.8404602462613658E-2</v>
      </c>
      <c r="H34" s="442">
        <v>1.1654329743004642E-2</v>
      </c>
      <c r="I34" s="442">
        <v>2.3323861493517579E-2</v>
      </c>
      <c r="J34" s="442">
        <v>1.4776689868515054E-2</v>
      </c>
      <c r="K34" s="442">
        <v>1.2380540959340245E-2</v>
      </c>
      <c r="L34" s="442">
        <v>1.0777100781553216E-2</v>
      </c>
      <c r="M34" s="442">
        <v>2.9931386854188377E-2</v>
      </c>
      <c r="N34" s="442">
        <v>1.4268636870603939E-2</v>
      </c>
      <c r="O34" s="442">
        <v>1.8475496092078002E-2</v>
      </c>
      <c r="P34" s="442">
        <v>1.4986558940226368E-2</v>
      </c>
      <c r="Q34" s="442">
        <v>1.193388669151706E-2</v>
      </c>
      <c r="R34" s="442">
        <v>1.0201951258393257E-2</v>
      </c>
      <c r="S34" s="442">
        <v>1.195032889869168E-2</v>
      </c>
      <c r="T34" s="442">
        <v>1.1578760711298649E-2</v>
      </c>
      <c r="U34" s="442">
        <v>1.3705960041855602E-2</v>
      </c>
      <c r="V34" s="442">
        <v>1.1927102196197364E-2</v>
      </c>
      <c r="W34" s="442">
        <v>1.0433173079773372E-2</v>
      </c>
      <c r="X34" s="442">
        <v>4.4141028212190452E-2</v>
      </c>
      <c r="Y34" s="442">
        <v>1.8466466404713871E-2</v>
      </c>
      <c r="Z34" s="442">
        <v>2.1828180086750019E-2</v>
      </c>
      <c r="AA34" s="442">
        <v>1.0988299010545538E-2</v>
      </c>
      <c r="AB34" s="442">
        <v>2.8693863724839831E-2</v>
      </c>
      <c r="AC34" s="442">
        <v>1.4285436347593942E-2</v>
      </c>
      <c r="AD34" s="442">
        <v>1.9453966103887776E-2</v>
      </c>
      <c r="AE34" s="442">
        <v>1.4870036528323754E-3</v>
      </c>
      <c r="AF34" s="442">
        <v>1.0721915893101033</v>
      </c>
      <c r="AG34" s="442">
        <v>1.3340589377007663E-2</v>
      </c>
      <c r="AH34" s="442">
        <v>1.6423753705992063E-2</v>
      </c>
      <c r="AI34" s="442">
        <v>1.415543245193745E-2</v>
      </c>
      <c r="AJ34" s="442">
        <v>8.9060417883582866E-3</v>
      </c>
      <c r="AK34" s="442">
        <v>1.8503128187297775E-2</v>
      </c>
      <c r="AL34" s="442">
        <v>6.6214342203017879E-3</v>
      </c>
      <c r="AM34" s="442">
        <v>1.4913086388128383E-2</v>
      </c>
      <c r="AN34" s="442">
        <v>9.349339713100617E-2</v>
      </c>
      <c r="AO34" s="442">
        <v>5.1422462310618491E-2</v>
      </c>
      <c r="AP34" s="318">
        <f t="shared" si="0"/>
        <v>1.7400861219936694</v>
      </c>
    </row>
    <row r="35" spans="1:42" ht="12.5" x14ac:dyDescent="0.2">
      <c r="A35" s="281" t="s">
        <v>478</v>
      </c>
      <c r="B35" s="283" t="s">
        <v>194</v>
      </c>
      <c r="C35" s="442">
        <v>6.9144388105446162E-4</v>
      </c>
      <c r="D35" s="442">
        <v>2.1222499553079599E-4</v>
      </c>
      <c r="E35" s="442">
        <v>7.8179629383519822E-4</v>
      </c>
      <c r="F35" s="442">
        <v>1.7487083731124696E-3</v>
      </c>
      <c r="G35" s="442">
        <v>8.2710954955375832E-4</v>
      </c>
      <c r="H35" s="442">
        <v>9.9110355765507046E-4</v>
      </c>
      <c r="I35" s="442">
        <v>9.6561546254399916E-4</v>
      </c>
      <c r="J35" s="442">
        <v>1.7651615210507951E-3</v>
      </c>
      <c r="K35" s="442">
        <v>1.5171888482946576E-4</v>
      </c>
      <c r="L35" s="442">
        <v>1.0220066663175677E-3</v>
      </c>
      <c r="M35" s="442">
        <v>1.09084037308176E-3</v>
      </c>
      <c r="N35" s="442">
        <v>4.722251335925938E-4</v>
      </c>
      <c r="O35" s="442">
        <v>5.6594472769910548E-4</v>
      </c>
      <c r="P35" s="442">
        <v>1.1001747804087973E-3</v>
      </c>
      <c r="Q35" s="442">
        <v>1.2499063846790816E-3</v>
      </c>
      <c r="R35" s="442">
        <v>1.5618337467502674E-3</v>
      </c>
      <c r="S35" s="442">
        <v>1.164236173668473E-3</v>
      </c>
      <c r="T35" s="442">
        <v>1.1869693034735126E-3</v>
      </c>
      <c r="U35" s="442">
        <v>2.0261885059584361E-3</v>
      </c>
      <c r="V35" s="442">
        <v>2.9628932707814245E-3</v>
      </c>
      <c r="W35" s="442">
        <v>5.4024241672367967E-4</v>
      </c>
      <c r="X35" s="442">
        <v>1.095365289667846E-3</v>
      </c>
      <c r="Y35" s="442">
        <v>1.7291605223548759E-3</v>
      </c>
      <c r="Z35" s="442">
        <v>1.2386183218450158E-3</v>
      </c>
      <c r="AA35" s="442">
        <v>6.3404908142889235E-3</v>
      </c>
      <c r="AB35" s="442">
        <v>1.7640439252023324E-3</v>
      </c>
      <c r="AC35" s="442">
        <v>5.413287663364596E-3</v>
      </c>
      <c r="AD35" s="442">
        <v>8.1332791230041175E-3</v>
      </c>
      <c r="AE35" s="442">
        <v>7.5726464476009536E-4</v>
      </c>
      <c r="AF35" s="442">
        <v>2.0465667722236744E-3</v>
      </c>
      <c r="AG35" s="442">
        <v>1.033398365558424</v>
      </c>
      <c r="AH35" s="442">
        <v>4.4505049828943571E-3</v>
      </c>
      <c r="AI35" s="442">
        <v>4.7498619044834475E-3</v>
      </c>
      <c r="AJ35" s="442">
        <v>1.8846494582229166E-3</v>
      </c>
      <c r="AK35" s="442">
        <v>9.6922455723507748E-3</v>
      </c>
      <c r="AL35" s="442">
        <v>4.9488052025449406E-3</v>
      </c>
      <c r="AM35" s="442">
        <v>3.1187285898889258E-3</v>
      </c>
      <c r="AN35" s="442">
        <v>6.4496620899817203E-4</v>
      </c>
      <c r="AO35" s="442">
        <v>8.6187422128188827E-3</v>
      </c>
      <c r="AP35" s="318">
        <f t="shared" si="0"/>
        <v>1.1144845485568198</v>
      </c>
    </row>
    <row r="36" spans="1:42" ht="12.5" x14ac:dyDescent="0.2">
      <c r="A36" s="281" t="s">
        <v>479</v>
      </c>
      <c r="B36" s="283" t="s">
        <v>39</v>
      </c>
      <c r="C36" s="442">
        <v>3.1256747875017734E-4</v>
      </c>
      <c r="D36" s="442">
        <v>3.5177818128163644E-5</v>
      </c>
      <c r="E36" s="442">
        <v>7.9091766651308661E-4</v>
      </c>
      <c r="F36" s="442">
        <v>1.1718697190837804E-3</v>
      </c>
      <c r="G36" s="442">
        <v>4.7944151725282818E-4</v>
      </c>
      <c r="H36" s="442">
        <v>2.9127211693951159E-4</v>
      </c>
      <c r="I36" s="442">
        <v>2.6447458209394385E-4</v>
      </c>
      <c r="J36" s="442">
        <v>1.6961890628642223E-4</v>
      </c>
      <c r="K36" s="442">
        <v>4.9886524606034764E-5</v>
      </c>
      <c r="L36" s="442">
        <v>2.7238058657996241E-4</v>
      </c>
      <c r="M36" s="442">
        <v>6.7142646171189369E-4</v>
      </c>
      <c r="N36" s="442">
        <v>3.4059049311454523E-4</v>
      </c>
      <c r="O36" s="442">
        <v>3.9667728409450699E-4</v>
      </c>
      <c r="P36" s="442">
        <v>3.4728699341434496E-4</v>
      </c>
      <c r="Q36" s="442">
        <v>6.1644231001393285E-4</v>
      </c>
      <c r="R36" s="442">
        <v>4.9898995153890261E-4</v>
      </c>
      <c r="S36" s="442">
        <v>2.7244467405726004E-4</v>
      </c>
      <c r="T36" s="442">
        <v>1.5010362756048815E-4</v>
      </c>
      <c r="U36" s="442">
        <v>2.8528643326648789E-4</v>
      </c>
      <c r="V36" s="442">
        <v>2.5586150902532761E-4</v>
      </c>
      <c r="W36" s="442">
        <v>1.8095386635035422E-4</v>
      </c>
      <c r="X36" s="442">
        <v>2.9448539006036198E-4</v>
      </c>
      <c r="Y36" s="442">
        <v>1.0871076749813414E-3</v>
      </c>
      <c r="Z36" s="442">
        <v>2.8999682563902383E-4</v>
      </c>
      <c r="AA36" s="442">
        <v>8.1613189552527091E-4</v>
      </c>
      <c r="AB36" s="442">
        <v>1.6966638220797493E-3</v>
      </c>
      <c r="AC36" s="442">
        <v>6.5863483592902192E-4</v>
      </c>
      <c r="AD36" s="442">
        <v>6.3643542116087058E-4</v>
      </c>
      <c r="AE36" s="442">
        <v>1.8831675221570349E-4</v>
      </c>
      <c r="AF36" s="442">
        <v>9.8299359803565066E-4</v>
      </c>
      <c r="AG36" s="442">
        <v>6.8383525425216125E-4</v>
      </c>
      <c r="AH36" s="442">
        <v>1.000345877690594</v>
      </c>
      <c r="AI36" s="442">
        <v>1.0006429620896397E-3</v>
      </c>
      <c r="AJ36" s="442">
        <v>3.5143774365463111E-4</v>
      </c>
      <c r="AK36" s="442">
        <v>7.1957357970169132E-4</v>
      </c>
      <c r="AL36" s="442">
        <v>3.7147260977671986E-4</v>
      </c>
      <c r="AM36" s="442">
        <v>3.6168464463246327E-4</v>
      </c>
      <c r="AN36" s="442">
        <v>2.1859211042346135E-4</v>
      </c>
      <c r="AO36" s="442">
        <v>0.18981521402033938</v>
      </c>
      <c r="AP36" s="318">
        <f t="shared" si="0"/>
        <v>1.0185575533311337</v>
      </c>
    </row>
    <row r="37" spans="1:42" ht="12.5" x14ac:dyDescent="0.2">
      <c r="A37" s="281" t="s">
        <v>480</v>
      </c>
      <c r="B37" s="283" t="s">
        <v>40</v>
      </c>
      <c r="C37" s="442">
        <v>1.8186403662177206E-5</v>
      </c>
      <c r="D37" s="442">
        <v>1.6642027427555521E-5</v>
      </c>
      <c r="E37" s="442">
        <v>1.4851324556996745E-5</v>
      </c>
      <c r="F37" s="442">
        <v>2.8775597193504783E-5</v>
      </c>
      <c r="G37" s="442">
        <v>8.7634677681108788E-5</v>
      </c>
      <c r="H37" s="442">
        <v>1.6177239445838938E-5</v>
      </c>
      <c r="I37" s="442">
        <v>2.1085003348929379E-5</v>
      </c>
      <c r="J37" s="442">
        <v>1.7933816365054184E-4</v>
      </c>
      <c r="K37" s="442">
        <v>8.6491650801458232E-6</v>
      </c>
      <c r="L37" s="442">
        <v>1.0086030033996208E-4</v>
      </c>
      <c r="M37" s="442">
        <v>2.8887205091157034E-4</v>
      </c>
      <c r="N37" s="442">
        <v>6.2308706889446704E-5</v>
      </c>
      <c r="O37" s="442">
        <v>1.5825568395551554E-5</v>
      </c>
      <c r="P37" s="442">
        <v>2.1735276474163238E-4</v>
      </c>
      <c r="Q37" s="442">
        <v>1.2222424178375194E-4</v>
      </c>
      <c r="R37" s="442">
        <v>1.0443540338658545E-4</v>
      </c>
      <c r="S37" s="442">
        <v>2.7479945503362736E-5</v>
      </c>
      <c r="T37" s="442">
        <v>8.159197245717815E-4</v>
      </c>
      <c r="U37" s="442">
        <v>7.2970517096906484E-4</v>
      </c>
      <c r="V37" s="442">
        <v>2.514502463780119E-3</v>
      </c>
      <c r="W37" s="442">
        <v>1.3091248329671529E-4</v>
      </c>
      <c r="X37" s="442">
        <v>3.6082695390677026E-5</v>
      </c>
      <c r="Y37" s="442">
        <v>1.5589364900795249E-4</v>
      </c>
      <c r="Z37" s="442">
        <v>2.8440656432032685E-5</v>
      </c>
      <c r="AA37" s="442">
        <v>1.8000116759709701E-4</v>
      </c>
      <c r="AB37" s="442">
        <v>3.3328069018230242E-5</v>
      </c>
      <c r="AC37" s="442">
        <v>5.5589368370079312E-5</v>
      </c>
      <c r="AD37" s="442">
        <v>2.1888440407644049E-4</v>
      </c>
      <c r="AE37" s="442">
        <v>1.4562964462352756E-5</v>
      </c>
      <c r="AF37" s="442">
        <v>6.1150507305770705E-4</v>
      </c>
      <c r="AG37" s="442">
        <v>1.3823837463569136E-3</v>
      </c>
      <c r="AH37" s="442">
        <v>1.2917320956178958E-4</v>
      </c>
      <c r="AI37" s="442">
        <v>1.0000297108826628</v>
      </c>
      <c r="AJ37" s="442">
        <v>9.0111682982892076E-5</v>
      </c>
      <c r="AK37" s="442">
        <v>3.9544710990272292E-5</v>
      </c>
      <c r="AL37" s="442">
        <v>2.0779075622911697E-4</v>
      </c>
      <c r="AM37" s="442">
        <v>1.3316004757312394E-4</v>
      </c>
      <c r="AN37" s="442">
        <v>5.8174612546064546E-5</v>
      </c>
      <c r="AO37" s="442">
        <v>1.6533971852165588E-4</v>
      </c>
      <c r="AP37" s="318">
        <f t="shared" si="0"/>
        <v>1.0089260761229317</v>
      </c>
    </row>
    <row r="38" spans="1:42" ht="12.5" x14ac:dyDescent="0.2">
      <c r="A38" s="281" t="s">
        <v>481</v>
      </c>
      <c r="B38" s="283" t="s">
        <v>482</v>
      </c>
      <c r="C38" s="442">
        <v>2.6950518518591111E-4</v>
      </c>
      <c r="D38" s="442">
        <v>8.7077262429527196E-6</v>
      </c>
      <c r="E38" s="442">
        <v>1.3393291381259546E-5</v>
      </c>
      <c r="F38" s="442">
        <v>2.2398516862070868E-5</v>
      </c>
      <c r="G38" s="442">
        <v>1.6489848510781302E-5</v>
      </c>
      <c r="H38" s="442">
        <v>1.0210816119297185E-5</v>
      </c>
      <c r="I38" s="442">
        <v>1.3394227548870621E-5</v>
      </c>
      <c r="J38" s="442">
        <v>1.0020853919086473E-5</v>
      </c>
      <c r="K38" s="442">
        <v>5.6348269639816565E-6</v>
      </c>
      <c r="L38" s="442">
        <v>8.83488252790076E-6</v>
      </c>
      <c r="M38" s="442">
        <v>1.962756610579195E-5</v>
      </c>
      <c r="N38" s="442">
        <v>1.0926895251477036E-5</v>
      </c>
      <c r="O38" s="442">
        <v>1.1528153662384707E-5</v>
      </c>
      <c r="P38" s="442">
        <v>1.0974089767188095E-5</v>
      </c>
      <c r="Q38" s="442">
        <v>1.1760774293589349E-5</v>
      </c>
      <c r="R38" s="442">
        <v>1.0044257392649853E-5</v>
      </c>
      <c r="S38" s="442">
        <v>9.1790439220967401E-6</v>
      </c>
      <c r="T38" s="442">
        <v>8.3764686024971588E-6</v>
      </c>
      <c r="U38" s="442">
        <v>1.0164681858582356E-5</v>
      </c>
      <c r="V38" s="442">
        <v>9.3001490658692461E-6</v>
      </c>
      <c r="W38" s="442">
        <v>6.9568048662014538E-6</v>
      </c>
      <c r="X38" s="442">
        <v>2.1781754208180413E-5</v>
      </c>
      <c r="Y38" s="442">
        <v>2.0198197846667247E-5</v>
      </c>
      <c r="Z38" s="442">
        <v>1.4599934382122966E-5</v>
      </c>
      <c r="AA38" s="442">
        <v>2.8728792497995635E-4</v>
      </c>
      <c r="AB38" s="442">
        <v>2.998429514767767E-5</v>
      </c>
      <c r="AC38" s="442">
        <v>3.2505248652581369E-5</v>
      </c>
      <c r="AD38" s="442">
        <v>1.6990788577600125E-4</v>
      </c>
      <c r="AE38" s="442">
        <v>9.0520189792706772E-6</v>
      </c>
      <c r="AF38" s="442">
        <v>4.0483944609081543E-4</v>
      </c>
      <c r="AG38" s="442">
        <v>2.8326335797006284E-4</v>
      </c>
      <c r="AH38" s="442">
        <v>3.1181223163241113E-5</v>
      </c>
      <c r="AI38" s="442">
        <v>3.3288639971892243E-5</v>
      </c>
      <c r="AJ38" s="442">
        <v>1.0163477647265584</v>
      </c>
      <c r="AK38" s="442">
        <v>2.0347364453791761E-5</v>
      </c>
      <c r="AL38" s="442">
        <v>4.9797001088359367E-5</v>
      </c>
      <c r="AM38" s="442">
        <v>5.3388883650254447E-5</v>
      </c>
      <c r="AN38" s="442">
        <v>3.8154294858352979E-5</v>
      </c>
      <c r="AO38" s="442">
        <v>1.449524719003516E-3</v>
      </c>
      <c r="AP38" s="318">
        <f t="shared" si="0"/>
        <v>1.0183447712578282</v>
      </c>
    </row>
    <row r="39" spans="1:42" ht="12.5" x14ac:dyDescent="0.2">
      <c r="A39" s="281" t="s">
        <v>483</v>
      </c>
      <c r="B39" s="283" t="s">
        <v>484</v>
      </c>
      <c r="C39" s="442">
        <v>3.2953626208973315E-5</v>
      </c>
      <c r="D39" s="442">
        <v>2.6342476613133464E-5</v>
      </c>
      <c r="E39" s="442">
        <v>2.3507378734133702E-3</v>
      </c>
      <c r="F39" s="442">
        <v>9.847454117519036E-4</v>
      </c>
      <c r="G39" s="442">
        <v>1.882694362882398E-4</v>
      </c>
      <c r="H39" s="442">
        <v>1.9226320151135074E-4</v>
      </c>
      <c r="I39" s="442">
        <v>2.0305783653199396E-4</v>
      </c>
      <c r="J39" s="442">
        <v>4.7524715279252617E-4</v>
      </c>
      <c r="K39" s="442">
        <v>3.7734489761650928E-5</v>
      </c>
      <c r="L39" s="442">
        <v>1.6558668337441401E-4</v>
      </c>
      <c r="M39" s="442">
        <v>1.6041948809798168E-4</v>
      </c>
      <c r="N39" s="442">
        <v>2.2088133599496745E-4</v>
      </c>
      <c r="O39" s="442">
        <v>1.0821446730790131E-4</v>
      </c>
      <c r="P39" s="442">
        <v>2.8008247936772907E-4</v>
      </c>
      <c r="Q39" s="442">
        <v>7.1993864678083553E-4</v>
      </c>
      <c r="R39" s="442">
        <v>5.4410237961460177E-4</v>
      </c>
      <c r="S39" s="442">
        <v>4.5185023281195294E-4</v>
      </c>
      <c r="T39" s="442">
        <v>1.9621584610558055E-4</v>
      </c>
      <c r="U39" s="442">
        <v>2.067438431274008E-4</v>
      </c>
      <c r="V39" s="442">
        <v>3.9968212108149594E-5</v>
      </c>
      <c r="W39" s="442">
        <v>7.3243351493956489E-5</v>
      </c>
      <c r="X39" s="442">
        <v>2.0868085179460969E-4</v>
      </c>
      <c r="Y39" s="442">
        <v>2.8939490874220334E-4</v>
      </c>
      <c r="Z39" s="442">
        <v>1.8229090245062588E-4</v>
      </c>
      <c r="AA39" s="442">
        <v>3.1376122402068489E-3</v>
      </c>
      <c r="AB39" s="442">
        <v>5.2029508897644323E-4</v>
      </c>
      <c r="AC39" s="442">
        <v>1.6561194968607452E-4</v>
      </c>
      <c r="AD39" s="442">
        <v>8.7611054106705459E-4</v>
      </c>
      <c r="AE39" s="442">
        <v>1.1156595002513643E-4</v>
      </c>
      <c r="AF39" s="442">
        <v>5.1629211857696119E-4</v>
      </c>
      <c r="AG39" s="442">
        <v>4.9425377665630096E-4</v>
      </c>
      <c r="AH39" s="442">
        <v>8.7405651936559947E-5</v>
      </c>
      <c r="AI39" s="442">
        <v>7.7327403349458895E-4</v>
      </c>
      <c r="AJ39" s="442">
        <v>3.7721482250505171E-4</v>
      </c>
      <c r="AK39" s="442">
        <v>1.0000777377866275</v>
      </c>
      <c r="AL39" s="442">
        <v>6.3966689494158048E-4</v>
      </c>
      <c r="AM39" s="442">
        <v>1.0497002178456345E-3</v>
      </c>
      <c r="AN39" s="442">
        <v>6.8580906869575634E-5</v>
      </c>
      <c r="AO39" s="442">
        <v>1.1834387606812599E-3</v>
      </c>
      <c r="AP39" s="318">
        <f t="shared" si="0"/>
        <v>1.0172342871134612</v>
      </c>
    </row>
    <row r="40" spans="1:42" ht="12.5" x14ac:dyDescent="0.2">
      <c r="A40" s="281" t="s">
        <v>485</v>
      </c>
      <c r="B40" s="283" t="s">
        <v>41</v>
      </c>
      <c r="C40" s="442">
        <v>2.0631575261376611E-2</v>
      </c>
      <c r="D40" s="442">
        <v>2.721753942088111E-2</v>
      </c>
      <c r="E40" s="442">
        <v>1.3243827811899681E-2</v>
      </c>
      <c r="F40" s="442">
        <v>5.4533470465629008E-2</v>
      </c>
      <c r="G40" s="442">
        <v>2.5896646996697935E-2</v>
      </c>
      <c r="H40" s="442">
        <v>2.9500116828363548E-2</v>
      </c>
      <c r="I40" s="442">
        <v>1.9950456643839973E-2</v>
      </c>
      <c r="J40" s="442">
        <v>4.0293800652273705E-2</v>
      </c>
      <c r="K40" s="442">
        <v>5.3944586554375562E-3</v>
      </c>
      <c r="L40" s="442">
        <v>3.3085428780222803E-2</v>
      </c>
      <c r="M40" s="442">
        <v>4.8917369771368929E-2</v>
      </c>
      <c r="N40" s="442">
        <v>1.3390081308911922E-2</v>
      </c>
      <c r="O40" s="442">
        <v>1.454091174927063E-2</v>
      </c>
      <c r="P40" s="442">
        <v>2.6115420894191086E-2</v>
      </c>
      <c r="Q40" s="442">
        <v>3.5008062070403613E-2</v>
      </c>
      <c r="R40" s="442">
        <v>2.9471192389450195E-2</v>
      </c>
      <c r="S40" s="442">
        <v>2.7664097787740594E-2</v>
      </c>
      <c r="T40" s="442">
        <v>3.9000711243813345E-2</v>
      </c>
      <c r="U40" s="442">
        <v>3.6248424444283986E-2</v>
      </c>
      <c r="V40" s="442">
        <v>3.2647871200154797E-2</v>
      </c>
      <c r="W40" s="442">
        <v>2.2965230749914155E-2</v>
      </c>
      <c r="X40" s="442">
        <v>3.4727579524989234E-2</v>
      </c>
      <c r="Y40" s="442">
        <v>8.3282089024861505E-2</v>
      </c>
      <c r="Z40" s="442">
        <v>6.1457166009958875E-2</v>
      </c>
      <c r="AA40" s="442">
        <v>0.12585970256699219</v>
      </c>
      <c r="AB40" s="442">
        <v>5.6492054145849242E-2</v>
      </c>
      <c r="AC40" s="442">
        <v>7.4674708007012064E-2</v>
      </c>
      <c r="AD40" s="442">
        <v>0.10034816831256005</v>
      </c>
      <c r="AE40" s="442">
        <v>2.5878405464272662E-2</v>
      </c>
      <c r="AF40" s="442">
        <v>5.8484887651856499E-2</v>
      </c>
      <c r="AG40" s="442">
        <v>0.12001939889042505</v>
      </c>
      <c r="AH40" s="442">
        <v>8.0681976708999945E-2</v>
      </c>
      <c r="AI40" s="442">
        <v>6.7293679233428397E-2</v>
      </c>
      <c r="AJ40" s="442">
        <v>4.3085843786666869E-2</v>
      </c>
      <c r="AK40" s="442">
        <v>7.0795162820698768E-2</v>
      </c>
      <c r="AL40" s="442">
        <v>1.1230935762946745</v>
      </c>
      <c r="AM40" s="442">
        <v>3.4849601708911389E-2</v>
      </c>
      <c r="AN40" s="442">
        <v>1.1918642334125897E-2</v>
      </c>
      <c r="AO40" s="442">
        <v>4.7508419475221067E-2</v>
      </c>
      <c r="AP40" s="318">
        <f t="shared" si="0"/>
        <v>2.7686593376124087</v>
      </c>
    </row>
    <row r="41" spans="1:42" ht="12.5" x14ac:dyDescent="0.2">
      <c r="A41" s="286">
        <v>37</v>
      </c>
      <c r="B41" s="283" t="s">
        <v>42</v>
      </c>
      <c r="C41" s="442">
        <v>4.1567686177623636E-5</v>
      </c>
      <c r="D41" s="442">
        <v>2.6704646077121687E-5</v>
      </c>
      <c r="E41" s="442">
        <v>3.9138775232897317E-5</v>
      </c>
      <c r="F41" s="442">
        <v>7.1650481181034599E-5</v>
      </c>
      <c r="G41" s="442">
        <v>1.3449790061900651E-4</v>
      </c>
      <c r="H41" s="442">
        <v>1.3905780995766888E-4</v>
      </c>
      <c r="I41" s="442">
        <v>4.6782556748717706E-5</v>
      </c>
      <c r="J41" s="442">
        <v>1.1509992291636894E-4</v>
      </c>
      <c r="K41" s="442">
        <v>2.4620512201623906E-5</v>
      </c>
      <c r="L41" s="442">
        <v>9.5027253201056581E-5</v>
      </c>
      <c r="M41" s="442">
        <v>5.9145357086051446E-5</v>
      </c>
      <c r="N41" s="442">
        <v>5.1899721334519472E-5</v>
      </c>
      <c r="O41" s="442">
        <v>2.9501386312901262E-5</v>
      </c>
      <c r="P41" s="442">
        <v>1.038895481394736E-4</v>
      </c>
      <c r="Q41" s="442">
        <v>1.0615632904406574E-4</v>
      </c>
      <c r="R41" s="442">
        <v>1.1926401118782584E-4</v>
      </c>
      <c r="S41" s="442">
        <v>4.6031487263201691E-5</v>
      </c>
      <c r="T41" s="442">
        <v>5.0251551531936519E-5</v>
      </c>
      <c r="U41" s="442">
        <v>1.1819561131802297E-4</v>
      </c>
      <c r="V41" s="442">
        <v>7.682912051446312E-5</v>
      </c>
      <c r="W41" s="442">
        <v>3.1782684622103273E-5</v>
      </c>
      <c r="X41" s="442">
        <v>1.7486623726458675E-4</v>
      </c>
      <c r="Y41" s="442">
        <v>2.0165744091527654E-4</v>
      </c>
      <c r="Z41" s="442">
        <v>6.121103582996773E-5</v>
      </c>
      <c r="AA41" s="442">
        <v>3.3346078362173298E-4</v>
      </c>
      <c r="AB41" s="442">
        <v>7.3553160291438602E-5</v>
      </c>
      <c r="AC41" s="442">
        <v>5.3294804430301329E-4</v>
      </c>
      <c r="AD41" s="442">
        <v>2.5860393292265172E-4</v>
      </c>
      <c r="AE41" s="442">
        <v>2.7167235880289271E-4</v>
      </c>
      <c r="AF41" s="442">
        <v>3.6058974080473816E-4</v>
      </c>
      <c r="AG41" s="442">
        <v>1.5469713809925545E-2</v>
      </c>
      <c r="AH41" s="442">
        <v>3.3791401756989994E-4</v>
      </c>
      <c r="AI41" s="442">
        <v>1.5241920009754933E-3</v>
      </c>
      <c r="AJ41" s="442">
        <v>5.9628513343835572E-3</v>
      </c>
      <c r="AK41" s="442">
        <v>1.5046617072360597E-3</v>
      </c>
      <c r="AL41" s="442">
        <v>6.146892300257508E-4</v>
      </c>
      <c r="AM41" s="442">
        <v>1.0071786115334367</v>
      </c>
      <c r="AN41" s="442">
        <v>7.461842137058233E-5</v>
      </c>
      <c r="AO41" s="442">
        <v>8.4887759817720769E-4</v>
      </c>
      <c r="AP41" s="318">
        <f t="shared" si="0"/>
        <v>1.0364629091423476</v>
      </c>
    </row>
    <row r="42" spans="1:42" ht="12.5" x14ac:dyDescent="0.2">
      <c r="A42" s="287">
        <v>38</v>
      </c>
      <c r="B42" s="272" t="s">
        <v>283</v>
      </c>
      <c r="C42" s="442">
        <v>1.1749581200483005E-3</v>
      </c>
      <c r="D42" s="442">
        <v>1.205016593809042E-4</v>
      </c>
      <c r="E42" s="442">
        <v>1.5398876617987259E-4</v>
      </c>
      <c r="F42" s="442">
        <v>1.2933278562884348E-3</v>
      </c>
      <c r="G42" s="442">
        <v>1.0115292786809353E-3</v>
      </c>
      <c r="H42" s="442">
        <v>1.3021767009428523E-3</v>
      </c>
      <c r="I42" s="442">
        <v>1.057879399483506E-3</v>
      </c>
      <c r="J42" s="442">
        <v>8.3100534754552589E-4</v>
      </c>
      <c r="K42" s="442">
        <v>1.244117832733286E-4</v>
      </c>
      <c r="L42" s="442">
        <v>3.7084773564605579E-4</v>
      </c>
      <c r="M42" s="442">
        <v>1.5607042407472104E-3</v>
      </c>
      <c r="N42" s="442">
        <v>3.2433034884844656E-4</v>
      </c>
      <c r="O42" s="442">
        <v>3.9155415692365692E-4</v>
      </c>
      <c r="P42" s="442">
        <v>6.192042216355717E-4</v>
      </c>
      <c r="Q42" s="442">
        <v>8.3254018841746056E-4</v>
      </c>
      <c r="R42" s="442">
        <v>1.0447604321183379E-3</v>
      </c>
      <c r="S42" s="442">
        <v>1.5448488611029174E-3</v>
      </c>
      <c r="T42" s="442">
        <v>1.191922336629849E-3</v>
      </c>
      <c r="U42" s="442">
        <v>1.2215596594460441E-3</v>
      </c>
      <c r="V42" s="442">
        <v>1.8439405467347839E-4</v>
      </c>
      <c r="W42" s="442">
        <v>9.302075632752157E-4</v>
      </c>
      <c r="X42" s="442">
        <v>1.5353343312498231E-3</v>
      </c>
      <c r="Y42" s="442">
        <v>1.2027308929225254E-3</v>
      </c>
      <c r="Z42" s="442">
        <v>2.6814293962419244E-4</v>
      </c>
      <c r="AA42" s="442">
        <v>1.610666102055991E-3</v>
      </c>
      <c r="AB42" s="442">
        <v>3.8193643345126038E-3</v>
      </c>
      <c r="AC42" s="442">
        <v>2.453598769019163E-3</v>
      </c>
      <c r="AD42" s="442">
        <v>4.0723730550975522E-3</v>
      </c>
      <c r="AE42" s="442">
        <v>5.3892707871031433E-4</v>
      </c>
      <c r="AF42" s="442">
        <v>2.4673538932780265E-3</v>
      </c>
      <c r="AG42" s="442">
        <v>3.3620957058782194E-3</v>
      </c>
      <c r="AH42" s="442">
        <v>3.2582036200888933E-3</v>
      </c>
      <c r="AI42" s="442">
        <v>4.5703428766156549E-3</v>
      </c>
      <c r="AJ42" s="442">
        <v>1.917052840526935E-3</v>
      </c>
      <c r="AK42" s="442">
        <v>5.3221331323007326E-3</v>
      </c>
      <c r="AL42" s="442">
        <v>2.0421832430050023E-3</v>
      </c>
      <c r="AM42" s="442">
        <v>2.1158010519426547E-3</v>
      </c>
      <c r="AN42" s="442">
        <v>1.0004534359242765</v>
      </c>
      <c r="AO42" s="442">
        <v>1.1744196693846323E-3</v>
      </c>
      <c r="AP42" s="318">
        <f t="shared" si="0"/>
        <v>1.0582963925023927</v>
      </c>
    </row>
    <row r="43" spans="1:42" ht="12.5" x14ac:dyDescent="0.2">
      <c r="A43" s="287">
        <v>39</v>
      </c>
      <c r="B43" s="272" t="s">
        <v>284</v>
      </c>
      <c r="C43" s="442">
        <v>1.6482482745721562E-3</v>
      </c>
      <c r="D43" s="442">
        <v>1.8550163396653736E-4</v>
      </c>
      <c r="E43" s="442">
        <v>4.1707111832986607E-3</v>
      </c>
      <c r="F43" s="442">
        <v>6.1795688093545867E-3</v>
      </c>
      <c r="G43" s="442">
        <v>2.5282177683041583E-3</v>
      </c>
      <c r="H43" s="442">
        <v>1.5359523840938201E-3</v>
      </c>
      <c r="I43" s="442">
        <v>1.3946421276698087E-3</v>
      </c>
      <c r="J43" s="442">
        <v>8.9444388373130794E-4</v>
      </c>
      <c r="K43" s="442">
        <v>2.6306440591670658E-4</v>
      </c>
      <c r="L43" s="442">
        <v>1.4363325117908484E-3</v>
      </c>
      <c r="M43" s="442">
        <v>3.540603492864463E-3</v>
      </c>
      <c r="N43" s="442">
        <v>1.7960207979935612E-3</v>
      </c>
      <c r="O43" s="442">
        <v>2.091780794614639E-3</v>
      </c>
      <c r="P43" s="442">
        <v>1.8313331571326217E-3</v>
      </c>
      <c r="Q43" s="442">
        <v>3.2506579952478903E-3</v>
      </c>
      <c r="R43" s="442">
        <v>2.6313016630568876E-3</v>
      </c>
      <c r="S43" s="442">
        <v>1.4366704614531096E-3</v>
      </c>
      <c r="T43" s="442">
        <v>7.9153482672885322E-4</v>
      </c>
      <c r="U43" s="442">
        <v>1.5043883428645616E-3</v>
      </c>
      <c r="V43" s="442">
        <v>1.3492231900347218E-3</v>
      </c>
      <c r="W43" s="442">
        <v>9.5421602778936806E-4</v>
      </c>
      <c r="X43" s="442">
        <v>1.5528967952601648E-3</v>
      </c>
      <c r="Y43" s="442">
        <v>5.7325968674888173E-3</v>
      </c>
      <c r="Z43" s="442">
        <v>1.5292274468290386E-3</v>
      </c>
      <c r="AA43" s="442">
        <v>4.3036722630315164E-3</v>
      </c>
      <c r="AB43" s="442">
        <v>8.9469423641065863E-3</v>
      </c>
      <c r="AC43" s="442">
        <v>3.4731499778350174E-3</v>
      </c>
      <c r="AD43" s="442">
        <v>3.3560867848424986E-3</v>
      </c>
      <c r="AE43" s="442">
        <v>9.9304240848629706E-4</v>
      </c>
      <c r="AF43" s="442">
        <v>5.1835767059205534E-3</v>
      </c>
      <c r="AG43" s="442">
        <v>3.6060382302715716E-3</v>
      </c>
      <c r="AH43" s="442">
        <v>1.8239015428420193E-3</v>
      </c>
      <c r="AI43" s="442">
        <v>5.2766463175308335E-3</v>
      </c>
      <c r="AJ43" s="442">
        <v>1.8532211249694796E-3</v>
      </c>
      <c r="AK43" s="442">
        <v>3.7944955627292683E-3</v>
      </c>
      <c r="AL43" s="442">
        <v>1.9588700992295639E-3</v>
      </c>
      <c r="AM43" s="442">
        <v>1.9072556551258386E-3</v>
      </c>
      <c r="AN43" s="442">
        <v>1.1526921171748806E-3</v>
      </c>
      <c r="AO43" s="442">
        <v>1.0009441809095805</v>
      </c>
      <c r="AP43" s="318">
        <f t="shared" si="0"/>
        <v>9.7858725996153251E-2</v>
      </c>
    </row>
    <row r="44" spans="1:42" ht="12.5" x14ac:dyDescent="0.2">
      <c r="A44" s="319">
        <v>40</v>
      </c>
      <c r="B44" s="320" t="s">
        <v>43</v>
      </c>
      <c r="C44" s="321">
        <f t="shared" ref="C44:AO44" si="1">SUM(C5:C42)</f>
        <v>1.1136468743107275</v>
      </c>
      <c r="D44" s="322">
        <f t="shared" si="1"/>
        <v>1.0811000417488268</v>
      </c>
      <c r="E44" s="322">
        <f t="shared" si="1"/>
        <v>1.1043471551798016</v>
      </c>
      <c r="F44" s="322">
        <f t="shared" si="1"/>
        <v>1.1614488225676363</v>
      </c>
      <c r="G44" s="322">
        <f t="shared" si="1"/>
        <v>1.1347147412193597</v>
      </c>
      <c r="H44" s="322">
        <f t="shared" si="1"/>
        <v>1.1021830639985957</v>
      </c>
      <c r="I44" s="322">
        <f t="shared" si="1"/>
        <v>1.1524267163955262</v>
      </c>
      <c r="J44" s="322">
        <f t="shared" si="1"/>
        <v>1.1350398680503966</v>
      </c>
      <c r="K44" s="322">
        <f t="shared" si="1"/>
        <v>1.0616706186371645</v>
      </c>
      <c r="L44" s="322">
        <f t="shared" si="1"/>
        <v>1.1065197890997316</v>
      </c>
      <c r="M44" s="322">
        <f t="shared" si="1"/>
        <v>1.1570173315744061</v>
      </c>
      <c r="N44" s="322">
        <f t="shared" si="1"/>
        <v>1.3551810449230792</v>
      </c>
      <c r="O44" s="322">
        <f t="shared" si="1"/>
        <v>1.1123396523158</v>
      </c>
      <c r="P44" s="322">
        <f t="shared" si="1"/>
        <v>1.228014953652721</v>
      </c>
      <c r="Q44" s="322">
        <f t="shared" si="1"/>
        <v>1.195331689275166</v>
      </c>
      <c r="R44" s="322">
        <f t="shared" si="1"/>
        <v>1.1553742270906786</v>
      </c>
      <c r="S44" s="322">
        <f t="shared" si="1"/>
        <v>1.1446259683021476</v>
      </c>
      <c r="T44" s="322">
        <f t="shared" si="1"/>
        <v>1.1229370284193727</v>
      </c>
      <c r="U44" s="322">
        <f t="shared" si="1"/>
        <v>1.2150540846000064</v>
      </c>
      <c r="V44" s="322">
        <f t="shared" si="1"/>
        <v>1.1175011499342205</v>
      </c>
      <c r="W44" s="322">
        <f t="shared" si="1"/>
        <v>1.1420411882537076</v>
      </c>
      <c r="X44" s="322">
        <f t="shared" si="1"/>
        <v>1.1571204156269181</v>
      </c>
      <c r="Y44" s="322">
        <f t="shared" si="1"/>
        <v>1.2016156884450739</v>
      </c>
      <c r="Z44" s="322">
        <f t="shared" si="1"/>
        <v>1.1751450250477447</v>
      </c>
      <c r="AA44" s="322">
        <f t="shared" si="1"/>
        <v>1.3093308287941263</v>
      </c>
      <c r="AB44" s="322">
        <f t="shared" si="1"/>
        <v>1.1485184737563201</v>
      </c>
      <c r="AC44" s="322">
        <f t="shared" si="1"/>
        <v>1.1557325944351291</v>
      </c>
      <c r="AD44" s="322">
        <f t="shared" si="1"/>
        <v>1.1891863100794213</v>
      </c>
      <c r="AE44" s="322">
        <f t="shared" si="1"/>
        <v>1.1042881497805883</v>
      </c>
      <c r="AF44" s="322">
        <f t="shared" si="1"/>
        <v>1.2088825041762969</v>
      </c>
      <c r="AG44" s="322">
        <f t="shared" si="1"/>
        <v>1.2341476638478412</v>
      </c>
      <c r="AH44" s="322">
        <f t="shared" si="1"/>
        <v>1.1699068598167579</v>
      </c>
      <c r="AI44" s="322">
        <f t="shared" si="1"/>
        <v>1.1440499945191054</v>
      </c>
      <c r="AJ44" s="322">
        <f t="shared" si="1"/>
        <v>1.1464885155038402</v>
      </c>
      <c r="AK44" s="322">
        <f t="shared" si="1"/>
        <v>1.1686031551874527</v>
      </c>
      <c r="AL44" s="322">
        <f t="shared" si="1"/>
        <v>1.1737755571719555</v>
      </c>
      <c r="AM44" s="322">
        <f t="shared" si="1"/>
        <v>1.1590330197042475</v>
      </c>
      <c r="AN44" s="322">
        <f t="shared" si="1"/>
        <v>1.2549812697231522</v>
      </c>
      <c r="AO44" s="322">
        <f t="shared" si="1"/>
        <v>0.40529313359038149</v>
      </c>
      <c r="AP44" s="323">
        <f t="shared" si="0"/>
        <v>44.199322035165039</v>
      </c>
    </row>
    <row r="45" spans="1:42" ht="13" x14ac:dyDescent="0.2">
      <c r="A45" s="56" t="s">
        <v>486</v>
      </c>
    </row>
    <row r="61" spans="3:41" x14ac:dyDescent="0.2">
      <c r="C61" s="324"/>
      <c r="D61" s="324"/>
      <c r="E61" s="324"/>
      <c r="F61" s="324"/>
      <c r="G61" s="324"/>
      <c r="H61" s="324"/>
      <c r="I61" s="324"/>
      <c r="J61" s="324"/>
      <c r="K61" s="324"/>
      <c r="L61" s="324"/>
      <c r="M61" s="324"/>
      <c r="N61" s="324"/>
      <c r="O61" s="324"/>
      <c r="P61" s="324"/>
      <c r="Q61" s="324"/>
      <c r="R61" s="324"/>
      <c r="S61" s="324"/>
      <c r="T61" s="324"/>
      <c r="U61" s="324"/>
      <c r="V61" s="324"/>
      <c r="W61" s="324"/>
      <c r="X61" s="324"/>
      <c r="Y61" s="324"/>
      <c r="Z61" s="324"/>
      <c r="AA61" s="324"/>
      <c r="AB61" s="324"/>
      <c r="AC61" s="324"/>
      <c r="AD61" s="324"/>
      <c r="AE61" s="324"/>
      <c r="AF61" s="324"/>
      <c r="AG61" s="324"/>
      <c r="AH61" s="324"/>
      <c r="AI61" s="324"/>
      <c r="AJ61" s="324"/>
      <c r="AK61" s="324"/>
      <c r="AL61" s="324"/>
      <c r="AM61" s="324"/>
      <c r="AN61" s="324"/>
      <c r="AO61" s="324"/>
    </row>
    <row r="62" spans="3:41" x14ac:dyDescent="0.2">
      <c r="C62" s="324"/>
      <c r="D62" s="324"/>
      <c r="E62" s="324"/>
      <c r="F62" s="324"/>
      <c r="G62" s="324"/>
      <c r="H62" s="324"/>
      <c r="I62" s="324"/>
      <c r="J62" s="324"/>
      <c r="K62" s="324"/>
      <c r="L62" s="324"/>
      <c r="M62" s="324"/>
      <c r="N62" s="324"/>
      <c r="O62" s="324"/>
      <c r="P62" s="324"/>
      <c r="Q62" s="324"/>
      <c r="R62" s="324"/>
      <c r="S62" s="324"/>
      <c r="T62" s="324"/>
      <c r="U62" s="324"/>
      <c r="V62" s="324"/>
      <c r="W62" s="324"/>
      <c r="X62" s="324"/>
      <c r="Y62" s="324"/>
      <c r="Z62" s="324"/>
      <c r="AA62" s="324"/>
      <c r="AB62" s="324"/>
      <c r="AC62" s="324"/>
      <c r="AD62" s="324"/>
      <c r="AE62" s="324"/>
      <c r="AF62" s="324"/>
      <c r="AG62" s="324"/>
      <c r="AH62" s="324"/>
      <c r="AI62" s="324"/>
      <c r="AJ62" s="324"/>
      <c r="AK62" s="324"/>
      <c r="AL62" s="324"/>
      <c r="AM62" s="324"/>
      <c r="AN62" s="324"/>
      <c r="AO62" s="324"/>
    </row>
    <row r="63" spans="3:41" x14ac:dyDescent="0.2">
      <c r="C63" s="324"/>
      <c r="D63" s="324"/>
      <c r="E63" s="324"/>
      <c r="F63" s="324"/>
      <c r="G63" s="324"/>
      <c r="H63" s="324"/>
      <c r="I63" s="324"/>
      <c r="J63" s="324"/>
      <c r="K63" s="324"/>
      <c r="L63" s="324"/>
      <c r="M63" s="324"/>
      <c r="N63" s="324"/>
      <c r="O63" s="324"/>
      <c r="P63" s="324"/>
      <c r="Q63" s="324"/>
      <c r="R63" s="324"/>
      <c r="S63" s="324"/>
      <c r="T63" s="324"/>
      <c r="U63" s="324"/>
      <c r="V63" s="324"/>
      <c r="W63" s="324"/>
      <c r="X63" s="324"/>
      <c r="Y63" s="324"/>
      <c r="Z63" s="324"/>
      <c r="AA63" s="324"/>
      <c r="AB63" s="324"/>
      <c r="AC63" s="324"/>
      <c r="AD63" s="324"/>
      <c r="AE63" s="324"/>
      <c r="AF63" s="324"/>
      <c r="AG63" s="324"/>
      <c r="AH63" s="324"/>
      <c r="AI63" s="324"/>
      <c r="AJ63" s="324"/>
      <c r="AK63" s="324"/>
      <c r="AL63" s="324"/>
      <c r="AM63" s="324"/>
      <c r="AN63" s="324"/>
      <c r="AO63" s="324"/>
    </row>
    <row r="64" spans="3:41" x14ac:dyDescent="0.2">
      <c r="C64" s="324"/>
      <c r="D64" s="324"/>
      <c r="E64" s="324"/>
      <c r="F64" s="324"/>
      <c r="G64" s="324"/>
      <c r="H64" s="324"/>
      <c r="I64" s="324"/>
      <c r="J64" s="324"/>
      <c r="K64" s="324"/>
      <c r="L64" s="324"/>
      <c r="M64" s="324"/>
      <c r="N64" s="324"/>
      <c r="O64" s="324"/>
      <c r="P64" s="324"/>
      <c r="Q64" s="324"/>
      <c r="R64" s="324"/>
      <c r="S64" s="324"/>
      <c r="T64" s="324"/>
      <c r="U64" s="324"/>
      <c r="V64" s="324"/>
      <c r="W64" s="324"/>
      <c r="X64" s="324"/>
      <c r="Y64" s="324"/>
      <c r="Z64" s="324"/>
      <c r="AA64" s="324"/>
      <c r="AB64" s="324"/>
      <c r="AC64" s="324"/>
      <c r="AD64" s="324"/>
      <c r="AE64" s="324"/>
      <c r="AF64" s="324"/>
      <c r="AG64" s="324"/>
      <c r="AH64" s="324"/>
      <c r="AI64" s="324"/>
      <c r="AJ64" s="324"/>
      <c r="AK64" s="324"/>
      <c r="AL64" s="324"/>
      <c r="AM64" s="324"/>
      <c r="AN64" s="324"/>
      <c r="AO64" s="324"/>
    </row>
    <row r="65" spans="3:41" x14ac:dyDescent="0.2">
      <c r="C65" s="324"/>
      <c r="D65" s="324"/>
      <c r="E65" s="324"/>
      <c r="F65" s="324"/>
      <c r="G65" s="324"/>
      <c r="H65" s="324"/>
      <c r="I65" s="324"/>
      <c r="J65" s="324"/>
      <c r="K65" s="324"/>
      <c r="L65" s="324"/>
      <c r="M65" s="324"/>
      <c r="N65" s="324"/>
      <c r="O65" s="324"/>
      <c r="P65" s="324"/>
      <c r="Q65" s="324"/>
      <c r="R65" s="324"/>
      <c r="S65" s="324"/>
      <c r="T65" s="324"/>
      <c r="U65" s="324"/>
      <c r="V65" s="324"/>
      <c r="W65" s="324"/>
      <c r="X65" s="324"/>
      <c r="Y65" s="324"/>
      <c r="Z65" s="324"/>
      <c r="AA65" s="324"/>
      <c r="AB65" s="324"/>
      <c r="AC65" s="324"/>
      <c r="AD65" s="324"/>
      <c r="AE65" s="324"/>
      <c r="AF65" s="324"/>
      <c r="AG65" s="324"/>
      <c r="AH65" s="324"/>
      <c r="AI65" s="324"/>
      <c r="AJ65" s="324"/>
      <c r="AK65" s="324"/>
      <c r="AL65" s="324"/>
      <c r="AM65" s="324"/>
      <c r="AN65" s="324"/>
      <c r="AO65" s="324"/>
    </row>
    <row r="66" spans="3:41" x14ac:dyDescent="0.2">
      <c r="C66" s="324"/>
      <c r="D66" s="324"/>
      <c r="E66" s="324"/>
      <c r="F66" s="324"/>
      <c r="G66" s="324"/>
      <c r="H66" s="324"/>
      <c r="I66" s="324"/>
      <c r="J66" s="324"/>
      <c r="K66" s="324"/>
      <c r="L66" s="324"/>
      <c r="M66" s="324"/>
      <c r="N66" s="324"/>
      <c r="O66" s="324"/>
      <c r="P66" s="324"/>
      <c r="Q66" s="324"/>
      <c r="R66" s="324"/>
      <c r="S66" s="324"/>
      <c r="T66" s="324"/>
      <c r="U66" s="324"/>
      <c r="V66" s="324"/>
      <c r="W66" s="324"/>
      <c r="X66" s="324"/>
      <c r="Y66" s="324"/>
      <c r="Z66" s="324"/>
      <c r="AA66" s="324"/>
      <c r="AB66" s="324"/>
      <c r="AC66" s="324"/>
      <c r="AD66" s="324"/>
      <c r="AE66" s="324"/>
      <c r="AF66" s="324"/>
      <c r="AG66" s="324"/>
      <c r="AH66" s="324"/>
      <c r="AI66" s="324"/>
      <c r="AJ66" s="324"/>
      <c r="AK66" s="324"/>
      <c r="AL66" s="324"/>
      <c r="AM66" s="324"/>
      <c r="AN66" s="324"/>
      <c r="AO66" s="324"/>
    </row>
    <row r="67" spans="3:41" x14ac:dyDescent="0.2">
      <c r="C67" s="324"/>
      <c r="D67" s="324"/>
      <c r="E67" s="324"/>
      <c r="F67" s="324"/>
      <c r="G67" s="324"/>
      <c r="H67" s="324"/>
      <c r="I67" s="324"/>
      <c r="J67" s="324"/>
      <c r="K67" s="324"/>
      <c r="L67" s="324"/>
      <c r="M67" s="324"/>
      <c r="N67" s="324"/>
      <c r="O67" s="324"/>
      <c r="P67" s="324"/>
      <c r="Q67" s="324"/>
      <c r="R67" s="324"/>
      <c r="S67" s="324"/>
      <c r="T67" s="324"/>
      <c r="U67" s="324"/>
      <c r="V67" s="324"/>
      <c r="W67" s="324"/>
      <c r="X67" s="324"/>
      <c r="Y67" s="324"/>
      <c r="Z67" s="324"/>
      <c r="AA67" s="324"/>
      <c r="AB67" s="324"/>
      <c r="AC67" s="324"/>
      <c r="AD67" s="324"/>
      <c r="AE67" s="324"/>
      <c r="AF67" s="324"/>
      <c r="AG67" s="324"/>
      <c r="AH67" s="324"/>
      <c r="AI67" s="324"/>
      <c r="AJ67" s="324"/>
      <c r="AK67" s="324"/>
      <c r="AL67" s="324"/>
      <c r="AM67" s="324"/>
      <c r="AN67" s="324"/>
      <c r="AO67" s="324"/>
    </row>
    <row r="68" spans="3:41" x14ac:dyDescent="0.2">
      <c r="C68" s="324"/>
      <c r="D68" s="324"/>
      <c r="E68" s="324"/>
      <c r="F68" s="324"/>
      <c r="G68" s="324"/>
      <c r="H68" s="324"/>
      <c r="I68" s="324"/>
      <c r="J68" s="324"/>
      <c r="K68" s="324"/>
      <c r="L68" s="324"/>
      <c r="M68" s="324"/>
      <c r="N68" s="324"/>
      <c r="O68" s="324"/>
      <c r="P68" s="324"/>
      <c r="Q68" s="324"/>
      <c r="R68" s="324"/>
      <c r="S68" s="324"/>
      <c r="T68" s="324"/>
      <c r="U68" s="324"/>
      <c r="V68" s="324"/>
      <c r="W68" s="324"/>
      <c r="X68" s="324"/>
      <c r="Y68" s="324"/>
      <c r="Z68" s="324"/>
      <c r="AA68" s="324"/>
      <c r="AB68" s="324"/>
      <c r="AC68" s="324"/>
      <c r="AD68" s="324"/>
      <c r="AE68" s="324"/>
      <c r="AF68" s="324"/>
      <c r="AG68" s="324"/>
      <c r="AH68" s="324"/>
      <c r="AI68" s="324"/>
      <c r="AJ68" s="324"/>
      <c r="AK68" s="324"/>
      <c r="AL68" s="324"/>
      <c r="AM68" s="324"/>
      <c r="AN68" s="324"/>
      <c r="AO68" s="324"/>
    </row>
    <row r="69" spans="3:41" x14ac:dyDescent="0.2">
      <c r="C69" s="324"/>
      <c r="D69" s="324"/>
      <c r="E69" s="324"/>
      <c r="F69" s="324"/>
      <c r="G69" s="324"/>
      <c r="H69" s="324"/>
      <c r="I69" s="324"/>
      <c r="J69" s="324"/>
      <c r="K69" s="324"/>
      <c r="L69" s="324"/>
      <c r="M69" s="324"/>
      <c r="N69" s="324"/>
      <c r="O69" s="324"/>
      <c r="P69" s="324"/>
      <c r="Q69" s="324"/>
      <c r="R69" s="324"/>
      <c r="S69" s="324"/>
      <c r="T69" s="324"/>
      <c r="U69" s="324"/>
      <c r="V69" s="324"/>
      <c r="W69" s="324"/>
      <c r="X69" s="324"/>
      <c r="Y69" s="324"/>
      <c r="Z69" s="324"/>
      <c r="AA69" s="324"/>
      <c r="AB69" s="324"/>
      <c r="AC69" s="324"/>
      <c r="AD69" s="324"/>
      <c r="AE69" s="324"/>
      <c r="AF69" s="324"/>
      <c r="AG69" s="324"/>
      <c r="AH69" s="324"/>
      <c r="AI69" s="324"/>
      <c r="AJ69" s="324"/>
      <c r="AK69" s="324"/>
      <c r="AL69" s="324"/>
      <c r="AM69" s="324"/>
      <c r="AN69" s="324"/>
      <c r="AO69" s="324"/>
    </row>
    <row r="70" spans="3:41" x14ac:dyDescent="0.2">
      <c r="C70" s="324"/>
      <c r="D70" s="324"/>
      <c r="E70" s="324"/>
      <c r="F70" s="324"/>
      <c r="G70" s="324"/>
      <c r="H70" s="324"/>
      <c r="I70" s="324"/>
      <c r="J70" s="324"/>
      <c r="K70" s="324"/>
      <c r="L70" s="324"/>
      <c r="M70" s="324"/>
      <c r="N70" s="324"/>
      <c r="O70" s="324"/>
      <c r="P70" s="324"/>
      <c r="Q70" s="324"/>
      <c r="R70" s="324"/>
      <c r="S70" s="324"/>
      <c r="T70" s="324"/>
      <c r="U70" s="324"/>
      <c r="V70" s="324"/>
      <c r="W70" s="324"/>
      <c r="X70" s="324"/>
      <c r="Y70" s="324"/>
      <c r="Z70" s="324"/>
      <c r="AA70" s="324"/>
      <c r="AB70" s="324"/>
      <c r="AC70" s="324"/>
      <c r="AD70" s="324"/>
      <c r="AE70" s="324"/>
      <c r="AF70" s="324"/>
      <c r="AG70" s="324"/>
      <c r="AH70" s="324"/>
      <c r="AI70" s="324"/>
      <c r="AJ70" s="324"/>
      <c r="AK70" s="324"/>
      <c r="AL70" s="324"/>
      <c r="AM70" s="324"/>
      <c r="AN70" s="324"/>
      <c r="AO70" s="324"/>
    </row>
    <row r="71" spans="3:41" x14ac:dyDescent="0.2">
      <c r="C71" s="324"/>
      <c r="D71" s="324"/>
      <c r="E71" s="324"/>
      <c r="F71" s="324"/>
      <c r="G71" s="324"/>
      <c r="H71" s="324"/>
      <c r="I71" s="324"/>
      <c r="J71" s="324"/>
      <c r="K71" s="324"/>
      <c r="L71" s="324"/>
      <c r="M71" s="324"/>
      <c r="N71" s="324"/>
      <c r="O71" s="324"/>
      <c r="P71" s="324"/>
      <c r="Q71" s="324"/>
      <c r="R71" s="324"/>
      <c r="S71" s="324"/>
      <c r="T71" s="324"/>
      <c r="U71" s="324"/>
      <c r="V71" s="324"/>
      <c r="W71" s="324"/>
      <c r="X71" s="324"/>
      <c r="Y71" s="324"/>
      <c r="Z71" s="324"/>
      <c r="AA71" s="324"/>
      <c r="AB71" s="324"/>
      <c r="AC71" s="324"/>
      <c r="AD71" s="324"/>
      <c r="AE71" s="324"/>
      <c r="AF71" s="324"/>
      <c r="AG71" s="324"/>
      <c r="AH71" s="324"/>
      <c r="AI71" s="324"/>
      <c r="AJ71" s="324"/>
      <c r="AK71" s="324"/>
      <c r="AL71" s="324"/>
      <c r="AM71" s="324"/>
      <c r="AN71" s="324"/>
      <c r="AO71" s="324"/>
    </row>
    <row r="72" spans="3:41" x14ac:dyDescent="0.2">
      <c r="C72" s="324"/>
      <c r="D72" s="324"/>
      <c r="E72" s="324"/>
      <c r="F72" s="324"/>
      <c r="G72" s="324"/>
      <c r="H72" s="324"/>
      <c r="I72" s="324"/>
      <c r="J72" s="324"/>
      <c r="K72" s="324"/>
      <c r="L72" s="324"/>
      <c r="M72" s="324"/>
      <c r="N72" s="324"/>
      <c r="O72" s="324"/>
      <c r="P72" s="324"/>
      <c r="Q72" s="324"/>
      <c r="R72" s="324"/>
      <c r="S72" s="324"/>
      <c r="T72" s="324"/>
      <c r="U72" s="324"/>
      <c r="V72" s="324"/>
      <c r="W72" s="324"/>
      <c r="X72" s="324"/>
      <c r="Y72" s="324"/>
      <c r="Z72" s="324"/>
      <c r="AA72" s="324"/>
      <c r="AB72" s="324"/>
      <c r="AC72" s="324"/>
      <c r="AD72" s="324"/>
      <c r="AE72" s="324"/>
      <c r="AF72" s="324"/>
      <c r="AG72" s="324"/>
      <c r="AH72" s="324"/>
      <c r="AI72" s="324"/>
      <c r="AJ72" s="324"/>
      <c r="AK72" s="324"/>
      <c r="AL72" s="324"/>
      <c r="AM72" s="324"/>
      <c r="AN72" s="324"/>
      <c r="AO72" s="324"/>
    </row>
    <row r="73" spans="3:41" x14ac:dyDescent="0.2">
      <c r="C73" s="324"/>
      <c r="D73" s="324"/>
      <c r="E73" s="324"/>
      <c r="F73" s="324"/>
      <c r="G73" s="324"/>
      <c r="H73" s="324"/>
      <c r="I73" s="324"/>
      <c r="J73" s="324"/>
      <c r="K73" s="324"/>
      <c r="L73" s="324"/>
      <c r="M73" s="324"/>
      <c r="N73" s="324"/>
      <c r="O73" s="324"/>
      <c r="P73" s="324"/>
      <c r="Q73" s="324"/>
      <c r="R73" s="324"/>
      <c r="S73" s="324"/>
      <c r="T73" s="324"/>
      <c r="U73" s="324"/>
      <c r="V73" s="324"/>
      <c r="W73" s="324"/>
      <c r="X73" s="324"/>
      <c r="Y73" s="324"/>
      <c r="Z73" s="324"/>
      <c r="AA73" s="324"/>
      <c r="AB73" s="324"/>
      <c r="AC73" s="324"/>
      <c r="AD73" s="324"/>
      <c r="AE73" s="324"/>
      <c r="AF73" s="324"/>
      <c r="AG73" s="324"/>
      <c r="AH73" s="324"/>
      <c r="AI73" s="324"/>
      <c r="AJ73" s="324"/>
      <c r="AK73" s="324"/>
      <c r="AL73" s="324"/>
      <c r="AM73" s="324"/>
      <c r="AN73" s="324"/>
      <c r="AO73" s="324"/>
    </row>
    <row r="74" spans="3:41" x14ac:dyDescent="0.2">
      <c r="C74" s="324"/>
      <c r="D74" s="324"/>
      <c r="E74" s="324"/>
      <c r="F74" s="324"/>
      <c r="G74" s="324"/>
      <c r="H74" s="324"/>
      <c r="I74" s="324"/>
      <c r="J74" s="324"/>
      <c r="K74" s="324"/>
      <c r="L74" s="324"/>
      <c r="M74" s="324"/>
      <c r="N74" s="324"/>
      <c r="O74" s="324"/>
      <c r="P74" s="324"/>
      <c r="Q74" s="324"/>
      <c r="R74" s="324"/>
      <c r="S74" s="324"/>
      <c r="T74" s="324"/>
      <c r="U74" s="324"/>
      <c r="V74" s="324"/>
      <c r="W74" s="324"/>
      <c r="X74" s="324"/>
      <c r="Y74" s="324"/>
      <c r="Z74" s="324"/>
      <c r="AA74" s="324"/>
      <c r="AB74" s="324"/>
      <c r="AC74" s="324"/>
      <c r="AD74" s="324"/>
      <c r="AE74" s="324"/>
      <c r="AF74" s="324"/>
      <c r="AG74" s="324"/>
      <c r="AH74" s="324"/>
      <c r="AI74" s="324"/>
      <c r="AJ74" s="324"/>
      <c r="AK74" s="324"/>
      <c r="AL74" s="324"/>
      <c r="AM74" s="324"/>
      <c r="AN74" s="324"/>
      <c r="AO74" s="324"/>
    </row>
    <row r="75" spans="3:41" x14ac:dyDescent="0.2">
      <c r="C75" s="324"/>
      <c r="D75" s="324"/>
      <c r="E75" s="324"/>
      <c r="F75" s="324"/>
      <c r="G75" s="324"/>
      <c r="H75" s="324"/>
      <c r="I75" s="324"/>
      <c r="J75" s="324"/>
      <c r="K75" s="324"/>
      <c r="L75" s="324"/>
      <c r="M75" s="324"/>
      <c r="N75" s="324"/>
      <c r="O75" s="324"/>
      <c r="P75" s="324"/>
      <c r="Q75" s="324"/>
      <c r="R75" s="324"/>
      <c r="S75" s="324"/>
      <c r="T75" s="324"/>
      <c r="U75" s="324"/>
      <c r="V75" s="324"/>
      <c r="W75" s="324"/>
      <c r="X75" s="324"/>
      <c r="Y75" s="324"/>
      <c r="Z75" s="324"/>
      <c r="AA75" s="324"/>
      <c r="AB75" s="324"/>
      <c r="AC75" s="324"/>
      <c r="AD75" s="324"/>
      <c r="AE75" s="324"/>
      <c r="AF75" s="324"/>
      <c r="AG75" s="324"/>
      <c r="AH75" s="324"/>
      <c r="AI75" s="324"/>
      <c r="AJ75" s="324"/>
      <c r="AK75" s="324"/>
      <c r="AL75" s="324"/>
      <c r="AM75" s="324"/>
      <c r="AN75" s="324"/>
      <c r="AO75" s="324"/>
    </row>
    <row r="76" spans="3:41" x14ac:dyDescent="0.2">
      <c r="C76" s="324"/>
      <c r="D76" s="324"/>
      <c r="E76" s="324"/>
      <c r="F76" s="324"/>
      <c r="G76" s="324"/>
      <c r="H76" s="324"/>
      <c r="I76" s="324"/>
      <c r="J76" s="324"/>
      <c r="K76" s="324"/>
      <c r="L76" s="324"/>
      <c r="M76" s="324"/>
      <c r="N76" s="324"/>
      <c r="O76" s="324"/>
      <c r="P76" s="324"/>
      <c r="Q76" s="324"/>
      <c r="R76" s="324"/>
      <c r="S76" s="324"/>
      <c r="T76" s="324"/>
      <c r="U76" s="324"/>
      <c r="V76" s="324"/>
      <c r="W76" s="324"/>
      <c r="X76" s="324"/>
      <c r="Y76" s="324"/>
      <c r="Z76" s="324"/>
      <c r="AA76" s="324"/>
      <c r="AB76" s="324"/>
      <c r="AC76" s="324"/>
      <c r="AD76" s="324"/>
      <c r="AE76" s="324"/>
      <c r="AF76" s="324"/>
      <c r="AG76" s="324"/>
      <c r="AH76" s="324"/>
      <c r="AI76" s="324"/>
      <c r="AJ76" s="324"/>
      <c r="AK76" s="324"/>
      <c r="AL76" s="324"/>
      <c r="AM76" s="324"/>
      <c r="AN76" s="324"/>
      <c r="AO76" s="324"/>
    </row>
    <row r="77" spans="3:41" x14ac:dyDescent="0.2">
      <c r="C77" s="324"/>
      <c r="D77" s="324"/>
      <c r="E77" s="324"/>
      <c r="F77" s="324"/>
      <c r="G77" s="324"/>
      <c r="H77" s="324"/>
      <c r="I77" s="324"/>
      <c r="J77" s="324"/>
      <c r="K77" s="324"/>
      <c r="L77" s="324"/>
      <c r="M77" s="324"/>
      <c r="N77" s="324"/>
      <c r="O77" s="324"/>
      <c r="P77" s="324"/>
      <c r="Q77" s="324"/>
      <c r="R77" s="324"/>
      <c r="S77" s="324"/>
      <c r="T77" s="324"/>
      <c r="U77" s="324"/>
      <c r="V77" s="324"/>
      <c r="W77" s="324"/>
      <c r="X77" s="324"/>
      <c r="Y77" s="324"/>
      <c r="Z77" s="324"/>
      <c r="AA77" s="324"/>
      <c r="AB77" s="324"/>
      <c r="AC77" s="324"/>
      <c r="AD77" s="324"/>
      <c r="AE77" s="324"/>
      <c r="AF77" s="324"/>
      <c r="AG77" s="324"/>
      <c r="AH77" s="324"/>
      <c r="AI77" s="324"/>
      <c r="AJ77" s="324"/>
      <c r="AK77" s="324"/>
      <c r="AL77" s="324"/>
      <c r="AM77" s="324"/>
      <c r="AN77" s="324"/>
      <c r="AO77" s="324"/>
    </row>
    <row r="78" spans="3:41" x14ac:dyDescent="0.2">
      <c r="C78" s="324"/>
      <c r="D78" s="324"/>
      <c r="E78" s="324"/>
      <c r="F78" s="324"/>
      <c r="G78" s="324"/>
      <c r="H78" s="324"/>
      <c r="I78" s="324"/>
      <c r="J78" s="324"/>
      <c r="K78" s="324"/>
      <c r="L78" s="324"/>
      <c r="M78" s="324"/>
      <c r="N78" s="324"/>
      <c r="O78" s="324"/>
      <c r="P78" s="324"/>
      <c r="Q78" s="324"/>
      <c r="R78" s="324"/>
      <c r="S78" s="324"/>
      <c r="T78" s="324"/>
      <c r="U78" s="324"/>
      <c r="V78" s="324"/>
      <c r="W78" s="324"/>
      <c r="X78" s="324"/>
      <c r="Y78" s="324"/>
      <c r="Z78" s="324"/>
      <c r="AA78" s="324"/>
      <c r="AB78" s="324"/>
      <c r="AC78" s="324"/>
      <c r="AD78" s="324"/>
      <c r="AE78" s="324"/>
      <c r="AF78" s="324"/>
      <c r="AG78" s="324"/>
      <c r="AH78" s="324"/>
      <c r="AI78" s="324"/>
      <c r="AJ78" s="324"/>
      <c r="AK78" s="324"/>
      <c r="AL78" s="324"/>
      <c r="AM78" s="324"/>
      <c r="AN78" s="324"/>
      <c r="AO78" s="324"/>
    </row>
    <row r="79" spans="3:41" x14ac:dyDescent="0.2">
      <c r="C79" s="324"/>
      <c r="D79" s="324"/>
      <c r="E79" s="324"/>
      <c r="F79" s="324"/>
      <c r="G79" s="324"/>
      <c r="H79" s="324"/>
      <c r="I79" s="324"/>
      <c r="J79" s="324"/>
      <c r="K79" s="324"/>
      <c r="L79" s="324"/>
      <c r="M79" s="324"/>
      <c r="N79" s="324"/>
      <c r="O79" s="324"/>
      <c r="P79" s="324"/>
      <c r="Q79" s="324"/>
      <c r="R79" s="324"/>
      <c r="S79" s="324"/>
      <c r="T79" s="324"/>
      <c r="U79" s="324"/>
      <c r="V79" s="324"/>
      <c r="W79" s="324"/>
      <c r="X79" s="324"/>
      <c r="Y79" s="324"/>
      <c r="Z79" s="324"/>
      <c r="AA79" s="324"/>
      <c r="AB79" s="324"/>
      <c r="AC79" s="324"/>
      <c r="AD79" s="324"/>
      <c r="AE79" s="324"/>
      <c r="AF79" s="324"/>
      <c r="AG79" s="324"/>
      <c r="AH79" s="324"/>
      <c r="AI79" s="324"/>
      <c r="AJ79" s="324"/>
      <c r="AK79" s="324"/>
      <c r="AL79" s="324"/>
      <c r="AM79" s="324"/>
      <c r="AN79" s="324"/>
      <c r="AO79" s="324"/>
    </row>
    <row r="80" spans="3:41" x14ac:dyDescent="0.2">
      <c r="C80" s="324"/>
      <c r="D80" s="324"/>
      <c r="E80" s="324"/>
      <c r="F80" s="324"/>
      <c r="G80" s="324"/>
      <c r="H80" s="324"/>
      <c r="I80" s="324"/>
      <c r="J80" s="324"/>
      <c r="K80" s="324"/>
      <c r="L80" s="324"/>
      <c r="M80" s="324"/>
      <c r="N80" s="324"/>
      <c r="O80" s="324"/>
      <c r="P80" s="324"/>
      <c r="Q80" s="324"/>
      <c r="R80" s="324"/>
      <c r="S80" s="324"/>
      <c r="T80" s="324"/>
      <c r="U80" s="324"/>
      <c r="V80" s="324"/>
      <c r="W80" s="324"/>
      <c r="X80" s="324"/>
      <c r="Y80" s="324"/>
      <c r="Z80" s="324"/>
      <c r="AA80" s="324"/>
      <c r="AB80" s="324"/>
      <c r="AC80" s="324"/>
      <c r="AD80" s="324"/>
      <c r="AE80" s="324"/>
      <c r="AF80" s="324"/>
      <c r="AG80" s="324"/>
      <c r="AH80" s="324"/>
      <c r="AI80" s="324"/>
      <c r="AJ80" s="324"/>
      <c r="AK80" s="324"/>
      <c r="AL80" s="324"/>
      <c r="AM80" s="324"/>
      <c r="AN80" s="324"/>
      <c r="AO80" s="324"/>
    </row>
    <row r="81" spans="3:41" x14ac:dyDescent="0.2">
      <c r="C81" s="324"/>
      <c r="D81" s="324"/>
      <c r="E81" s="324"/>
      <c r="F81" s="324"/>
      <c r="G81" s="324"/>
      <c r="H81" s="324"/>
      <c r="I81" s="324"/>
      <c r="J81" s="324"/>
      <c r="K81" s="324"/>
      <c r="L81" s="324"/>
      <c r="M81" s="324"/>
      <c r="N81" s="324"/>
      <c r="O81" s="324"/>
      <c r="P81" s="324"/>
      <c r="Q81" s="324"/>
      <c r="R81" s="324"/>
      <c r="S81" s="324"/>
      <c r="T81" s="324"/>
      <c r="U81" s="324"/>
      <c r="V81" s="324"/>
      <c r="W81" s="324"/>
      <c r="X81" s="324"/>
      <c r="Y81" s="324"/>
      <c r="Z81" s="324"/>
      <c r="AA81" s="324"/>
      <c r="AB81" s="324"/>
      <c r="AC81" s="324"/>
      <c r="AD81" s="324"/>
      <c r="AE81" s="324"/>
      <c r="AF81" s="324"/>
      <c r="AG81" s="324"/>
      <c r="AH81" s="324"/>
      <c r="AI81" s="324"/>
      <c r="AJ81" s="324"/>
      <c r="AK81" s="324"/>
      <c r="AL81" s="324"/>
      <c r="AM81" s="324"/>
      <c r="AN81" s="324"/>
      <c r="AO81" s="324"/>
    </row>
    <row r="82" spans="3:41" x14ac:dyDescent="0.2">
      <c r="C82" s="324"/>
      <c r="D82" s="324"/>
      <c r="E82" s="324"/>
      <c r="F82" s="324"/>
      <c r="G82" s="324"/>
      <c r="H82" s="324"/>
      <c r="I82" s="324"/>
      <c r="J82" s="324"/>
      <c r="K82" s="324"/>
      <c r="L82" s="324"/>
      <c r="M82" s="324"/>
      <c r="N82" s="324"/>
      <c r="O82" s="324"/>
      <c r="P82" s="324"/>
      <c r="Q82" s="324"/>
      <c r="R82" s="324"/>
      <c r="S82" s="324"/>
      <c r="T82" s="324"/>
      <c r="U82" s="324"/>
      <c r="V82" s="324"/>
      <c r="W82" s="324"/>
      <c r="X82" s="324"/>
      <c r="Y82" s="324"/>
      <c r="Z82" s="324"/>
      <c r="AA82" s="324"/>
      <c r="AB82" s="324"/>
      <c r="AC82" s="324"/>
      <c r="AD82" s="324"/>
      <c r="AE82" s="324"/>
      <c r="AF82" s="324"/>
      <c r="AG82" s="324"/>
      <c r="AH82" s="324"/>
      <c r="AI82" s="324"/>
      <c r="AJ82" s="324"/>
      <c r="AK82" s="324"/>
      <c r="AL82" s="324"/>
      <c r="AM82" s="324"/>
      <c r="AN82" s="324"/>
      <c r="AO82" s="324"/>
    </row>
    <row r="83" spans="3:41" x14ac:dyDescent="0.2">
      <c r="C83" s="324"/>
      <c r="D83" s="324"/>
      <c r="E83" s="324"/>
      <c r="F83" s="324"/>
      <c r="G83" s="324"/>
      <c r="H83" s="324"/>
      <c r="I83" s="324"/>
      <c r="J83" s="324"/>
      <c r="K83" s="324"/>
      <c r="L83" s="324"/>
      <c r="M83" s="324"/>
      <c r="N83" s="324"/>
      <c r="O83" s="324"/>
      <c r="P83" s="324"/>
      <c r="Q83" s="324"/>
      <c r="R83" s="324"/>
      <c r="S83" s="324"/>
      <c r="T83" s="324"/>
      <c r="U83" s="324"/>
      <c r="V83" s="324"/>
      <c r="W83" s="324"/>
      <c r="X83" s="324"/>
      <c r="Y83" s="324"/>
      <c r="Z83" s="324"/>
      <c r="AA83" s="324"/>
      <c r="AB83" s="324"/>
      <c r="AC83" s="324"/>
      <c r="AD83" s="324"/>
      <c r="AE83" s="324"/>
      <c r="AF83" s="324"/>
      <c r="AG83" s="324"/>
      <c r="AH83" s="324"/>
      <c r="AI83" s="324"/>
      <c r="AJ83" s="324"/>
      <c r="AK83" s="324"/>
      <c r="AL83" s="324"/>
      <c r="AM83" s="324"/>
      <c r="AN83" s="324"/>
      <c r="AO83" s="324"/>
    </row>
    <row r="84" spans="3:41" x14ac:dyDescent="0.2">
      <c r="C84" s="324"/>
      <c r="D84" s="324"/>
      <c r="E84" s="324"/>
      <c r="F84" s="324"/>
      <c r="G84" s="324"/>
      <c r="H84" s="324"/>
      <c r="I84" s="324"/>
      <c r="J84" s="324"/>
      <c r="K84" s="324"/>
      <c r="L84" s="324"/>
      <c r="M84" s="324"/>
      <c r="N84" s="324"/>
      <c r="O84" s="324"/>
      <c r="P84" s="324"/>
      <c r="Q84" s="324"/>
      <c r="R84" s="324"/>
      <c r="S84" s="324"/>
      <c r="T84" s="324"/>
      <c r="U84" s="324"/>
      <c r="V84" s="324"/>
      <c r="W84" s="324"/>
      <c r="X84" s="324"/>
      <c r="Y84" s="324"/>
      <c r="Z84" s="324"/>
      <c r="AA84" s="324"/>
      <c r="AB84" s="324"/>
      <c r="AC84" s="324"/>
      <c r="AD84" s="324"/>
      <c r="AE84" s="324"/>
      <c r="AF84" s="324"/>
      <c r="AG84" s="324"/>
      <c r="AH84" s="324"/>
      <c r="AI84" s="324"/>
      <c r="AJ84" s="324"/>
      <c r="AK84" s="324"/>
      <c r="AL84" s="324"/>
      <c r="AM84" s="324"/>
      <c r="AN84" s="324"/>
      <c r="AO84" s="324"/>
    </row>
    <row r="85" spans="3:41" x14ac:dyDescent="0.2">
      <c r="C85" s="324"/>
      <c r="D85" s="324"/>
      <c r="E85" s="324"/>
      <c r="F85" s="324"/>
      <c r="G85" s="324"/>
      <c r="H85" s="324"/>
      <c r="I85" s="324"/>
      <c r="J85" s="324"/>
      <c r="K85" s="324"/>
      <c r="L85" s="324"/>
      <c r="M85" s="324"/>
      <c r="N85" s="324"/>
      <c r="O85" s="324"/>
      <c r="P85" s="324"/>
      <c r="Q85" s="324"/>
      <c r="R85" s="324"/>
      <c r="S85" s="324"/>
      <c r="T85" s="324"/>
      <c r="U85" s="324"/>
      <c r="V85" s="324"/>
      <c r="W85" s="324"/>
      <c r="X85" s="324"/>
      <c r="Y85" s="324"/>
      <c r="Z85" s="324"/>
      <c r="AA85" s="324"/>
      <c r="AB85" s="324"/>
      <c r="AC85" s="324"/>
      <c r="AD85" s="324"/>
      <c r="AE85" s="324"/>
      <c r="AF85" s="324"/>
      <c r="AG85" s="324"/>
      <c r="AH85" s="324"/>
      <c r="AI85" s="324"/>
      <c r="AJ85" s="324"/>
      <c r="AK85" s="324"/>
      <c r="AL85" s="324"/>
      <c r="AM85" s="324"/>
      <c r="AN85" s="324"/>
      <c r="AO85" s="324"/>
    </row>
    <row r="86" spans="3:41" x14ac:dyDescent="0.2">
      <c r="C86" s="324"/>
      <c r="D86" s="324"/>
      <c r="E86" s="324"/>
      <c r="F86" s="324"/>
      <c r="G86" s="324"/>
      <c r="H86" s="324"/>
      <c r="I86" s="324"/>
      <c r="J86" s="324"/>
      <c r="K86" s="324"/>
      <c r="L86" s="324"/>
      <c r="M86" s="324"/>
      <c r="N86" s="324"/>
      <c r="O86" s="324"/>
      <c r="P86" s="324"/>
      <c r="Q86" s="324"/>
      <c r="R86" s="324"/>
      <c r="S86" s="324"/>
      <c r="T86" s="324"/>
      <c r="U86" s="324"/>
      <c r="V86" s="324"/>
      <c r="W86" s="324"/>
      <c r="X86" s="324"/>
      <c r="Y86" s="324"/>
      <c r="Z86" s="324"/>
      <c r="AA86" s="324"/>
      <c r="AB86" s="324"/>
      <c r="AC86" s="324"/>
      <c r="AD86" s="324"/>
      <c r="AE86" s="324"/>
      <c r="AF86" s="324"/>
      <c r="AG86" s="324"/>
      <c r="AH86" s="324"/>
      <c r="AI86" s="324"/>
      <c r="AJ86" s="324"/>
      <c r="AK86" s="324"/>
      <c r="AL86" s="324"/>
      <c r="AM86" s="324"/>
      <c r="AN86" s="324"/>
      <c r="AO86" s="324"/>
    </row>
    <row r="87" spans="3:41" x14ac:dyDescent="0.2">
      <c r="C87" s="324"/>
      <c r="D87" s="324"/>
      <c r="E87" s="324"/>
      <c r="F87" s="324"/>
      <c r="G87" s="324"/>
      <c r="H87" s="324"/>
      <c r="I87" s="324"/>
      <c r="J87" s="324"/>
      <c r="K87" s="324"/>
      <c r="L87" s="324"/>
      <c r="M87" s="324"/>
      <c r="N87" s="324"/>
      <c r="O87" s="324"/>
      <c r="P87" s="324"/>
      <c r="Q87" s="324"/>
      <c r="R87" s="324"/>
      <c r="S87" s="324"/>
      <c r="T87" s="324"/>
      <c r="U87" s="324"/>
      <c r="V87" s="324"/>
      <c r="W87" s="324"/>
      <c r="X87" s="324"/>
      <c r="Y87" s="324"/>
      <c r="Z87" s="324"/>
      <c r="AA87" s="324"/>
      <c r="AB87" s="324"/>
      <c r="AC87" s="324"/>
      <c r="AD87" s="324"/>
      <c r="AE87" s="324"/>
      <c r="AF87" s="324"/>
      <c r="AG87" s="324"/>
      <c r="AH87" s="324"/>
      <c r="AI87" s="324"/>
      <c r="AJ87" s="324"/>
      <c r="AK87" s="324"/>
      <c r="AL87" s="324"/>
      <c r="AM87" s="324"/>
      <c r="AN87" s="324"/>
      <c r="AO87" s="324"/>
    </row>
    <row r="88" spans="3:41" x14ac:dyDescent="0.2">
      <c r="C88" s="324"/>
      <c r="D88" s="324"/>
      <c r="E88" s="324"/>
      <c r="F88" s="324"/>
      <c r="G88" s="324"/>
      <c r="H88" s="324"/>
      <c r="I88" s="324"/>
      <c r="J88" s="324"/>
      <c r="K88" s="324"/>
      <c r="L88" s="324"/>
      <c r="M88" s="324"/>
      <c r="N88" s="324"/>
      <c r="O88" s="324"/>
      <c r="P88" s="324"/>
      <c r="Q88" s="324"/>
      <c r="R88" s="324"/>
      <c r="S88" s="324"/>
      <c r="T88" s="324"/>
      <c r="U88" s="324"/>
      <c r="V88" s="324"/>
      <c r="W88" s="324"/>
      <c r="X88" s="324"/>
      <c r="Y88" s="324"/>
      <c r="Z88" s="324"/>
      <c r="AA88" s="324"/>
      <c r="AB88" s="324"/>
      <c r="AC88" s="324"/>
      <c r="AD88" s="324"/>
      <c r="AE88" s="324"/>
      <c r="AF88" s="324"/>
      <c r="AG88" s="324"/>
      <c r="AH88" s="324"/>
      <c r="AI88" s="324"/>
      <c r="AJ88" s="324"/>
      <c r="AK88" s="324"/>
      <c r="AL88" s="324"/>
      <c r="AM88" s="324"/>
      <c r="AN88" s="324"/>
      <c r="AO88" s="324"/>
    </row>
    <row r="89" spans="3:41" x14ac:dyDescent="0.2">
      <c r="C89" s="324"/>
      <c r="D89" s="324"/>
      <c r="E89" s="324"/>
      <c r="F89" s="324"/>
      <c r="G89" s="324"/>
      <c r="H89" s="324"/>
      <c r="I89" s="324"/>
      <c r="J89" s="324"/>
      <c r="K89" s="324"/>
      <c r="L89" s="324"/>
      <c r="M89" s="324"/>
      <c r="N89" s="324"/>
      <c r="O89" s="324"/>
      <c r="P89" s="324"/>
      <c r="Q89" s="324"/>
      <c r="R89" s="324"/>
      <c r="S89" s="324"/>
      <c r="T89" s="324"/>
      <c r="U89" s="324"/>
      <c r="V89" s="324"/>
      <c r="W89" s="324"/>
      <c r="X89" s="324"/>
      <c r="Y89" s="324"/>
      <c r="Z89" s="324"/>
      <c r="AA89" s="324"/>
      <c r="AB89" s="324"/>
      <c r="AC89" s="324"/>
      <c r="AD89" s="324"/>
      <c r="AE89" s="324"/>
      <c r="AF89" s="324"/>
      <c r="AG89" s="324"/>
      <c r="AH89" s="324"/>
      <c r="AI89" s="324"/>
      <c r="AJ89" s="324"/>
      <c r="AK89" s="324"/>
      <c r="AL89" s="324"/>
      <c r="AM89" s="324"/>
      <c r="AN89" s="324"/>
      <c r="AO89" s="324"/>
    </row>
    <row r="90" spans="3:41" x14ac:dyDescent="0.2">
      <c r="C90" s="324"/>
      <c r="D90" s="324"/>
      <c r="E90" s="324"/>
      <c r="F90" s="324"/>
      <c r="G90" s="324"/>
      <c r="H90" s="324"/>
      <c r="I90" s="324"/>
      <c r="J90" s="324"/>
      <c r="K90" s="324"/>
      <c r="L90" s="324"/>
      <c r="M90" s="324"/>
      <c r="N90" s="324"/>
      <c r="O90" s="324"/>
      <c r="P90" s="324"/>
      <c r="Q90" s="324"/>
      <c r="R90" s="324"/>
      <c r="S90" s="324"/>
      <c r="T90" s="324"/>
      <c r="U90" s="324"/>
      <c r="V90" s="324"/>
      <c r="W90" s="324"/>
      <c r="X90" s="324"/>
      <c r="Y90" s="324"/>
      <c r="Z90" s="324"/>
      <c r="AA90" s="324"/>
      <c r="AB90" s="324"/>
      <c r="AC90" s="324"/>
      <c r="AD90" s="324"/>
      <c r="AE90" s="324"/>
      <c r="AF90" s="324"/>
      <c r="AG90" s="324"/>
      <c r="AH90" s="324"/>
      <c r="AI90" s="324"/>
      <c r="AJ90" s="324"/>
      <c r="AK90" s="324"/>
      <c r="AL90" s="324"/>
      <c r="AM90" s="324"/>
      <c r="AN90" s="324"/>
      <c r="AO90" s="324"/>
    </row>
    <row r="91" spans="3:41" x14ac:dyDescent="0.2">
      <c r="C91" s="324"/>
      <c r="D91" s="324"/>
      <c r="E91" s="324"/>
      <c r="F91" s="324"/>
      <c r="G91" s="324"/>
      <c r="H91" s="324"/>
      <c r="I91" s="324"/>
      <c r="J91" s="324"/>
      <c r="K91" s="324"/>
      <c r="L91" s="324"/>
      <c r="M91" s="324"/>
      <c r="N91" s="324"/>
      <c r="O91" s="324"/>
      <c r="P91" s="324"/>
      <c r="Q91" s="324"/>
      <c r="R91" s="324"/>
      <c r="S91" s="324"/>
      <c r="T91" s="324"/>
      <c r="U91" s="324"/>
      <c r="V91" s="324"/>
      <c r="W91" s="324"/>
      <c r="X91" s="324"/>
      <c r="Y91" s="324"/>
      <c r="Z91" s="324"/>
      <c r="AA91" s="324"/>
      <c r="AB91" s="324"/>
      <c r="AC91" s="324"/>
      <c r="AD91" s="324"/>
      <c r="AE91" s="324"/>
      <c r="AF91" s="324"/>
      <c r="AG91" s="324"/>
      <c r="AH91" s="324"/>
      <c r="AI91" s="324"/>
      <c r="AJ91" s="324"/>
      <c r="AK91" s="324"/>
      <c r="AL91" s="324"/>
      <c r="AM91" s="324"/>
      <c r="AN91" s="324"/>
      <c r="AO91" s="324"/>
    </row>
    <row r="92" spans="3:41" x14ac:dyDescent="0.2">
      <c r="C92" s="324"/>
      <c r="D92" s="324"/>
      <c r="E92" s="324"/>
      <c r="F92" s="324"/>
      <c r="G92" s="324"/>
      <c r="H92" s="324"/>
      <c r="I92" s="324"/>
      <c r="J92" s="324"/>
      <c r="K92" s="324"/>
      <c r="L92" s="324"/>
      <c r="M92" s="324"/>
      <c r="N92" s="324"/>
      <c r="O92" s="324"/>
      <c r="P92" s="324"/>
      <c r="Q92" s="324"/>
      <c r="R92" s="324"/>
      <c r="S92" s="324"/>
      <c r="T92" s="324"/>
      <c r="U92" s="324"/>
      <c r="V92" s="324"/>
      <c r="W92" s="324"/>
      <c r="X92" s="324"/>
      <c r="Y92" s="324"/>
      <c r="Z92" s="324"/>
      <c r="AA92" s="324"/>
      <c r="AB92" s="324"/>
      <c r="AC92" s="324"/>
      <c r="AD92" s="324"/>
      <c r="AE92" s="324"/>
      <c r="AF92" s="324"/>
      <c r="AG92" s="324"/>
      <c r="AH92" s="324"/>
      <c r="AI92" s="324"/>
      <c r="AJ92" s="324"/>
      <c r="AK92" s="324"/>
      <c r="AL92" s="324"/>
      <c r="AM92" s="324"/>
      <c r="AN92" s="324"/>
      <c r="AO92" s="324"/>
    </row>
  </sheetData>
  <phoneticPr fontId="5"/>
  <pageMargins left="0.78740157480314965" right="0.59055118110236227" top="0.98425196850393704" bottom="0.98425196850393704" header="0.51181102362204722" footer="0.51181102362204722"/>
  <pageSetup paperSize="9" scale="95" orientation="landscape" verticalDpi="200" r:id="rId1"/>
  <headerFooter alignWithMargins="0"/>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508C01-E7E6-40A6-9BF8-35D0AF9D6623}">
  <dimension ref="A1:AS91"/>
  <sheetViews>
    <sheetView workbookViewId="0">
      <pane xSplit="2" ySplit="4" topLeftCell="C36" activePane="bottomRight" state="frozen"/>
      <selection pane="topRight" activeCell="C1" sqref="C1"/>
      <selection pane="bottomLeft" activeCell="A5" sqref="A5"/>
      <selection pane="bottomRight" activeCell="I49" sqref="I49"/>
    </sheetView>
  </sheetViews>
  <sheetFormatPr defaultRowHeight="13" x14ac:dyDescent="0.2"/>
  <cols>
    <col min="1" max="1" width="3.36328125" style="329" customWidth="1"/>
    <col min="2" max="2" width="21.36328125" style="329" customWidth="1"/>
    <col min="3" max="44" width="9.36328125" style="329" customWidth="1"/>
    <col min="45" max="233" width="9" style="329"/>
    <col min="234" max="234" width="3.36328125" style="329" customWidth="1"/>
    <col min="235" max="235" width="21.36328125" style="329" customWidth="1"/>
    <col min="236" max="237" width="0" style="329" hidden="1" customWidth="1"/>
    <col min="238" max="239" width="9.08984375" style="329" bestFit="1" customWidth="1"/>
    <col min="240" max="248" width="9" style="329"/>
    <col min="249" max="288" width="9.08984375" style="329" bestFit="1" customWidth="1"/>
    <col min="289" max="489" width="9" style="329"/>
    <col min="490" max="490" width="3.36328125" style="329" customWidth="1"/>
    <col min="491" max="491" width="21.36328125" style="329" customWidth="1"/>
    <col min="492" max="493" width="0" style="329" hidden="1" customWidth="1"/>
    <col min="494" max="495" width="9.08984375" style="329" bestFit="1" customWidth="1"/>
    <col min="496" max="504" width="9" style="329"/>
    <col min="505" max="544" width="9.08984375" style="329" bestFit="1" customWidth="1"/>
    <col min="545" max="745" width="9" style="329"/>
    <col min="746" max="746" width="3.36328125" style="329" customWidth="1"/>
    <col min="747" max="747" width="21.36328125" style="329" customWidth="1"/>
    <col min="748" max="749" width="0" style="329" hidden="1" customWidth="1"/>
    <col min="750" max="751" width="9.08984375" style="329" bestFit="1" customWidth="1"/>
    <col min="752" max="760" width="9" style="329"/>
    <col min="761" max="800" width="9.08984375" style="329" bestFit="1" customWidth="1"/>
    <col min="801" max="1001" width="9" style="329"/>
    <col min="1002" max="1002" width="3.36328125" style="329" customWidth="1"/>
    <col min="1003" max="1003" width="21.36328125" style="329" customWidth="1"/>
    <col min="1004" max="1005" width="0" style="329" hidden="1" customWidth="1"/>
    <col min="1006" max="1007" width="9.08984375" style="329" bestFit="1" customWidth="1"/>
    <col min="1008" max="1016" width="9" style="329"/>
    <col min="1017" max="1056" width="9.08984375" style="329" bestFit="1" customWidth="1"/>
    <col min="1057" max="1257" width="9" style="329"/>
    <col min="1258" max="1258" width="3.36328125" style="329" customWidth="1"/>
    <col min="1259" max="1259" width="21.36328125" style="329" customWidth="1"/>
    <col min="1260" max="1261" width="0" style="329" hidden="1" customWidth="1"/>
    <col min="1262" max="1263" width="9.08984375" style="329" bestFit="1" customWidth="1"/>
    <col min="1264" max="1272" width="9" style="329"/>
    <col min="1273" max="1312" width="9.08984375" style="329" bestFit="1" customWidth="1"/>
    <col min="1313" max="1513" width="9" style="329"/>
    <col min="1514" max="1514" width="3.36328125" style="329" customWidth="1"/>
    <col min="1515" max="1515" width="21.36328125" style="329" customWidth="1"/>
    <col min="1516" max="1517" width="0" style="329" hidden="1" customWidth="1"/>
    <col min="1518" max="1519" width="9.08984375" style="329" bestFit="1" customWidth="1"/>
    <col min="1520" max="1528" width="9" style="329"/>
    <col min="1529" max="1568" width="9.08984375" style="329" bestFit="1" customWidth="1"/>
    <col min="1569" max="1769" width="9" style="329"/>
    <col min="1770" max="1770" width="3.36328125" style="329" customWidth="1"/>
    <col min="1771" max="1771" width="21.36328125" style="329" customWidth="1"/>
    <col min="1772" max="1773" width="0" style="329" hidden="1" customWidth="1"/>
    <col min="1774" max="1775" width="9.08984375" style="329" bestFit="1" customWidth="1"/>
    <col min="1776" max="1784" width="9" style="329"/>
    <col min="1785" max="1824" width="9.08984375" style="329" bestFit="1" customWidth="1"/>
    <col min="1825" max="2025" width="9" style="329"/>
    <col min="2026" max="2026" width="3.36328125" style="329" customWidth="1"/>
    <col min="2027" max="2027" width="21.36328125" style="329" customWidth="1"/>
    <col min="2028" max="2029" width="0" style="329" hidden="1" customWidth="1"/>
    <col min="2030" max="2031" width="9.08984375" style="329" bestFit="1" customWidth="1"/>
    <col min="2032" max="2040" width="9" style="329"/>
    <col min="2041" max="2080" width="9.08984375" style="329" bestFit="1" customWidth="1"/>
    <col min="2081" max="2281" width="9" style="329"/>
    <col min="2282" max="2282" width="3.36328125" style="329" customWidth="1"/>
    <col min="2283" max="2283" width="21.36328125" style="329" customWidth="1"/>
    <col min="2284" max="2285" width="0" style="329" hidden="1" customWidth="1"/>
    <col min="2286" max="2287" width="9.08984375" style="329" bestFit="1" customWidth="1"/>
    <col min="2288" max="2296" width="9" style="329"/>
    <col min="2297" max="2336" width="9.08984375" style="329" bestFit="1" customWidth="1"/>
    <col min="2337" max="2537" width="9" style="329"/>
    <col min="2538" max="2538" width="3.36328125" style="329" customWidth="1"/>
    <col min="2539" max="2539" width="21.36328125" style="329" customWidth="1"/>
    <col min="2540" max="2541" width="0" style="329" hidden="1" customWidth="1"/>
    <col min="2542" max="2543" width="9.08984375" style="329" bestFit="1" customWidth="1"/>
    <col min="2544" max="2552" width="9" style="329"/>
    <col min="2553" max="2592" width="9.08984375" style="329" bestFit="1" customWidth="1"/>
    <col min="2593" max="2793" width="9" style="329"/>
    <col min="2794" max="2794" width="3.36328125" style="329" customWidth="1"/>
    <col min="2795" max="2795" width="21.36328125" style="329" customWidth="1"/>
    <col min="2796" max="2797" width="0" style="329" hidden="1" customWidth="1"/>
    <col min="2798" max="2799" width="9.08984375" style="329" bestFit="1" customWidth="1"/>
    <col min="2800" max="2808" width="9" style="329"/>
    <col min="2809" max="2848" width="9.08984375" style="329" bestFit="1" customWidth="1"/>
    <col min="2849" max="3049" width="9" style="329"/>
    <col min="3050" max="3050" width="3.36328125" style="329" customWidth="1"/>
    <col min="3051" max="3051" width="21.36328125" style="329" customWidth="1"/>
    <col min="3052" max="3053" width="0" style="329" hidden="1" customWidth="1"/>
    <col min="3054" max="3055" width="9.08984375" style="329" bestFit="1" customWidth="1"/>
    <col min="3056" max="3064" width="9" style="329"/>
    <col min="3065" max="3104" width="9.08984375" style="329" bestFit="1" customWidth="1"/>
    <col min="3105" max="3305" width="9" style="329"/>
    <col min="3306" max="3306" width="3.36328125" style="329" customWidth="1"/>
    <col min="3307" max="3307" width="21.36328125" style="329" customWidth="1"/>
    <col min="3308" max="3309" width="0" style="329" hidden="1" customWidth="1"/>
    <col min="3310" max="3311" width="9.08984375" style="329" bestFit="1" customWidth="1"/>
    <col min="3312" max="3320" width="9" style="329"/>
    <col min="3321" max="3360" width="9.08984375" style="329" bestFit="1" customWidth="1"/>
    <col min="3361" max="3561" width="9" style="329"/>
    <col min="3562" max="3562" width="3.36328125" style="329" customWidth="1"/>
    <col min="3563" max="3563" width="21.36328125" style="329" customWidth="1"/>
    <col min="3564" max="3565" width="0" style="329" hidden="1" customWidth="1"/>
    <col min="3566" max="3567" width="9.08984375" style="329" bestFit="1" customWidth="1"/>
    <col min="3568" max="3576" width="9" style="329"/>
    <col min="3577" max="3616" width="9.08984375" style="329" bestFit="1" customWidth="1"/>
    <col min="3617" max="3817" width="9" style="329"/>
    <col min="3818" max="3818" width="3.36328125" style="329" customWidth="1"/>
    <col min="3819" max="3819" width="21.36328125" style="329" customWidth="1"/>
    <col min="3820" max="3821" width="0" style="329" hidden="1" customWidth="1"/>
    <col min="3822" max="3823" width="9.08984375" style="329" bestFit="1" customWidth="1"/>
    <col min="3824" max="3832" width="9" style="329"/>
    <col min="3833" max="3872" width="9.08984375" style="329" bestFit="1" customWidth="1"/>
    <col min="3873" max="4073" width="9" style="329"/>
    <col min="4074" max="4074" width="3.36328125" style="329" customWidth="1"/>
    <col min="4075" max="4075" width="21.36328125" style="329" customWidth="1"/>
    <col min="4076" max="4077" width="0" style="329" hidden="1" customWidth="1"/>
    <col min="4078" max="4079" width="9.08984375" style="329" bestFit="1" customWidth="1"/>
    <col min="4080" max="4088" width="9" style="329"/>
    <col min="4089" max="4128" width="9.08984375" style="329" bestFit="1" customWidth="1"/>
    <col min="4129" max="4329" width="9" style="329"/>
    <col min="4330" max="4330" width="3.36328125" style="329" customWidth="1"/>
    <col min="4331" max="4331" width="21.36328125" style="329" customWidth="1"/>
    <col min="4332" max="4333" width="0" style="329" hidden="1" customWidth="1"/>
    <col min="4334" max="4335" width="9.08984375" style="329" bestFit="1" customWidth="1"/>
    <col min="4336" max="4344" width="9" style="329"/>
    <col min="4345" max="4384" width="9.08984375" style="329" bestFit="1" customWidth="1"/>
    <col min="4385" max="4585" width="9" style="329"/>
    <col min="4586" max="4586" width="3.36328125" style="329" customWidth="1"/>
    <col min="4587" max="4587" width="21.36328125" style="329" customWidth="1"/>
    <col min="4588" max="4589" width="0" style="329" hidden="1" customWidth="1"/>
    <col min="4590" max="4591" width="9.08984375" style="329" bestFit="1" customWidth="1"/>
    <col min="4592" max="4600" width="9" style="329"/>
    <col min="4601" max="4640" width="9.08984375" style="329" bestFit="1" customWidth="1"/>
    <col min="4641" max="4841" width="9" style="329"/>
    <col min="4842" max="4842" width="3.36328125" style="329" customWidth="1"/>
    <col min="4843" max="4843" width="21.36328125" style="329" customWidth="1"/>
    <col min="4844" max="4845" width="0" style="329" hidden="1" customWidth="1"/>
    <col min="4846" max="4847" width="9.08984375" style="329" bestFit="1" customWidth="1"/>
    <col min="4848" max="4856" width="9" style="329"/>
    <col min="4857" max="4896" width="9.08984375" style="329" bestFit="1" customWidth="1"/>
    <col min="4897" max="5097" width="9" style="329"/>
    <col min="5098" max="5098" width="3.36328125" style="329" customWidth="1"/>
    <col min="5099" max="5099" width="21.36328125" style="329" customWidth="1"/>
    <col min="5100" max="5101" width="0" style="329" hidden="1" customWidth="1"/>
    <col min="5102" max="5103" width="9.08984375" style="329" bestFit="1" customWidth="1"/>
    <col min="5104" max="5112" width="9" style="329"/>
    <col min="5113" max="5152" width="9.08984375" style="329" bestFit="1" customWidth="1"/>
    <col min="5153" max="5353" width="9" style="329"/>
    <col min="5354" max="5354" width="3.36328125" style="329" customWidth="1"/>
    <col min="5355" max="5355" width="21.36328125" style="329" customWidth="1"/>
    <col min="5356" max="5357" width="0" style="329" hidden="1" customWidth="1"/>
    <col min="5358" max="5359" width="9.08984375" style="329" bestFit="1" customWidth="1"/>
    <col min="5360" max="5368" width="9" style="329"/>
    <col min="5369" max="5408" width="9.08984375" style="329" bestFit="1" customWidth="1"/>
    <col min="5409" max="5609" width="9" style="329"/>
    <col min="5610" max="5610" width="3.36328125" style="329" customWidth="1"/>
    <col min="5611" max="5611" width="21.36328125" style="329" customWidth="1"/>
    <col min="5612" max="5613" width="0" style="329" hidden="1" customWidth="1"/>
    <col min="5614" max="5615" width="9.08984375" style="329" bestFit="1" customWidth="1"/>
    <col min="5616" max="5624" width="9" style="329"/>
    <col min="5625" max="5664" width="9.08984375" style="329" bestFit="1" customWidth="1"/>
    <col min="5665" max="5865" width="9" style="329"/>
    <col min="5866" max="5866" width="3.36328125" style="329" customWidth="1"/>
    <col min="5867" max="5867" width="21.36328125" style="329" customWidth="1"/>
    <col min="5868" max="5869" width="0" style="329" hidden="1" customWidth="1"/>
    <col min="5870" max="5871" width="9.08984375" style="329" bestFit="1" customWidth="1"/>
    <col min="5872" max="5880" width="9" style="329"/>
    <col min="5881" max="5920" width="9.08984375" style="329" bestFit="1" customWidth="1"/>
    <col min="5921" max="6121" width="9" style="329"/>
    <col min="6122" max="6122" width="3.36328125" style="329" customWidth="1"/>
    <col min="6123" max="6123" width="21.36328125" style="329" customWidth="1"/>
    <col min="6124" max="6125" width="0" style="329" hidden="1" customWidth="1"/>
    <col min="6126" max="6127" width="9.08984375" style="329" bestFit="1" customWidth="1"/>
    <col min="6128" max="6136" width="9" style="329"/>
    <col min="6137" max="6176" width="9.08984375" style="329" bestFit="1" customWidth="1"/>
    <col min="6177" max="6377" width="9" style="329"/>
    <col min="6378" max="6378" width="3.36328125" style="329" customWidth="1"/>
    <col min="6379" max="6379" width="21.36328125" style="329" customWidth="1"/>
    <col min="6380" max="6381" width="0" style="329" hidden="1" customWidth="1"/>
    <col min="6382" max="6383" width="9.08984375" style="329" bestFit="1" customWidth="1"/>
    <col min="6384" max="6392" width="9" style="329"/>
    <col min="6393" max="6432" width="9.08984375" style="329" bestFit="1" customWidth="1"/>
    <col min="6433" max="6633" width="9" style="329"/>
    <col min="6634" max="6634" width="3.36328125" style="329" customWidth="1"/>
    <col min="6635" max="6635" width="21.36328125" style="329" customWidth="1"/>
    <col min="6636" max="6637" width="0" style="329" hidden="1" customWidth="1"/>
    <col min="6638" max="6639" width="9.08984375" style="329" bestFit="1" customWidth="1"/>
    <col min="6640" max="6648" width="9" style="329"/>
    <col min="6649" max="6688" width="9.08984375" style="329" bestFit="1" customWidth="1"/>
    <col min="6689" max="6889" width="9" style="329"/>
    <col min="6890" max="6890" width="3.36328125" style="329" customWidth="1"/>
    <col min="6891" max="6891" width="21.36328125" style="329" customWidth="1"/>
    <col min="6892" max="6893" width="0" style="329" hidden="1" customWidth="1"/>
    <col min="6894" max="6895" width="9.08984375" style="329" bestFit="1" customWidth="1"/>
    <col min="6896" max="6904" width="9" style="329"/>
    <col min="6905" max="6944" width="9.08984375" style="329" bestFit="1" customWidth="1"/>
    <col min="6945" max="7145" width="9" style="329"/>
    <col min="7146" max="7146" width="3.36328125" style="329" customWidth="1"/>
    <col min="7147" max="7147" width="21.36328125" style="329" customWidth="1"/>
    <col min="7148" max="7149" width="0" style="329" hidden="1" customWidth="1"/>
    <col min="7150" max="7151" width="9.08984375" style="329" bestFit="1" customWidth="1"/>
    <col min="7152" max="7160" width="9" style="329"/>
    <col min="7161" max="7200" width="9.08984375" style="329" bestFit="1" customWidth="1"/>
    <col min="7201" max="7401" width="9" style="329"/>
    <col min="7402" max="7402" width="3.36328125" style="329" customWidth="1"/>
    <col min="7403" max="7403" width="21.36328125" style="329" customWidth="1"/>
    <col min="7404" max="7405" width="0" style="329" hidden="1" customWidth="1"/>
    <col min="7406" max="7407" width="9.08984375" style="329" bestFit="1" customWidth="1"/>
    <col min="7408" max="7416" width="9" style="329"/>
    <col min="7417" max="7456" width="9.08984375" style="329" bestFit="1" customWidth="1"/>
    <col min="7457" max="7657" width="9" style="329"/>
    <col min="7658" max="7658" width="3.36328125" style="329" customWidth="1"/>
    <col min="7659" max="7659" width="21.36328125" style="329" customWidth="1"/>
    <col min="7660" max="7661" width="0" style="329" hidden="1" customWidth="1"/>
    <col min="7662" max="7663" width="9.08984375" style="329" bestFit="1" customWidth="1"/>
    <col min="7664" max="7672" width="9" style="329"/>
    <col min="7673" max="7712" width="9.08984375" style="329" bestFit="1" customWidth="1"/>
    <col min="7713" max="7913" width="9" style="329"/>
    <col min="7914" max="7914" width="3.36328125" style="329" customWidth="1"/>
    <col min="7915" max="7915" width="21.36328125" style="329" customWidth="1"/>
    <col min="7916" max="7917" width="0" style="329" hidden="1" customWidth="1"/>
    <col min="7918" max="7919" width="9.08984375" style="329" bestFit="1" customWidth="1"/>
    <col min="7920" max="7928" width="9" style="329"/>
    <col min="7929" max="7968" width="9.08984375" style="329" bestFit="1" customWidth="1"/>
    <col min="7969" max="8169" width="9" style="329"/>
    <col min="8170" max="8170" width="3.36328125" style="329" customWidth="1"/>
    <col min="8171" max="8171" width="21.36328125" style="329" customWidth="1"/>
    <col min="8172" max="8173" width="0" style="329" hidden="1" customWidth="1"/>
    <col min="8174" max="8175" width="9.08984375" style="329" bestFit="1" customWidth="1"/>
    <col min="8176" max="8184" width="9" style="329"/>
    <col min="8185" max="8224" width="9.08984375" style="329" bestFit="1" customWidth="1"/>
    <col min="8225" max="8425" width="9" style="329"/>
    <col min="8426" max="8426" width="3.36328125" style="329" customWidth="1"/>
    <col min="8427" max="8427" width="21.36328125" style="329" customWidth="1"/>
    <col min="8428" max="8429" width="0" style="329" hidden="1" customWidth="1"/>
    <col min="8430" max="8431" width="9.08984375" style="329" bestFit="1" customWidth="1"/>
    <col min="8432" max="8440" width="9" style="329"/>
    <col min="8441" max="8480" width="9.08984375" style="329" bestFit="1" customWidth="1"/>
    <col min="8481" max="8681" width="9" style="329"/>
    <col min="8682" max="8682" width="3.36328125" style="329" customWidth="1"/>
    <col min="8683" max="8683" width="21.36328125" style="329" customWidth="1"/>
    <col min="8684" max="8685" width="0" style="329" hidden="1" customWidth="1"/>
    <col min="8686" max="8687" width="9.08984375" style="329" bestFit="1" customWidth="1"/>
    <col min="8688" max="8696" width="9" style="329"/>
    <col min="8697" max="8736" width="9.08984375" style="329" bestFit="1" customWidth="1"/>
    <col min="8737" max="8937" width="9" style="329"/>
    <col min="8938" max="8938" width="3.36328125" style="329" customWidth="1"/>
    <col min="8939" max="8939" width="21.36328125" style="329" customWidth="1"/>
    <col min="8940" max="8941" width="0" style="329" hidden="1" customWidth="1"/>
    <col min="8942" max="8943" width="9.08984375" style="329" bestFit="1" customWidth="1"/>
    <col min="8944" max="8952" width="9" style="329"/>
    <col min="8953" max="8992" width="9.08984375" style="329" bestFit="1" customWidth="1"/>
    <col min="8993" max="9193" width="9" style="329"/>
    <col min="9194" max="9194" width="3.36328125" style="329" customWidth="1"/>
    <col min="9195" max="9195" width="21.36328125" style="329" customWidth="1"/>
    <col min="9196" max="9197" width="0" style="329" hidden="1" customWidth="1"/>
    <col min="9198" max="9199" width="9.08984375" style="329" bestFit="1" customWidth="1"/>
    <col min="9200" max="9208" width="9" style="329"/>
    <col min="9209" max="9248" width="9.08984375" style="329" bestFit="1" customWidth="1"/>
    <col min="9249" max="9449" width="9" style="329"/>
    <col min="9450" max="9450" width="3.36328125" style="329" customWidth="1"/>
    <col min="9451" max="9451" width="21.36328125" style="329" customWidth="1"/>
    <col min="9452" max="9453" width="0" style="329" hidden="1" customWidth="1"/>
    <col min="9454" max="9455" width="9.08984375" style="329" bestFit="1" customWidth="1"/>
    <col min="9456" max="9464" width="9" style="329"/>
    <col min="9465" max="9504" width="9.08984375" style="329" bestFit="1" customWidth="1"/>
    <col min="9505" max="9705" width="9" style="329"/>
    <col min="9706" max="9706" width="3.36328125" style="329" customWidth="1"/>
    <col min="9707" max="9707" width="21.36328125" style="329" customWidth="1"/>
    <col min="9708" max="9709" width="0" style="329" hidden="1" customWidth="1"/>
    <col min="9710" max="9711" width="9.08984375" style="329" bestFit="1" customWidth="1"/>
    <col min="9712" max="9720" width="9" style="329"/>
    <col min="9721" max="9760" width="9.08984375" style="329" bestFit="1" customWidth="1"/>
    <col min="9761" max="9961" width="9" style="329"/>
    <col min="9962" max="9962" width="3.36328125" style="329" customWidth="1"/>
    <col min="9963" max="9963" width="21.36328125" style="329" customWidth="1"/>
    <col min="9964" max="9965" width="0" style="329" hidden="1" customWidth="1"/>
    <col min="9966" max="9967" width="9.08984375" style="329" bestFit="1" customWidth="1"/>
    <col min="9968" max="9976" width="9" style="329"/>
    <col min="9977" max="10016" width="9.08984375" style="329" bestFit="1" customWidth="1"/>
    <col min="10017" max="10217" width="9" style="329"/>
    <col min="10218" max="10218" width="3.36328125" style="329" customWidth="1"/>
    <col min="10219" max="10219" width="21.36328125" style="329" customWidth="1"/>
    <col min="10220" max="10221" width="0" style="329" hidden="1" customWidth="1"/>
    <col min="10222" max="10223" width="9.08984375" style="329" bestFit="1" customWidth="1"/>
    <col min="10224" max="10232" width="9" style="329"/>
    <col min="10233" max="10272" width="9.08984375" style="329" bestFit="1" customWidth="1"/>
    <col min="10273" max="10473" width="9" style="329"/>
    <col min="10474" max="10474" width="3.36328125" style="329" customWidth="1"/>
    <col min="10475" max="10475" width="21.36328125" style="329" customWidth="1"/>
    <col min="10476" max="10477" width="0" style="329" hidden="1" customWidth="1"/>
    <col min="10478" max="10479" width="9.08984375" style="329" bestFit="1" customWidth="1"/>
    <col min="10480" max="10488" width="9" style="329"/>
    <col min="10489" max="10528" width="9.08984375" style="329" bestFit="1" customWidth="1"/>
    <col min="10529" max="10729" width="9" style="329"/>
    <col min="10730" max="10730" width="3.36328125" style="329" customWidth="1"/>
    <col min="10731" max="10731" width="21.36328125" style="329" customWidth="1"/>
    <col min="10732" max="10733" width="0" style="329" hidden="1" customWidth="1"/>
    <col min="10734" max="10735" width="9.08984375" style="329" bestFit="1" customWidth="1"/>
    <col min="10736" max="10744" width="9" style="329"/>
    <col min="10745" max="10784" width="9.08984375" style="329" bestFit="1" customWidth="1"/>
    <col min="10785" max="10985" width="9" style="329"/>
    <col min="10986" max="10986" width="3.36328125" style="329" customWidth="1"/>
    <col min="10987" max="10987" width="21.36328125" style="329" customWidth="1"/>
    <col min="10988" max="10989" width="0" style="329" hidden="1" customWidth="1"/>
    <col min="10990" max="10991" width="9.08984375" style="329" bestFit="1" customWidth="1"/>
    <col min="10992" max="11000" width="9" style="329"/>
    <col min="11001" max="11040" width="9.08984375" style="329" bestFit="1" customWidth="1"/>
    <col min="11041" max="11241" width="9" style="329"/>
    <col min="11242" max="11242" width="3.36328125" style="329" customWidth="1"/>
    <col min="11243" max="11243" width="21.36328125" style="329" customWidth="1"/>
    <col min="11244" max="11245" width="0" style="329" hidden="1" customWidth="1"/>
    <col min="11246" max="11247" width="9.08984375" style="329" bestFit="1" customWidth="1"/>
    <col min="11248" max="11256" width="9" style="329"/>
    <col min="11257" max="11296" width="9.08984375" style="329" bestFit="1" customWidth="1"/>
    <col min="11297" max="11497" width="9" style="329"/>
    <col min="11498" max="11498" width="3.36328125" style="329" customWidth="1"/>
    <col min="11499" max="11499" width="21.36328125" style="329" customWidth="1"/>
    <col min="11500" max="11501" width="0" style="329" hidden="1" customWidth="1"/>
    <col min="11502" max="11503" width="9.08984375" style="329" bestFit="1" customWidth="1"/>
    <col min="11504" max="11512" width="9" style="329"/>
    <col min="11513" max="11552" width="9.08984375" style="329" bestFit="1" customWidth="1"/>
    <col min="11553" max="11753" width="9" style="329"/>
    <col min="11754" max="11754" width="3.36328125" style="329" customWidth="1"/>
    <col min="11755" max="11755" width="21.36328125" style="329" customWidth="1"/>
    <col min="11756" max="11757" width="0" style="329" hidden="1" customWidth="1"/>
    <col min="11758" max="11759" width="9.08984375" style="329" bestFit="1" customWidth="1"/>
    <col min="11760" max="11768" width="9" style="329"/>
    <col min="11769" max="11808" width="9.08984375" style="329" bestFit="1" customWidth="1"/>
    <col min="11809" max="12009" width="9" style="329"/>
    <col min="12010" max="12010" width="3.36328125" style="329" customWidth="1"/>
    <col min="12011" max="12011" width="21.36328125" style="329" customWidth="1"/>
    <col min="12012" max="12013" width="0" style="329" hidden="1" customWidth="1"/>
    <col min="12014" max="12015" width="9.08984375" style="329" bestFit="1" customWidth="1"/>
    <col min="12016" max="12024" width="9" style="329"/>
    <col min="12025" max="12064" width="9.08984375" style="329" bestFit="1" customWidth="1"/>
    <col min="12065" max="12265" width="9" style="329"/>
    <col min="12266" max="12266" width="3.36328125" style="329" customWidth="1"/>
    <col min="12267" max="12267" width="21.36328125" style="329" customWidth="1"/>
    <col min="12268" max="12269" width="0" style="329" hidden="1" customWidth="1"/>
    <col min="12270" max="12271" width="9.08984375" style="329" bestFit="1" customWidth="1"/>
    <col min="12272" max="12280" width="9" style="329"/>
    <col min="12281" max="12320" width="9.08984375" style="329" bestFit="1" customWidth="1"/>
    <col min="12321" max="12521" width="9" style="329"/>
    <col min="12522" max="12522" width="3.36328125" style="329" customWidth="1"/>
    <col min="12523" max="12523" width="21.36328125" style="329" customWidth="1"/>
    <col min="12524" max="12525" width="0" style="329" hidden="1" customWidth="1"/>
    <col min="12526" max="12527" width="9.08984375" style="329" bestFit="1" customWidth="1"/>
    <col min="12528" max="12536" width="9" style="329"/>
    <col min="12537" max="12576" width="9.08984375" style="329" bestFit="1" customWidth="1"/>
    <col min="12577" max="12777" width="9" style="329"/>
    <col min="12778" max="12778" width="3.36328125" style="329" customWidth="1"/>
    <col min="12779" max="12779" width="21.36328125" style="329" customWidth="1"/>
    <col min="12780" max="12781" width="0" style="329" hidden="1" customWidth="1"/>
    <col min="12782" max="12783" width="9.08984375" style="329" bestFit="1" customWidth="1"/>
    <col min="12784" max="12792" width="9" style="329"/>
    <col min="12793" max="12832" width="9.08984375" style="329" bestFit="1" customWidth="1"/>
    <col min="12833" max="13033" width="9" style="329"/>
    <col min="13034" max="13034" width="3.36328125" style="329" customWidth="1"/>
    <col min="13035" max="13035" width="21.36328125" style="329" customWidth="1"/>
    <col min="13036" max="13037" width="0" style="329" hidden="1" customWidth="1"/>
    <col min="13038" max="13039" width="9.08984375" style="329" bestFit="1" customWidth="1"/>
    <col min="13040" max="13048" width="9" style="329"/>
    <col min="13049" max="13088" width="9.08984375" style="329" bestFit="1" customWidth="1"/>
    <col min="13089" max="13289" width="9" style="329"/>
    <col min="13290" max="13290" width="3.36328125" style="329" customWidth="1"/>
    <col min="13291" max="13291" width="21.36328125" style="329" customWidth="1"/>
    <col min="13292" max="13293" width="0" style="329" hidden="1" customWidth="1"/>
    <col min="13294" max="13295" width="9.08984375" style="329" bestFit="1" customWidth="1"/>
    <col min="13296" max="13304" width="9" style="329"/>
    <col min="13305" max="13344" width="9.08984375" style="329" bestFit="1" customWidth="1"/>
    <col min="13345" max="13545" width="9" style="329"/>
    <col min="13546" max="13546" width="3.36328125" style="329" customWidth="1"/>
    <col min="13547" max="13547" width="21.36328125" style="329" customWidth="1"/>
    <col min="13548" max="13549" width="0" style="329" hidden="1" customWidth="1"/>
    <col min="13550" max="13551" width="9.08984375" style="329" bestFit="1" customWidth="1"/>
    <col min="13552" max="13560" width="9" style="329"/>
    <col min="13561" max="13600" width="9.08984375" style="329" bestFit="1" customWidth="1"/>
    <col min="13601" max="13801" width="9" style="329"/>
    <col min="13802" max="13802" width="3.36328125" style="329" customWidth="1"/>
    <col min="13803" max="13803" width="21.36328125" style="329" customWidth="1"/>
    <col min="13804" max="13805" width="0" style="329" hidden="1" customWidth="1"/>
    <col min="13806" max="13807" width="9.08984375" style="329" bestFit="1" customWidth="1"/>
    <col min="13808" max="13816" width="9" style="329"/>
    <col min="13817" max="13856" width="9.08984375" style="329" bestFit="1" customWidth="1"/>
    <col min="13857" max="14057" width="9" style="329"/>
    <col min="14058" max="14058" width="3.36328125" style="329" customWidth="1"/>
    <col min="14059" max="14059" width="21.36328125" style="329" customWidth="1"/>
    <col min="14060" max="14061" width="0" style="329" hidden="1" customWidth="1"/>
    <col min="14062" max="14063" width="9.08984375" style="329" bestFit="1" customWidth="1"/>
    <col min="14064" max="14072" width="9" style="329"/>
    <col min="14073" max="14112" width="9.08984375" style="329" bestFit="1" customWidth="1"/>
    <col min="14113" max="14313" width="9" style="329"/>
    <col min="14314" max="14314" width="3.36328125" style="329" customWidth="1"/>
    <col min="14315" max="14315" width="21.36328125" style="329" customWidth="1"/>
    <col min="14316" max="14317" width="0" style="329" hidden="1" customWidth="1"/>
    <col min="14318" max="14319" width="9.08984375" style="329" bestFit="1" customWidth="1"/>
    <col min="14320" max="14328" width="9" style="329"/>
    <col min="14329" max="14368" width="9.08984375" style="329" bestFit="1" customWidth="1"/>
    <col min="14369" max="14569" width="9" style="329"/>
    <col min="14570" max="14570" width="3.36328125" style="329" customWidth="1"/>
    <col min="14571" max="14571" width="21.36328125" style="329" customWidth="1"/>
    <col min="14572" max="14573" width="0" style="329" hidden="1" customWidth="1"/>
    <col min="14574" max="14575" width="9.08984375" style="329" bestFit="1" customWidth="1"/>
    <col min="14576" max="14584" width="9" style="329"/>
    <col min="14585" max="14624" width="9.08984375" style="329" bestFit="1" customWidth="1"/>
    <col min="14625" max="14825" width="9" style="329"/>
    <col min="14826" max="14826" width="3.36328125" style="329" customWidth="1"/>
    <col min="14827" max="14827" width="21.36328125" style="329" customWidth="1"/>
    <col min="14828" max="14829" width="0" style="329" hidden="1" customWidth="1"/>
    <col min="14830" max="14831" width="9.08984375" style="329" bestFit="1" customWidth="1"/>
    <col min="14832" max="14840" width="9" style="329"/>
    <col min="14841" max="14880" width="9.08984375" style="329" bestFit="1" customWidth="1"/>
    <col min="14881" max="15081" width="9" style="329"/>
    <col min="15082" max="15082" width="3.36328125" style="329" customWidth="1"/>
    <col min="15083" max="15083" width="21.36328125" style="329" customWidth="1"/>
    <col min="15084" max="15085" width="0" style="329" hidden="1" customWidth="1"/>
    <col min="15086" max="15087" width="9.08984375" style="329" bestFit="1" customWidth="1"/>
    <col min="15088" max="15096" width="9" style="329"/>
    <col min="15097" max="15136" width="9.08984375" style="329" bestFit="1" customWidth="1"/>
    <col min="15137" max="15337" width="9" style="329"/>
    <col min="15338" max="15338" width="3.36328125" style="329" customWidth="1"/>
    <col min="15339" max="15339" width="21.36328125" style="329" customWidth="1"/>
    <col min="15340" max="15341" width="0" style="329" hidden="1" customWidth="1"/>
    <col min="15342" max="15343" width="9.08984375" style="329" bestFit="1" customWidth="1"/>
    <col min="15344" max="15352" width="9" style="329"/>
    <col min="15353" max="15392" width="9.08984375" style="329" bestFit="1" customWidth="1"/>
    <col min="15393" max="15593" width="9" style="329"/>
    <col min="15594" max="15594" width="3.36328125" style="329" customWidth="1"/>
    <col min="15595" max="15595" width="21.36328125" style="329" customWidth="1"/>
    <col min="15596" max="15597" width="0" style="329" hidden="1" customWidth="1"/>
    <col min="15598" max="15599" width="9.08984375" style="329" bestFit="1" customWidth="1"/>
    <col min="15600" max="15608" width="9" style="329"/>
    <col min="15609" max="15648" width="9.08984375" style="329" bestFit="1" customWidth="1"/>
    <col min="15649" max="15849" width="9" style="329"/>
    <col min="15850" max="15850" width="3.36328125" style="329" customWidth="1"/>
    <col min="15851" max="15851" width="21.36328125" style="329" customWidth="1"/>
    <col min="15852" max="15853" width="0" style="329" hidden="1" customWidth="1"/>
    <col min="15854" max="15855" width="9.08984375" style="329" bestFit="1" customWidth="1"/>
    <col min="15856" max="15864" width="9" style="329"/>
    <col min="15865" max="15904" width="9.08984375" style="329" bestFit="1" customWidth="1"/>
    <col min="15905" max="16105" width="9" style="329"/>
    <col min="16106" max="16106" width="3.36328125" style="329" customWidth="1"/>
    <col min="16107" max="16107" width="21.36328125" style="329" customWidth="1"/>
    <col min="16108" max="16109" width="0" style="329" hidden="1" customWidth="1"/>
    <col min="16110" max="16111" width="9.08984375" style="329" bestFit="1" customWidth="1"/>
    <col min="16112" max="16120" width="9" style="329"/>
    <col min="16121" max="16160" width="9.08984375" style="329" bestFit="1" customWidth="1"/>
    <col min="16161" max="16384" width="9" style="329"/>
  </cols>
  <sheetData>
    <row r="1" spans="1:44" x14ac:dyDescent="0.2">
      <c r="A1" s="325" t="s">
        <v>489</v>
      </c>
      <c r="B1" s="326"/>
      <c r="C1" s="327"/>
      <c r="D1" s="327"/>
      <c r="E1" s="328">
        <v>45093</v>
      </c>
      <c r="F1" s="327"/>
      <c r="G1" s="327"/>
      <c r="H1" s="327"/>
      <c r="I1" s="327"/>
      <c r="J1" s="327"/>
      <c r="K1" s="327"/>
      <c r="L1" s="327"/>
      <c r="M1" s="327"/>
      <c r="N1" s="327"/>
      <c r="O1" s="327"/>
      <c r="P1" s="327"/>
      <c r="Q1" s="327"/>
      <c r="R1" s="327"/>
      <c r="S1" s="327"/>
      <c r="T1" s="327"/>
      <c r="U1" s="327"/>
      <c r="V1" s="327"/>
      <c r="W1" s="327"/>
      <c r="X1" s="327"/>
      <c r="Y1" s="327"/>
      <c r="Z1" s="327"/>
      <c r="AA1" s="327"/>
      <c r="AB1" s="327"/>
      <c r="AC1" s="327"/>
      <c r="AD1" s="327"/>
      <c r="AE1" s="327"/>
      <c r="AF1" s="327"/>
      <c r="AG1" s="327"/>
      <c r="AH1" s="327"/>
      <c r="AI1" s="327"/>
      <c r="AJ1" s="327"/>
      <c r="AK1" s="327"/>
      <c r="AL1" s="327"/>
      <c r="AM1" s="327"/>
      <c r="AN1" s="327"/>
      <c r="AO1" s="327"/>
      <c r="AP1" s="327"/>
      <c r="AQ1" s="327"/>
      <c r="AR1" s="327"/>
    </row>
    <row r="2" spans="1:44" x14ac:dyDescent="0.2">
      <c r="A2" s="326" t="s">
        <v>178</v>
      </c>
      <c r="B2" s="326" t="s">
        <v>351</v>
      </c>
      <c r="C2" s="327"/>
      <c r="D2" s="327"/>
      <c r="E2" s="327" t="s">
        <v>178</v>
      </c>
      <c r="F2" s="327"/>
      <c r="G2" s="327"/>
      <c r="H2" s="327"/>
      <c r="I2" s="327"/>
      <c r="J2" s="327"/>
      <c r="K2" s="327"/>
      <c r="L2" s="327"/>
      <c r="M2" s="327"/>
      <c r="N2" s="327"/>
      <c r="O2" s="327"/>
      <c r="P2" s="327"/>
      <c r="Q2" s="327"/>
      <c r="R2" s="327"/>
      <c r="S2" s="327"/>
      <c r="T2" s="327"/>
      <c r="U2" s="327"/>
      <c r="V2" s="327"/>
      <c r="W2" s="327"/>
      <c r="X2" s="327"/>
      <c r="Y2" s="327"/>
      <c r="Z2" s="327"/>
      <c r="AA2" s="327"/>
      <c r="AB2" s="327"/>
      <c r="AC2" s="327"/>
      <c r="AD2" s="327"/>
      <c r="AE2" s="327"/>
      <c r="AF2" s="327"/>
      <c r="AG2" s="327"/>
      <c r="AH2" s="327"/>
      <c r="AI2" s="327"/>
      <c r="AJ2" s="327"/>
      <c r="AK2" s="327"/>
      <c r="AL2" s="327"/>
      <c r="AM2" s="327"/>
      <c r="AN2" s="327"/>
      <c r="AO2" s="327"/>
      <c r="AP2" s="327"/>
      <c r="AQ2" s="327" t="s">
        <v>490</v>
      </c>
      <c r="AR2" s="327"/>
    </row>
    <row r="3" spans="1:44" x14ac:dyDescent="0.2">
      <c r="A3" s="460" t="s">
        <v>491</v>
      </c>
      <c r="B3" s="461"/>
      <c r="C3" s="330" t="s">
        <v>492</v>
      </c>
      <c r="D3" s="331" t="s">
        <v>133</v>
      </c>
      <c r="E3" s="332" t="s">
        <v>493</v>
      </c>
      <c r="F3" s="331" t="s">
        <v>494</v>
      </c>
      <c r="G3" s="333" t="s">
        <v>495</v>
      </c>
      <c r="H3" s="332" t="s">
        <v>496</v>
      </c>
      <c r="I3" s="332" t="s">
        <v>497</v>
      </c>
      <c r="J3" s="331" t="s">
        <v>498</v>
      </c>
      <c r="K3" s="333" t="s">
        <v>499</v>
      </c>
      <c r="L3" s="332" t="s">
        <v>500</v>
      </c>
      <c r="M3" s="332" t="s">
        <v>501</v>
      </c>
      <c r="N3" s="331" t="s">
        <v>502</v>
      </c>
      <c r="O3" s="333" t="s">
        <v>503</v>
      </c>
      <c r="P3" s="331" t="s">
        <v>504</v>
      </c>
      <c r="Q3" s="333" t="s">
        <v>505</v>
      </c>
      <c r="R3" s="332" t="s">
        <v>506</v>
      </c>
      <c r="S3" s="332" t="s">
        <v>507</v>
      </c>
      <c r="T3" s="331" t="s">
        <v>508</v>
      </c>
      <c r="U3" s="333" t="s">
        <v>509</v>
      </c>
      <c r="V3" s="332" t="s">
        <v>510</v>
      </c>
      <c r="W3" s="332" t="s">
        <v>511</v>
      </c>
      <c r="X3" s="331" t="s">
        <v>512</v>
      </c>
      <c r="Y3" s="333" t="s">
        <v>513</v>
      </c>
      <c r="Z3" s="332" t="s">
        <v>514</v>
      </c>
      <c r="AA3" s="332" t="s">
        <v>515</v>
      </c>
      <c r="AB3" s="331" t="s">
        <v>516</v>
      </c>
      <c r="AC3" s="333" t="s">
        <v>517</v>
      </c>
      <c r="AD3" s="332" t="s">
        <v>518</v>
      </c>
      <c r="AE3" s="332" t="s">
        <v>519</v>
      </c>
      <c r="AF3" s="331" t="s">
        <v>520</v>
      </c>
      <c r="AG3" s="333" t="s">
        <v>521</v>
      </c>
      <c r="AH3" s="332" t="s">
        <v>522</v>
      </c>
      <c r="AI3" s="332" t="s">
        <v>523</v>
      </c>
      <c r="AJ3" s="331" t="s">
        <v>524</v>
      </c>
      <c r="AK3" s="333" t="s">
        <v>525</v>
      </c>
      <c r="AL3" s="332" t="s">
        <v>526</v>
      </c>
      <c r="AM3" s="332" t="s">
        <v>527</v>
      </c>
      <c r="AN3" s="331" t="s">
        <v>528</v>
      </c>
      <c r="AO3" s="333" t="s">
        <v>529</v>
      </c>
      <c r="AP3" s="332" t="s">
        <v>530</v>
      </c>
      <c r="AQ3" s="332" t="s">
        <v>531</v>
      </c>
      <c r="AR3" s="334" t="s">
        <v>532</v>
      </c>
    </row>
    <row r="4" spans="1:44" x14ac:dyDescent="0.2">
      <c r="A4" s="335"/>
      <c r="B4" s="336"/>
      <c r="C4" s="337" t="s">
        <v>533</v>
      </c>
      <c r="D4" s="338" t="s">
        <v>533</v>
      </c>
      <c r="E4" s="339" t="s">
        <v>533</v>
      </c>
      <c r="F4" s="338" t="s">
        <v>533</v>
      </c>
      <c r="G4" s="340" t="s">
        <v>533</v>
      </c>
      <c r="H4" s="339" t="s">
        <v>533</v>
      </c>
      <c r="I4" s="339" t="s">
        <v>533</v>
      </c>
      <c r="J4" s="338" t="s">
        <v>533</v>
      </c>
      <c r="K4" s="340" t="s">
        <v>533</v>
      </c>
      <c r="L4" s="339" t="s">
        <v>533</v>
      </c>
      <c r="M4" s="339" t="s">
        <v>533</v>
      </c>
      <c r="N4" s="338" t="s">
        <v>533</v>
      </c>
      <c r="O4" s="340" t="s">
        <v>533</v>
      </c>
      <c r="P4" s="338" t="s">
        <v>533</v>
      </c>
      <c r="Q4" s="340" t="s">
        <v>533</v>
      </c>
      <c r="R4" s="339" t="s">
        <v>533</v>
      </c>
      <c r="S4" s="339" t="s">
        <v>533</v>
      </c>
      <c r="T4" s="338" t="s">
        <v>533</v>
      </c>
      <c r="U4" s="340" t="s">
        <v>533</v>
      </c>
      <c r="V4" s="339" t="s">
        <v>533</v>
      </c>
      <c r="W4" s="339" t="s">
        <v>533</v>
      </c>
      <c r="X4" s="338" t="s">
        <v>533</v>
      </c>
      <c r="Y4" s="340" t="s">
        <v>533</v>
      </c>
      <c r="Z4" s="339" t="s">
        <v>533</v>
      </c>
      <c r="AA4" s="339" t="s">
        <v>533</v>
      </c>
      <c r="AB4" s="338" t="s">
        <v>533</v>
      </c>
      <c r="AC4" s="340" t="s">
        <v>533</v>
      </c>
      <c r="AD4" s="339" t="s">
        <v>533</v>
      </c>
      <c r="AE4" s="339" t="s">
        <v>533</v>
      </c>
      <c r="AF4" s="338" t="s">
        <v>533</v>
      </c>
      <c r="AG4" s="340" t="s">
        <v>533</v>
      </c>
      <c r="AH4" s="339" t="s">
        <v>533</v>
      </c>
      <c r="AI4" s="339" t="s">
        <v>533</v>
      </c>
      <c r="AJ4" s="338" t="s">
        <v>533</v>
      </c>
      <c r="AK4" s="340" t="s">
        <v>533</v>
      </c>
      <c r="AL4" s="339" t="s">
        <v>533</v>
      </c>
      <c r="AM4" s="339" t="s">
        <v>533</v>
      </c>
      <c r="AN4" s="338" t="s">
        <v>533</v>
      </c>
      <c r="AO4" s="340" t="s">
        <v>533</v>
      </c>
      <c r="AP4" s="339" t="s">
        <v>533</v>
      </c>
      <c r="AQ4" s="339" t="s">
        <v>533</v>
      </c>
      <c r="AR4" s="341" t="s">
        <v>533</v>
      </c>
    </row>
    <row r="5" spans="1:44" x14ac:dyDescent="0.2">
      <c r="A5" s="342" t="s">
        <v>264</v>
      </c>
      <c r="B5" s="343" t="s">
        <v>534</v>
      </c>
      <c r="C5" s="344">
        <v>52217</v>
      </c>
      <c r="D5" s="345">
        <v>5496</v>
      </c>
      <c r="E5" s="346">
        <v>2250</v>
      </c>
      <c r="F5" s="345">
        <v>682</v>
      </c>
      <c r="G5" s="347">
        <v>797</v>
      </c>
      <c r="H5" s="346">
        <v>732</v>
      </c>
      <c r="I5" s="346">
        <v>2451</v>
      </c>
      <c r="J5" s="345">
        <v>105</v>
      </c>
      <c r="K5" s="347">
        <v>727</v>
      </c>
      <c r="L5" s="346">
        <v>204</v>
      </c>
      <c r="M5" s="346">
        <v>2710</v>
      </c>
      <c r="N5" s="345">
        <v>1090</v>
      </c>
      <c r="O5" s="347">
        <v>495</v>
      </c>
      <c r="P5" s="345">
        <v>383</v>
      </c>
      <c r="Q5" s="347">
        <v>1109</v>
      </c>
      <c r="R5" s="346">
        <v>1919</v>
      </c>
      <c r="S5" s="346">
        <v>215</v>
      </c>
      <c r="T5" s="345">
        <v>567</v>
      </c>
      <c r="U5" s="347">
        <v>811</v>
      </c>
      <c r="V5" s="346">
        <v>1485</v>
      </c>
      <c r="W5" s="346">
        <v>1074</v>
      </c>
      <c r="X5" s="345">
        <v>3000</v>
      </c>
      <c r="Y5" s="347">
        <v>1075</v>
      </c>
      <c r="Z5" s="346">
        <v>3053</v>
      </c>
      <c r="AA5" s="346">
        <v>6898</v>
      </c>
      <c r="AB5" s="345">
        <v>942</v>
      </c>
      <c r="AC5" s="347">
        <v>2553</v>
      </c>
      <c r="AD5" s="346">
        <v>732</v>
      </c>
      <c r="AE5" s="346">
        <v>1117</v>
      </c>
      <c r="AF5" s="345">
        <v>1098</v>
      </c>
      <c r="AG5" s="347">
        <v>487</v>
      </c>
      <c r="AH5" s="346">
        <v>417</v>
      </c>
      <c r="AI5" s="346">
        <v>845</v>
      </c>
      <c r="AJ5" s="345">
        <v>71</v>
      </c>
      <c r="AK5" s="347">
        <v>215</v>
      </c>
      <c r="AL5" s="346">
        <v>313</v>
      </c>
      <c r="AM5" s="346">
        <v>227</v>
      </c>
      <c r="AN5" s="345">
        <v>215</v>
      </c>
      <c r="AO5" s="347">
        <v>383</v>
      </c>
      <c r="AP5" s="346">
        <v>852</v>
      </c>
      <c r="AQ5" s="346">
        <v>933</v>
      </c>
      <c r="AR5" s="348">
        <v>1116</v>
      </c>
    </row>
    <row r="6" spans="1:44" x14ac:dyDescent="0.2">
      <c r="A6" s="342" t="s">
        <v>220</v>
      </c>
      <c r="B6" s="343" t="s">
        <v>446</v>
      </c>
      <c r="C6" s="344">
        <v>1559</v>
      </c>
      <c r="D6" s="345">
        <f t="shared" ref="D6:D40" si="0">C6-SUM(E6:AR6)</f>
        <v>89</v>
      </c>
      <c r="E6" s="346">
        <v>98</v>
      </c>
      <c r="F6" s="345">
        <v>2</v>
      </c>
      <c r="G6" s="347">
        <v>25</v>
      </c>
      <c r="H6" s="346">
        <v>8</v>
      </c>
      <c r="I6" s="346">
        <v>15</v>
      </c>
      <c r="J6" s="345">
        <v>0</v>
      </c>
      <c r="K6" s="347">
        <v>5</v>
      </c>
      <c r="L6" s="346">
        <v>9</v>
      </c>
      <c r="M6" s="346">
        <v>123</v>
      </c>
      <c r="N6" s="345">
        <v>0</v>
      </c>
      <c r="O6" s="347">
        <v>0</v>
      </c>
      <c r="P6" s="345">
        <v>21</v>
      </c>
      <c r="Q6" s="347">
        <v>6</v>
      </c>
      <c r="R6" s="346">
        <v>0</v>
      </c>
      <c r="S6" s="346">
        <v>0</v>
      </c>
      <c r="T6" s="345">
        <v>0</v>
      </c>
      <c r="U6" s="347">
        <v>1</v>
      </c>
      <c r="V6" s="346">
        <v>9</v>
      </c>
      <c r="W6" s="346">
        <v>2</v>
      </c>
      <c r="X6" s="345">
        <v>46</v>
      </c>
      <c r="Y6" s="347">
        <v>124</v>
      </c>
      <c r="Z6" s="346">
        <v>145</v>
      </c>
      <c r="AA6" s="346">
        <v>13</v>
      </c>
      <c r="AB6" s="345">
        <v>123</v>
      </c>
      <c r="AC6" s="347">
        <v>1</v>
      </c>
      <c r="AD6" s="346">
        <v>317</v>
      </c>
      <c r="AE6" s="346">
        <v>2</v>
      </c>
      <c r="AF6" s="345">
        <v>18</v>
      </c>
      <c r="AG6" s="347">
        <v>8</v>
      </c>
      <c r="AH6" s="346">
        <v>92</v>
      </c>
      <c r="AI6" s="346">
        <v>1</v>
      </c>
      <c r="AJ6" s="345">
        <v>0</v>
      </c>
      <c r="AK6" s="347">
        <v>15</v>
      </c>
      <c r="AL6" s="346">
        <v>18</v>
      </c>
      <c r="AM6" s="346">
        <v>78</v>
      </c>
      <c r="AN6" s="345">
        <v>0</v>
      </c>
      <c r="AO6" s="347">
        <v>11</v>
      </c>
      <c r="AP6" s="346">
        <v>25</v>
      </c>
      <c r="AQ6" s="346">
        <v>81</v>
      </c>
      <c r="AR6" s="348">
        <v>28</v>
      </c>
    </row>
    <row r="7" spans="1:44" x14ac:dyDescent="0.2">
      <c r="A7" s="342" t="s">
        <v>221</v>
      </c>
      <c r="B7" s="343" t="s">
        <v>250</v>
      </c>
      <c r="C7" s="344">
        <v>4484</v>
      </c>
      <c r="D7" s="345">
        <f t="shared" si="0"/>
        <v>226</v>
      </c>
      <c r="E7" s="346">
        <v>564</v>
      </c>
      <c r="F7" s="345">
        <v>1</v>
      </c>
      <c r="G7" s="347">
        <v>563</v>
      </c>
      <c r="H7" s="346">
        <v>0</v>
      </c>
      <c r="I7" s="346">
        <v>381</v>
      </c>
      <c r="J7" s="345">
        <v>9</v>
      </c>
      <c r="K7" s="347">
        <v>0</v>
      </c>
      <c r="L7" s="346">
        <v>88</v>
      </c>
      <c r="M7" s="346">
        <v>162</v>
      </c>
      <c r="N7" s="345">
        <v>24</v>
      </c>
      <c r="O7" s="347">
        <v>106</v>
      </c>
      <c r="P7" s="345">
        <v>0</v>
      </c>
      <c r="Q7" s="347">
        <v>0</v>
      </c>
      <c r="R7" s="346">
        <v>1</v>
      </c>
      <c r="S7" s="346">
        <v>46</v>
      </c>
      <c r="T7" s="345">
        <v>1</v>
      </c>
      <c r="U7" s="347">
        <v>0</v>
      </c>
      <c r="V7" s="346">
        <v>0</v>
      </c>
      <c r="W7" s="346">
        <v>0</v>
      </c>
      <c r="X7" s="345">
        <v>0</v>
      </c>
      <c r="Y7" s="347">
        <v>2</v>
      </c>
      <c r="Z7" s="346">
        <v>1</v>
      </c>
      <c r="AA7" s="346">
        <v>443</v>
      </c>
      <c r="AB7" s="345">
        <v>6</v>
      </c>
      <c r="AC7" s="347">
        <v>1108</v>
      </c>
      <c r="AD7" s="346">
        <v>9</v>
      </c>
      <c r="AE7" s="346">
        <v>0</v>
      </c>
      <c r="AF7" s="345">
        <v>149</v>
      </c>
      <c r="AG7" s="347">
        <v>0</v>
      </c>
      <c r="AH7" s="346">
        <v>0</v>
      </c>
      <c r="AI7" s="346">
        <v>0</v>
      </c>
      <c r="AJ7" s="345">
        <v>14</v>
      </c>
      <c r="AK7" s="347">
        <v>0</v>
      </c>
      <c r="AL7" s="346">
        <v>0</v>
      </c>
      <c r="AM7" s="346">
        <v>0</v>
      </c>
      <c r="AN7" s="345">
        <v>0</v>
      </c>
      <c r="AO7" s="347">
        <v>1</v>
      </c>
      <c r="AP7" s="346">
        <v>0</v>
      </c>
      <c r="AQ7" s="346">
        <v>352</v>
      </c>
      <c r="AR7" s="348">
        <v>227</v>
      </c>
    </row>
    <row r="8" spans="1:44" x14ac:dyDescent="0.2">
      <c r="A8" s="342" t="s">
        <v>222</v>
      </c>
      <c r="B8" s="343" t="s">
        <v>27</v>
      </c>
      <c r="C8" s="344">
        <v>420</v>
      </c>
      <c r="D8" s="345">
        <f t="shared" si="0"/>
        <v>30</v>
      </c>
      <c r="E8" s="346">
        <v>119</v>
      </c>
      <c r="F8" s="345">
        <v>21</v>
      </c>
      <c r="G8" s="347">
        <v>5</v>
      </c>
      <c r="H8" s="346">
        <v>5</v>
      </c>
      <c r="I8" s="346">
        <v>13</v>
      </c>
      <c r="J8" s="345">
        <v>0</v>
      </c>
      <c r="K8" s="347">
        <v>0</v>
      </c>
      <c r="L8" s="346">
        <v>9</v>
      </c>
      <c r="M8" s="346">
        <v>12</v>
      </c>
      <c r="N8" s="345">
        <v>9</v>
      </c>
      <c r="O8" s="347">
        <v>22</v>
      </c>
      <c r="P8" s="345">
        <v>1</v>
      </c>
      <c r="Q8" s="347">
        <v>8</v>
      </c>
      <c r="R8" s="346">
        <v>0</v>
      </c>
      <c r="S8" s="346">
        <v>13</v>
      </c>
      <c r="T8" s="345">
        <v>0</v>
      </c>
      <c r="U8" s="347">
        <v>5</v>
      </c>
      <c r="V8" s="346">
        <v>1</v>
      </c>
      <c r="W8" s="346">
        <v>8</v>
      </c>
      <c r="X8" s="345">
        <v>1</v>
      </c>
      <c r="Y8" s="347">
        <v>32</v>
      </c>
      <c r="Z8" s="346">
        <v>11</v>
      </c>
      <c r="AA8" s="346">
        <v>4</v>
      </c>
      <c r="AB8" s="345">
        <v>8</v>
      </c>
      <c r="AC8" s="347">
        <v>1</v>
      </c>
      <c r="AD8" s="346">
        <v>1</v>
      </c>
      <c r="AE8" s="346">
        <v>43</v>
      </c>
      <c r="AF8" s="345">
        <v>7</v>
      </c>
      <c r="AG8" s="347">
        <v>0</v>
      </c>
      <c r="AH8" s="346">
        <v>1</v>
      </c>
      <c r="AI8" s="346">
        <v>0</v>
      </c>
      <c r="AJ8" s="345">
        <v>1</v>
      </c>
      <c r="AK8" s="347">
        <v>0</v>
      </c>
      <c r="AL8" s="346">
        <v>0</v>
      </c>
      <c r="AM8" s="346">
        <v>15</v>
      </c>
      <c r="AN8" s="345">
        <v>0</v>
      </c>
      <c r="AO8" s="347">
        <v>1</v>
      </c>
      <c r="AP8" s="346">
        <v>5</v>
      </c>
      <c r="AQ8" s="346">
        <v>7</v>
      </c>
      <c r="AR8" s="348">
        <v>1</v>
      </c>
    </row>
    <row r="9" spans="1:44" x14ac:dyDescent="0.2">
      <c r="A9" s="342" t="s">
        <v>223</v>
      </c>
      <c r="B9" s="343" t="s">
        <v>191</v>
      </c>
      <c r="C9" s="344">
        <v>71746</v>
      </c>
      <c r="D9" s="345">
        <f t="shared" si="0"/>
        <v>20579</v>
      </c>
      <c r="E9" s="346">
        <v>6310</v>
      </c>
      <c r="F9" s="345">
        <v>2289</v>
      </c>
      <c r="G9" s="347">
        <v>2199</v>
      </c>
      <c r="H9" s="346">
        <v>6105</v>
      </c>
      <c r="I9" s="346">
        <v>191</v>
      </c>
      <c r="J9" s="345">
        <v>219</v>
      </c>
      <c r="K9" s="347">
        <v>4036</v>
      </c>
      <c r="L9" s="346">
        <v>481</v>
      </c>
      <c r="M9" s="346">
        <v>1014</v>
      </c>
      <c r="N9" s="345">
        <v>3971</v>
      </c>
      <c r="O9" s="347">
        <v>229</v>
      </c>
      <c r="P9" s="345">
        <v>168</v>
      </c>
      <c r="Q9" s="347">
        <v>1782</v>
      </c>
      <c r="R9" s="346">
        <v>1571</v>
      </c>
      <c r="S9" s="346">
        <v>1055</v>
      </c>
      <c r="T9" s="345">
        <v>226</v>
      </c>
      <c r="U9" s="347">
        <v>2431</v>
      </c>
      <c r="V9" s="346">
        <v>1192</v>
      </c>
      <c r="W9" s="346">
        <v>680</v>
      </c>
      <c r="X9" s="345">
        <v>567</v>
      </c>
      <c r="Y9" s="347">
        <v>238</v>
      </c>
      <c r="Z9" s="346">
        <v>1199</v>
      </c>
      <c r="AA9" s="346">
        <v>893</v>
      </c>
      <c r="AB9" s="345">
        <v>606</v>
      </c>
      <c r="AC9" s="347">
        <v>1022</v>
      </c>
      <c r="AD9" s="346">
        <v>2015</v>
      </c>
      <c r="AE9" s="346">
        <v>749</v>
      </c>
      <c r="AF9" s="345">
        <v>3055</v>
      </c>
      <c r="AG9" s="347">
        <v>24</v>
      </c>
      <c r="AH9" s="346">
        <v>341</v>
      </c>
      <c r="AI9" s="346">
        <v>1803</v>
      </c>
      <c r="AJ9" s="345">
        <v>22</v>
      </c>
      <c r="AK9" s="347">
        <v>22</v>
      </c>
      <c r="AL9" s="346">
        <v>202</v>
      </c>
      <c r="AM9" s="346">
        <v>292</v>
      </c>
      <c r="AN9" s="345">
        <v>223</v>
      </c>
      <c r="AO9" s="347">
        <v>187</v>
      </c>
      <c r="AP9" s="346">
        <v>188</v>
      </c>
      <c r="AQ9" s="346">
        <v>870</v>
      </c>
      <c r="AR9" s="348">
        <v>500</v>
      </c>
    </row>
    <row r="10" spans="1:44" x14ac:dyDescent="0.2">
      <c r="A10" s="342" t="s">
        <v>224</v>
      </c>
      <c r="B10" s="343" t="s">
        <v>28</v>
      </c>
      <c r="C10" s="344">
        <v>13333</v>
      </c>
      <c r="D10" s="345">
        <f t="shared" si="0"/>
        <v>767</v>
      </c>
      <c r="E10" s="346">
        <v>1941</v>
      </c>
      <c r="F10" s="345">
        <v>351</v>
      </c>
      <c r="G10" s="347">
        <v>89</v>
      </c>
      <c r="H10" s="346">
        <v>324</v>
      </c>
      <c r="I10" s="346">
        <v>198</v>
      </c>
      <c r="J10" s="345">
        <v>69</v>
      </c>
      <c r="K10" s="347">
        <v>399</v>
      </c>
      <c r="L10" s="346">
        <v>43</v>
      </c>
      <c r="M10" s="346">
        <v>448</v>
      </c>
      <c r="N10" s="345">
        <v>1408</v>
      </c>
      <c r="O10" s="347">
        <v>325</v>
      </c>
      <c r="P10" s="345">
        <v>1799</v>
      </c>
      <c r="Q10" s="347">
        <v>284</v>
      </c>
      <c r="R10" s="346">
        <v>151</v>
      </c>
      <c r="S10" s="346">
        <v>217</v>
      </c>
      <c r="T10" s="345">
        <v>81</v>
      </c>
      <c r="U10" s="347">
        <v>423</v>
      </c>
      <c r="V10" s="346">
        <v>49</v>
      </c>
      <c r="W10" s="346">
        <v>319</v>
      </c>
      <c r="X10" s="345">
        <v>91</v>
      </c>
      <c r="Y10" s="347">
        <v>157</v>
      </c>
      <c r="Z10" s="346">
        <v>581</v>
      </c>
      <c r="AA10" s="346">
        <v>88</v>
      </c>
      <c r="AB10" s="345">
        <v>368</v>
      </c>
      <c r="AC10" s="347">
        <v>75</v>
      </c>
      <c r="AD10" s="346">
        <v>161</v>
      </c>
      <c r="AE10" s="346">
        <v>270</v>
      </c>
      <c r="AF10" s="345">
        <v>192</v>
      </c>
      <c r="AG10" s="347">
        <v>0</v>
      </c>
      <c r="AH10" s="346">
        <v>974</v>
      </c>
      <c r="AI10" s="346">
        <v>81</v>
      </c>
      <c r="AJ10" s="345">
        <v>144</v>
      </c>
      <c r="AK10" s="347">
        <v>66</v>
      </c>
      <c r="AL10" s="346">
        <v>58</v>
      </c>
      <c r="AM10" s="346">
        <v>43</v>
      </c>
      <c r="AN10" s="345">
        <v>20</v>
      </c>
      <c r="AO10" s="347">
        <v>13</v>
      </c>
      <c r="AP10" s="346">
        <v>73</v>
      </c>
      <c r="AQ10" s="346">
        <v>145</v>
      </c>
      <c r="AR10" s="348">
        <v>48</v>
      </c>
    </row>
    <row r="11" spans="1:44" x14ac:dyDescent="0.2">
      <c r="A11" s="342" t="s">
        <v>225</v>
      </c>
      <c r="B11" s="343" t="s">
        <v>268</v>
      </c>
      <c r="C11" s="344">
        <v>15830</v>
      </c>
      <c r="D11" s="345">
        <f t="shared" si="0"/>
        <v>1747</v>
      </c>
      <c r="E11" s="346">
        <v>1704</v>
      </c>
      <c r="F11" s="345">
        <v>1404</v>
      </c>
      <c r="G11" s="347">
        <v>650</v>
      </c>
      <c r="H11" s="346">
        <v>317</v>
      </c>
      <c r="I11" s="346">
        <v>80</v>
      </c>
      <c r="J11" s="345">
        <v>14</v>
      </c>
      <c r="K11" s="347">
        <v>837</v>
      </c>
      <c r="L11" s="346">
        <v>69</v>
      </c>
      <c r="M11" s="346">
        <v>477</v>
      </c>
      <c r="N11" s="345">
        <v>571</v>
      </c>
      <c r="O11" s="347">
        <v>100</v>
      </c>
      <c r="P11" s="345">
        <v>142</v>
      </c>
      <c r="Q11" s="347">
        <v>49</v>
      </c>
      <c r="R11" s="346">
        <v>518</v>
      </c>
      <c r="S11" s="346">
        <v>621</v>
      </c>
      <c r="T11" s="345">
        <v>86</v>
      </c>
      <c r="U11" s="347">
        <v>540</v>
      </c>
      <c r="V11" s="346">
        <v>375</v>
      </c>
      <c r="W11" s="346">
        <v>762</v>
      </c>
      <c r="X11" s="345">
        <v>262</v>
      </c>
      <c r="Y11" s="347">
        <v>91</v>
      </c>
      <c r="Z11" s="346">
        <v>1234</v>
      </c>
      <c r="AA11" s="346">
        <v>113</v>
      </c>
      <c r="AB11" s="345">
        <v>108</v>
      </c>
      <c r="AC11" s="347">
        <v>27</v>
      </c>
      <c r="AD11" s="346">
        <v>619</v>
      </c>
      <c r="AE11" s="346">
        <v>651</v>
      </c>
      <c r="AF11" s="345">
        <v>610</v>
      </c>
      <c r="AG11" s="347">
        <v>10</v>
      </c>
      <c r="AH11" s="346">
        <v>114</v>
      </c>
      <c r="AI11" s="346">
        <v>242</v>
      </c>
      <c r="AJ11" s="345">
        <v>61</v>
      </c>
      <c r="AK11" s="347">
        <v>60</v>
      </c>
      <c r="AL11" s="346">
        <v>236</v>
      </c>
      <c r="AM11" s="346">
        <v>143</v>
      </c>
      <c r="AN11" s="345">
        <v>73</v>
      </c>
      <c r="AO11" s="347">
        <v>41</v>
      </c>
      <c r="AP11" s="346">
        <v>47</v>
      </c>
      <c r="AQ11" s="346">
        <v>16</v>
      </c>
      <c r="AR11" s="348">
        <v>9</v>
      </c>
    </row>
    <row r="12" spans="1:44" x14ac:dyDescent="0.2">
      <c r="A12" s="342" t="s">
        <v>226</v>
      </c>
      <c r="B12" s="343" t="s">
        <v>29</v>
      </c>
      <c r="C12" s="344">
        <v>27385</v>
      </c>
      <c r="D12" s="345">
        <f t="shared" si="0"/>
        <v>3721</v>
      </c>
      <c r="E12" s="346">
        <v>4289</v>
      </c>
      <c r="F12" s="345">
        <v>4057</v>
      </c>
      <c r="G12" s="347">
        <v>726</v>
      </c>
      <c r="H12" s="346">
        <v>844</v>
      </c>
      <c r="I12" s="346">
        <v>68</v>
      </c>
      <c r="J12" s="345">
        <v>237</v>
      </c>
      <c r="K12" s="347">
        <v>948</v>
      </c>
      <c r="L12" s="346">
        <v>140</v>
      </c>
      <c r="M12" s="346">
        <v>164</v>
      </c>
      <c r="N12" s="345">
        <v>618</v>
      </c>
      <c r="O12" s="347">
        <v>1941</v>
      </c>
      <c r="P12" s="345">
        <v>12</v>
      </c>
      <c r="Q12" s="347">
        <v>76</v>
      </c>
      <c r="R12" s="346">
        <v>369</v>
      </c>
      <c r="S12" s="346">
        <v>1815</v>
      </c>
      <c r="T12" s="345">
        <v>165</v>
      </c>
      <c r="U12" s="347">
        <v>611</v>
      </c>
      <c r="V12" s="346">
        <v>1519</v>
      </c>
      <c r="W12" s="346">
        <v>62</v>
      </c>
      <c r="X12" s="345">
        <v>492</v>
      </c>
      <c r="Y12" s="347">
        <v>101</v>
      </c>
      <c r="Z12" s="346">
        <v>792</v>
      </c>
      <c r="AA12" s="346">
        <v>0</v>
      </c>
      <c r="AB12" s="345">
        <v>125</v>
      </c>
      <c r="AC12" s="347">
        <v>111</v>
      </c>
      <c r="AD12" s="346">
        <v>39</v>
      </c>
      <c r="AE12" s="346">
        <v>596</v>
      </c>
      <c r="AF12" s="345">
        <v>931</v>
      </c>
      <c r="AG12" s="347">
        <v>56</v>
      </c>
      <c r="AH12" s="346">
        <v>3</v>
      </c>
      <c r="AI12" s="346">
        <v>135</v>
      </c>
      <c r="AJ12" s="345">
        <v>816</v>
      </c>
      <c r="AK12" s="347">
        <v>60</v>
      </c>
      <c r="AL12" s="346">
        <v>673</v>
      </c>
      <c r="AM12" s="346">
        <v>21</v>
      </c>
      <c r="AN12" s="345">
        <v>0</v>
      </c>
      <c r="AO12" s="347">
        <v>51</v>
      </c>
      <c r="AP12" s="346">
        <v>1</v>
      </c>
      <c r="AQ12" s="346">
        <v>0</v>
      </c>
      <c r="AR12" s="348">
        <v>0</v>
      </c>
    </row>
    <row r="13" spans="1:44" x14ac:dyDescent="0.2">
      <c r="A13" s="342" t="s">
        <v>227</v>
      </c>
      <c r="B13" s="343" t="s">
        <v>30</v>
      </c>
      <c r="C13" s="344">
        <v>1491</v>
      </c>
      <c r="D13" s="345">
        <f t="shared" si="0"/>
        <v>382</v>
      </c>
      <c r="E13" s="346">
        <v>83</v>
      </c>
      <c r="F13" s="345">
        <v>281</v>
      </c>
      <c r="G13" s="347">
        <v>25</v>
      </c>
      <c r="H13" s="346">
        <v>33</v>
      </c>
      <c r="I13" s="346">
        <v>3</v>
      </c>
      <c r="J13" s="345">
        <v>0</v>
      </c>
      <c r="K13" s="347">
        <v>10</v>
      </c>
      <c r="L13" s="346">
        <v>0</v>
      </c>
      <c r="M13" s="346">
        <v>0</v>
      </c>
      <c r="N13" s="345">
        <v>395</v>
      </c>
      <c r="O13" s="347">
        <v>68</v>
      </c>
      <c r="P13" s="345">
        <v>10</v>
      </c>
      <c r="Q13" s="347">
        <v>10</v>
      </c>
      <c r="R13" s="346">
        <v>20</v>
      </c>
      <c r="S13" s="346">
        <v>0</v>
      </c>
      <c r="T13" s="345">
        <v>0</v>
      </c>
      <c r="U13" s="347">
        <v>28</v>
      </c>
      <c r="V13" s="346">
        <v>43</v>
      </c>
      <c r="W13" s="346">
        <v>0</v>
      </c>
      <c r="X13" s="345">
        <v>0</v>
      </c>
      <c r="Y13" s="347">
        <v>3</v>
      </c>
      <c r="Z13" s="346">
        <v>25</v>
      </c>
      <c r="AA13" s="346">
        <v>0</v>
      </c>
      <c r="AB13" s="345">
        <v>8</v>
      </c>
      <c r="AC13" s="347">
        <v>6</v>
      </c>
      <c r="AD13" s="346">
        <v>22</v>
      </c>
      <c r="AE13" s="346">
        <v>9</v>
      </c>
      <c r="AF13" s="345">
        <v>2</v>
      </c>
      <c r="AG13" s="347">
        <v>0</v>
      </c>
      <c r="AH13" s="346">
        <v>0</v>
      </c>
      <c r="AI13" s="346">
        <v>0</v>
      </c>
      <c r="AJ13" s="345">
        <v>0</v>
      </c>
      <c r="AK13" s="347">
        <v>0</v>
      </c>
      <c r="AL13" s="346">
        <v>0</v>
      </c>
      <c r="AM13" s="346">
        <v>10</v>
      </c>
      <c r="AN13" s="345">
        <v>15</v>
      </c>
      <c r="AO13" s="347">
        <v>0</v>
      </c>
      <c r="AP13" s="346">
        <v>0</v>
      </c>
      <c r="AQ13" s="346">
        <v>0</v>
      </c>
      <c r="AR13" s="348">
        <v>0</v>
      </c>
    </row>
    <row r="14" spans="1:44" x14ac:dyDescent="0.2">
      <c r="A14" s="342" t="s">
        <v>2</v>
      </c>
      <c r="B14" s="343" t="s">
        <v>535</v>
      </c>
      <c r="C14" s="344">
        <v>24915</v>
      </c>
      <c r="D14" s="345">
        <f t="shared" si="0"/>
        <v>6656</v>
      </c>
      <c r="E14" s="346">
        <v>2168</v>
      </c>
      <c r="F14" s="345">
        <v>1733</v>
      </c>
      <c r="G14" s="347">
        <v>961</v>
      </c>
      <c r="H14" s="346">
        <v>293</v>
      </c>
      <c r="I14" s="346">
        <v>25</v>
      </c>
      <c r="J14" s="345">
        <v>29</v>
      </c>
      <c r="K14" s="347">
        <v>950</v>
      </c>
      <c r="L14" s="346">
        <v>62</v>
      </c>
      <c r="M14" s="346">
        <v>918</v>
      </c>
      <c r="N14" s="345">
        <v>1337</v>
      </c>
      <c r="O14" s="347">
        <v>203</v>
      </c>
      <c r="P14" s="345">
        <v>265</v>
      </c>
      <c r="Q14" s="347">
        <v>175</v>
      </c>
      <c r="R14" s="346">
        <v>446</v>
      </c>
      <c r="S14" s="346">
        <v>207</v>
      </c>
      <c r="T14" s="345">
        <v>48</v>
      </c>
      <c r="U14" s="347">
        <v>668</v>
      </c>
      <c r="V14" s="346">
        <v>971</v>
      </c>
      <c r="W14" s="346">
        <v>882</v>
      </c>
      <c r="X14" s="345">
        <v>501</v>
      </c>
      <c r="Y14" s="347">
        <v>36</v>
      </c>
      <c r="Z14" s="346">
        <v>1022</v>
      </c>
      <c r="AA14" s="346">
        <v>90</v>
      </c>
      <c r="AB14" s="345">
        <v>191</v>
      </c>
      <c r="AC14" s="347">
        <v>46</v>
      </c>
      <c r="AD14" s="346">
        <v>238</v>
      </c>
      <c r="AE14" s="346">
        <v>747</v>
      </c>
      <c r="AF14" s="345">
        <v>1321</v>
      </c>
      <c r="AG14" s="347">
        <v>0</v>
      </c>
      <c r="AH14" s="346">
        <v>250</v>
      </c>
      <c r="AI14" s="346">
        <v>512</v>
      </c>
      <c r="AJ14" s="345">
        <v>124</v>
      </c>
      <c r="AK14" s="347">
        <v>173</v>
      </c>
      <c r="AL14" s="346">
        <v>407</v>
      </c>
      <c r="AM14" s="346">
        <v>18</v>
      </c>
      <c r="AN14" s="345">
        <v>35</v>
      </c>
      <c r="AO14" s="347">
        <v>164</v>
      </c>
      <c r="AP14" s="346">
        <v>38</v>
      </c>
      <c r="AQ14" s="346">
        <v>2</v>
      </c>
      <c r="AR14" s="348">
        <v>3</v>
      </c>
    </row>
    <row r="15" spans="1:44" x14ac:dyDescent="0.2">
      <c r="A15" s="342" t="s">
        <v>3</v>
      </c>
      <c r="B15" s="343" t="s">
        <v>31</v>
      </c>
      <c r="C15" s="344">
        <v>10880</v>
      </c>
      <c r="D15" s="345">
        <f t="shared" si="0"/>
        <v>771</v>
      </c>
      <c r="E15" s="346">
        <v>1251</v>
      </c>
      <c r="F15" s="345">
        <v>1443</v>
      </c>
      <c r="G15" s="347">
        <v>296</v>
      </c>
      <c r="H15" s="346">
        <v>203</v>
      </c>
      <c r="I15" s="346">
        <v>17</v>
      </c>
      <c r="J15" s="345">
        <v>12</v>
      </c>
      <c r="K15" s="347">
        <v>196</v>
      </c>
      <c r="L15" s="346">
        <v>32</v>
      </c>
      <c r="M15" s="346">
        <v>216</v>
      </c>
      <c r="N15" s="345">
        <v>146</v>
      </c>
      <c r="O15" s="347">
        <v>830</v>
      </c>
      <c r="P15" s="345">
        <v>167</v>
      </c>
      <c r="Q15" s="347">
        <v>19</v>
      </c>
      <c r="R15" s="346">
        <v>109</v>
      </c>
      <c r="S15" s="346">
        <v>1449</v>
      </c>
      <c r="T15" s="345">
        <v>93</v>
      </c>
      <c r="U15" s="347">
        <v>308</v>
      </c>
      <c r="V15" s="346">
        <v>31</v>
      </c>
      <c r="W15" s="346">
        <v>271</v>
      </c>
      <c r="X15" s="345">
        <v>205</v>
      </c>
      <c r="Y15" s="347">
        <v>103</v>
      </c>
      <c r="Z15" s="346">
        <v>319</v>
      </c>
      <c r="AA15" s="346">
        <v>846</v>
      </c>
      <c r="AB15" s="345">
        <v>56</v>
      </c>
      <c r="AC15" s="347">
        <v>153</v>
      </c>
      <c r="AD15" s="346">
        <v>75</v>
      </c>
      <c r="AE15" s="346">
        <v>318</v>
      </c>
      <c r="AF15" s="345">
        <v>133</v>
      </c>
      <c r="AG15" s="347">
        <v>35</v>
      </c>
      <c r="AH15" s="346">
        <v>42</v>
      </c>
      <c r="AI15" s="346">
        <v>44</v>
      </c>
      <c r="AJ15" s="345">
        <v>317</v>
      </c>
      <c r="AK15" s="347">
        <v>85</v>
      </c>
      <c r="AL15" s="346">
        <v>52</v>
      </c>
      <c r="AM15" s="346">
        <v>47</v>
      </c>
      <c r="AN15" s="345">
        <v>5</v>
      </c>
      <c r="AO15" s="347">
        <v>5</v>
      </c>
      <c r="AP15" s="346">
        <v>109</v>
      </c>
      <c r="AQ15" s="346">
        <v>39</v>
      </c>
      <c r="AR15" s="348">
        <v>32</v>
      </c>
    </row>
    <row r="16" spans="1:44" x14ac:dyDescent="0.2">
      <c r="A16" s="342" t="s">
        <v>4</v>
      </c>
      <c r="B16" s="343" t="s">
        <v>32</v>
      </c>
      <c r="C16" s="344">
        <v>23687</v>
      </c>
      <c r="D16" s="345">
        <f t="shared" si="0"/>
        <v>4316</v>
      </c>
      <c r="E16" s="346">
        <v>6480</v>
      </c>
      <c r="F16" s="345">
        <v>3271</v>
      </c>
      <c r="G16" s="347">
        <v>65</v>
      </c>
      <c r="H16" s="346">
        <v>247</v>
      </c>
      <c r="I16" s="346">
        <v>15</v>
      </c>
      <c r="J16" s="345">
        <v>0</v>
      </c>
      <c r="K16" s="347">
        <v>1254</v>
      </c>
      <c r="L16" s="346">
        <v>85</v>
      </c>
      <c r="M16" s="346">
        <v>34</v>
      </c>
      <c r="N16" s="345">
        <v>5085</v>
      </c>
      <c r="O16" s="347">
        <v>11</v>
      </c>
      <c r="P16" s="345">
        <v>61</v>
      </c>
      <c r="Q16" s="347">
        <v>3</v>
      </c>
      <c r="R16" s="346">
        <v>157</v>
      </c>
      <c r="S16" s="346">
        <v>152</v>
      </c>
      <c r="T16" s="345">
        <v>156</v>
      </c>
      <c r="U16" s="347">
        <v>717</v>
      </c>
      <c r="V16" s="346">
        <v>61</v>
      </c>
      <c r="W16" s="346">
        <v>473</v>
      </c>
      <c r="X16" s="345">
        <v>56</v>
      </c>
      <c r="Y16" s="347">
        <v>17</v>
      </c>
      <c r="Z16" s="346">
        <v>38</v>
      </c>
      <c r="AA16" s="346">
        <v>13</v>
      </c>
      <c r="AB16" s="345">
        <v>105</v>
      </c>
      <c r="AC16" s="347">
        <v>31</v>
      </c>
      <c r="AD16" s="346">
        <v>11</v>
      </c>
      <c r="AE16" s="346">
        <v>53</v>
      </c>
      <c r="AF16" s="345">
        <v>96</v>
      </c>
      <c r="AG16" s="347">
        <v>13</v>
      </c>
      <c r="AH16" s="346">
        <v>82</v>
      </c>
      <c r="AI16" s="346">
        <v>122</v>
      </c>
      <c r="AJ16" s="345">
        <v>165</v>
      </c>
      <c r="AK16" s="347">
        <v>16</v>
      </c>
      <c r="AL16" s="346">
        <v>40</v>
      </c>
      <c r="AM16" s="346">
        <v>0</v>
      </c>
      <c r="AN16" s="345">
        <v>95</v>
      </c>
      <c r="AO16" s="347">
        <v>3</v>
      </c>
      <c r="AP16" s="346">
        <v>88</v>
      </c>
      <c r="AQ16" s="346">
        <v>0</v>
      </c>
      <c r="AR16" s="348">
        <v>0</v>
      </c>
    </row>
    <row r="17" spans="1:44" x14ac:dyDescent="0.2">
      <c r="A17" s="342" t="s">
        <v>5</v>
      </c>
      <c r="B17" s="343" t="s">
        <v>33</v>
      </c>
      <c r="C17" s="344">
        <v>6870</v>
      </c>
      <c r="D17" s="345">
        <f t="shared" si="0"/>
        <v>978</v>
      </c>
      <c r="E17" s="346">
        <v>690</v>
      </c>
      <c r="F17" s="345">
        <v>1893</v>
      </c>
      <c r="G17" s="347">
        <v>406</v>
      </c>
      <c r="H17" s="346">
        <v>50</v>
      </c>
      <c r="I17" s="346">
        <v>4</v>
      </c>
      <c r="J17" s="345">
        <v>9</v>
      </c>
      <c r="K17" s="347">
        <v>114</v>
      </c>
      <c r="L17" s="346">
        <v>65</v>
      </c>
      <c r="M17" s="346">
        <v>353</v>
      </c>
      <c r="N17" s="345">
        <v>292</v>
      </c>
      <c r="O17" s="347">
        <v>89</v>
      </c>
      <c r="P17" s="345">
        <v>0</v>
      </c>
      <c r="Q17" s="347">
        <v>68</v>
      </c>
      <c r="R17" s="346">
        <v>102</v>
      </c>
      <c r="S17" s="346">
        <v>167</v>
      </c>
      <c r="T17" s="345">
        <v>48</v>
      </c>
      <c r="U17" s="347">
        <v>78</v>
      </c>
      <c r="V17" s="346">
        <v>376</v>
      </c>
      <c r="W17" s="346">
        <v>81</v>
      </c>
      <c r="X17" s="345">
        <v>9</v>
      </c>
      <c r="Y17" s="347">
        <v>6</v>
      </c>
      <c r="Z17" s="346">
        <v>241</v>
      </c>
      <c r="AA17" s="346">
        <v>1</v>
      </c>
      <c r="AB17" s="345">
        <v>67</v>
      </c>
      <c r="AC17" s="347">
        <v>7</v>
      </c>
      <c r="AD17" s="346">
        <v>33</v>
      </c>
      <c r="AE17" s="346">
        <v>145</v>
      </c>
      <c r="AF17" s="345">
        <v>45</v>
      </c>
      <c r="AG17" s="347">
        <v>0</v>
      </c>
      <c r="AH17" s="346">
        <v>146</v>
      </c>
      <c r="AI17" s="346">
        <v>33</v>
      </c>
      <c r="AJ17" s="345">
        <v>173</v>
      </c>
      <c r="AK17" s="347">
        <v>4</v>
      </c>
      <c r="AL17" s="346">
        <v>41</v>
      </c>
      <c r="AM17" s="346">
        <v>12</v>
      </c>
      <c r="AN17" s="345">
        <v>0</v>
      </c>
      <c r="AO17" s="347">
        <v>0</v>
      </c>
      <c r="AP17" s="346">
        <v>35</v>
      </c>
      <c r="AQ17" s="346">
        <v>9</v>
      </c>
      <c r="AR17" s="348">
        <v>0</v>
      </c>
    </row>
    <row r="18" spans="1:44" x14ac:dyDescent="0.2">
      <c r="A18" s="342" t="s">
        <v>6</v>
      </c>
      <c r="B18" s="343" t="s">
        <v>34</v>
      </c>
      <c r="C18" s="344">
        <v>39164</v>
      </c>
      <c r="D18" s="345">
        <f t="shared" si="0"/>
        <v>4594</v>
      </c>
      <c r="E18" s="346">
        <v>4229</v>
      </c>
      <c r="F18" s="345">
        <v>5784</v>
      </c>
      <c r="G18" s="347">
        <v>4259</v>
      </c>
      <c r="H18" s="346">
        <v>366</v>
      </c>
      <c r="I18" s="346">
        <v>169</v>
      </c>
      <c r="J18" s="345">
        <v>6</v>
      </c>
      <c r="K18" s="347">
        <v>1663</v>
      </c>
      <c r="L18" s="346">
        <v>292</v>
      </c>
      <c r="M18" s="346">
        <v>663</v>
      </c>
      <c r="N18" s="345">
        <v>1310</v>
      </c>
      <c r="O18" s="347">
        <v>496</v>
      </c>
      <c r="P18" s="345">
        <v>421</v>
      </c>
      <c r="Q18" s="347">
        <v>214</v>
      </c>
      <c r="R18" s="346">
        <v>2556</v>
      </c>
      <c r="S18" s="346">
        <v>844</v>
      </c>
      <c r="T18" s="345">
        <v>442</v>
      </c>
      <c r="U18" s="347">
        <v>1605</v>
      </c>
      <c r="V18" s="346">
        <v>291</v>
      </c>
      <c r="W18" s="346">
        <v>1777</v>
      </c>
      <c r="X18" s="345">
        <v>346</v>
      </c>
      <c r="Y18" s="347">
        <v>162</v>
      </c>
      <c r="Z18" s="346">
        <v>773</v>
      </c>
      <c r="AA18" s="346">
        <v>115</v>
      </c>
      <c r="AB18" s="345">
        <v>1359</v>
      </c>
      <c r="AC18" s="347">
        <v>63</v>
      </c>
      <c r="AD18" s="346">
        <v>212</v>
      </c>
      <c r="AE18" s="346">
        <v>587</v>
      </c>
      <c r="AF18" s="345">
        <v>587</v>
      </c>
      <c r="AG18" s="347">
        <v>108</v>
      </c>
      <c r="AH18" s="346">
        <v>278</v>
      </c>
      <c r="AI18" s="346">
        <v>502</v>
      </c>
      <c r="AJ18" s="345">
        <v>521</v>
      </c>
      <c r="AK18" s="347">
        <v>635</v>
      </c>
      <c r="AL18" s="346">
        <v>545</v>
      </c>
      <c r="AM18" s="346">
        <v>4</v>
      </c>
      <c r="AN18" s="345">
        <v>91</v>
      </c>
      <c r="AO18" s="347">
        <v>83</v>
      </c>
      <c r="AP18" s="346">
        <v>160</v>
      </c>
      <c r="AQ18" s="346">
        <v>28</v>
      </c>
      <c r="AR18" s="348">
        <v>24</v>
      </c>
    </row>
    <row r="19" spans="1:44" x14ac:dyDescent="0.2">
      <c r="A19" s="342" t="s">
        <v>7</v>
      </c>
      <c r="B19" s="343" t="s">
        <v>269</v>
      </c>
      <c r="C19" s="344">
        <v>31734</v>
      </c>
      <c r="D19" s="345">
        <f t="shared" si="0"/>
        <v>9431</v>
      </c>
      <c r="E19" s="346">
        <v>2932</v>
      </c>
      <c r="F19" s="345">
        <v>2245</v>
      </c>
      <c r="G19" s="347">
        <v>538</v>
      </c>
      <c r="H19" s="346">
        <v>190</v>
      </c>
      <c r="I19" s="346">
        <v>177</v>
      </c>
      <c r="J19" s="345">
        <v>21</v>
      </c>
      <c r="K19" s="347">
        <v>670</v>
      </c>
      <c r="L19" s="346">
        <v>749</v>
      </c>
      <c r="M19" s="346">
        <v>157</v>
      </c>
      <c r="N19" s="345">
        <v>1315</v>
      </c>
      <c r="O19" s="347">
        <v>27</v>
      </c>
      <c r="P19" s="345">
        <v>88</v>
      </c>
      <c r="Q19" s="347">
        <v>67</v>
      </c>
      <c r="R19" s="346">
        <v>264</v>
      </c>
      <c r="S19" s="346">
        <v>7743</v>
      </c>
      <c r="T19" s="345">
        <v>153</v>
      </c>
      <c r="U19" s="347">
        <v>319</v>
      </c>
      <c r="V19" s="346">
        <v>52</v>
      </c>
      <c r="W19" s="346">
        <v>1661</v>
      </c>
      <c r="X19" s="345">
        <v>178</v>
      </c>
      <c r="Y19" s="347">
        <v>37</v>
      </c>
      <c r="Z19" s="346">
        <v>40</v>
      </c>
      <c r="AA19" s="346">
        <v>81</v>
      </c>
      <c r="AB19" s="345">
        <v>122</v>
      </c>
      <c r="AC19" s="347">
        <v>21</v>
      </c>
      <c r="AD19" s="346">
        <v>49</v>
      </c>
      <c r="AE19" s="346">
        <v>794</v>
      </c>
      <c r="AF19" s="345">
        <v>606</v>
      </c>
      <c r="AG19" s="347">
        <v>13</v>
      </c>
      <c r="AH19" s="346">
        <v>98</v>
      </c>
      <c r="AI19" s="346">
        <v>135</v>
      </c>
      <c r="AJ19" s="345">
        <v>607</v>
      </c>
      <c r="AK19" s="347">
        <v>12</v>
      </c>
      <c r="AL19" s="346">
        <v>52</v>
      </c>
      <c r="AM19" s="346">
        <v>4</v>
      </c>
      <c r="AN19" s="345">
        <v>46</v>
      </c>
      <c r="AO19" s="347">
        <v>3</v>
      </c>
      <c r="AP19" s="346">
        <v>8</v>
      </c>
      <c r="AQ19" s="346">
        <v>24</v>
      </c>
      <c r="AR19" s="348">
        <v>5</v>
      </c>
    </row>
    <row r="20" spans="1:44" x14ac:dyDescent="0.2">
      <c r="A20" s="342" t="s">
        <v>8</v>
      </c>
      <c r="B20" s="343" t="s">
        <v>270</v>
      </c>
      <c r="C20" s="344">
        <v>30254</v>
      </c>
      <c r="D20" s="345">
        <f t="shared" si="0"/>
        <v>5601</v>
      </c>
      <c r="E20" s="346">
        <v>1875</v>
      </c>
      <c r="F20" s="345">
        <v>5058</v>
      </c>
      <c r="G20" s="347">
        <v>4761</v>
      </c>
      <c r="H20" s="346">
        <v>590</v>
      </c>
      <c r="I20" s="346">
        <v>599</v>
      </c>
      <c r="J20" s="345">
        <v>24</v>
      </c>
      <c r="K20" s="347">
        <v>1375</v>
      </c>
      <c r="L20" s="346">
        <v>40</v>
      </c>
      <c r="M20" s="346">
        <v>187</v>
      </c>
      <c r="N20" s="345">
        <v>1544</v>
      </c>
      <c r="O20" s="347">
        <v>123</v>
      </c>
      <c r="P20" s="345">
        <v>249</v>
      </c>
      <c r="Q20" s="347">
        <v>132</v>
      </c>
      <c r="R20" s="346">
        <v>1052</v>
      </c>
      <c r="S20" s="346">
        <v>235</v>
      </c>
      <c r="T20" s="345">
        <v>693</v>
      </c>
      <c r="U20" s="347">
        <v>264</v>
      </c>
      <c r="V20" s="346">
        <v>211</v>
      </c>
      <c r="W20" s="346">
        <v>950</v>
      </c>
      <c r="X20" s="345">
        <v>158</v>
      </c>
      <c r="Y20" s="347">
        <v>251</v>
      </c>
      <c r="Z20" s="346">
        <v>210</v>
      </c>
      <c r="AA20" s="346">
        <v>250</v>
      </c>
      <c r="AB20" s="345">
        <v>205</v>
      </c>
      <c r="AC20" s="347">
        <v>103</v>
      </c>
      <c r="AD20" s="346">
        <v>55</v>
      </c>
      <c r="AE20" s="346">
        <v>583</v>
      </c>
      <c r="AF20" s="345">
        <v>268</v>
      </c>
      <c r="AG20" s="347">
        <v>0</v>
      </c>
      <c r="AH20" s="346">
        <v>164</v>
      </c>
      <c r="AI20" s="346">
        <v>892</v>
      </c>
      <c r="AJ20" s="345">
        <v>1214</v>
      </c>
      <c r="AK20" s="347">
        <v>52</v>
      </c>
      <c r="AL20" s="346">
        <v>148</v>
      </c>
      <c r="AM20" s="346">
        <v>8</v>
      </c>
      <c r="AN20" s="345">
        <v>18</v>
      </c>
      <c r="AO20" s="347">
        <v>25</v>
      </c>
      <c r="AP20" s="346">
        <v>10</v>
      </c>
      <c r="AQ20" s="346">
        <v>22</v>
      </c>
      <c r="AR20" s="348">
        <v>55</v>
      </c>
    </row>
    <row r="21" spans="1:44" x14ac:dyDescent="0.2">
      <c r="A21" s="342" t="s">
        <v>9</v>
      </c>
      <c r="B21" s="343" t="s">
        <v>271</v>
      </c>
      <c r="C21" s="344">
        <v>10720</v>
      </c>
      <c r="D21" s="345">
        <f t="shared" si="0"/>
        <v>2732</v>
      </c>
      <c r="E21" s="346">
        <v>2506</v>
      </c>
      <c r="F21" s="345">
        <v>617</v>
      </c>
      <c r="G21" s="347">
        <v>725</v>
      </c>
      <c r="H21" s="346">
        <v>663</v>
      </c>
      <c r="I21" s="346">
        <v>0</v>
      </c>
      <c r="J21" s="345">
        <v>66</v>
      </c>
      <c r="K21" s="347">
        <v>232</v>
      </c>
      <c r="L21" s="346">
        <v>31</v>
      </c>
      <c r="M21" s="346">
        <v>184</v>
      </c>
      <c r="N21" s="345">
        <v>278</v>
      </c>
      <c r="O21" s="347">
        <v>1</v>
      </c>
      <c r="P21" s="345">
        <v>15</v>
      </c>
      <c r="Q21" s="347">
        <v>649</v>
      </c>
      <c r="R21" s="346">
        <v>142</v>
      </c>
      <c r="S21" s="346">
        <v>49</v>
      </c>
      <c r="T21" s="345">
        <v>67</v>
      </c>
      <c r="U21" s="347">
        <v>0</v>
      </c>
      <c r="V21" s="346">
        <v>43</v>
      </c>
      <c r="W21" s="346">
        <v>151</v>
      </c>
      <c r="X21" s="345">
        <v>109</v>
      </c>
      <c r="Y21" s="347">
        <v>7</v>
      </c>
      <c r="Z21" s="346">
        <v>10</v>
      </c>
      <c r="AA21" s="346">
        <v>60</v>
      </c>
      <c r="AB21" s="345">
        <v>0</v>
      </c>
      <c r="AC21" s="347">
        <v>9</v>
      </c>
      <c r="AD21" s="346">
        <v>69</v>
      </c>
      <c r="AE21" s="346">
        <v>7</v>
      </c>
      <c r="AF21" s="345">
        <v>112</v>
      </c>
      <c r="AG21" s="347">
        <v>3</v>
      </c>
      <c r="AH21" s="346">
        <v>235</v>
      </c>
      <c r="AI21" s="346">
        <v>9</v>
      </c>
      <c r="AJ21" s="345">
        <v>69</v>
      </c>
      <c r="AK21" s="347">
        <v>202</v>
      </c>
      <c r="AL21" s="346">
        <v>529</v>
      </c>
      <c r="AM21" s="346">
        <v>0</v>
      </c>
      <c r="AN21" s="345">
        <v>0</v>
      </c>
      <c r="AO21" s="347">
        <v>10</v>
      </c>
      <c r="AP21" s="346">
        <v>102</v>
      </c>
      <c r="AQ21" s="346">
        <v>27</v>
      </c>
      <c r="AR21" s="348">
        <v>0</v>
      </c>
    </row>
    <row r="22" spans="1:44" x14ac:dyDescent="0.2">
      <c r="A22" s="342" t="s">
        <v>10</v>
      </c>
      <c r="B22" s="343" t="s">
        <v>281</v>
      </c>
      <c r="C22" s="344">
        <v>11196</v>
      </c>
      <c r="D22" s="345">
        <f t="shared" si="0"/>
        <v>1058</v>
      </c>
      <c r="E22" s="346">
        <v>1505</v>
      </c>
      <c r="F22" s="345">
        <v>1466</v>
      </c>
      <c r="G22" s="347">
        <v>514</v>
      </c>
      <c r="H22" s="346">
        <v>147</v>
      </c>
      <c r="I22" s="346">
        <v>14</v>
      </c>
      <c r="J22" s="345">
        <v>13</v>
      </c>
      <c r="K22" s="347">
        <v>1254</v>
      </c>
      <c r="L22" s="346">
        <v>48</v>
      </c>
      <c r="M22" s="346">
        <v>266</v>
      </c>
      <c r="N22" s="345">
        <v>162</v>
      </c>
      <c r="O22" s="347">
        <v>213</v>
      </c>
      <c r="P22" s="345">
        <v>152</v>
      </c>
      <c r="Q22" s="347">
        <v>104</v>
      </c>
      <c r="R22" s="346">
        <v>51</v>
      </c>
      <c r="S22" s="346">
        <v>8</v>
      </c>
      <c r="T22" s="345">
        <v>72</v>
      </c>
      <c r="U22" s="347">
        <v>142</v>
      </c>
      <c r="V22" s="346">
        <v>137</v>
      </c>
      <c r="W22" s="346">
        <v>93</v>
      </c>
      <c r="X22" s="345">
        <v>165</v>
      </c>
      <c r="Y22" s="347">
        <v>31</v>
      </c>
      <c r="Z22" s="346">
        <v>376</v>
      </c>
      <c r="AA22" s="346">
        <v>35</v>
      </c>
      <c r="AB22" s="345">
        <v>108</v>
      </c>
      <c r="AC22" s="347">
        <v>2</v>
      </c>
      <c r="AD22" s="346">
        <v>13</v>
      </c>
      <c r="AE22" s="346">
        <v>452</v>
      </c>
      <c r="AF22" s="345">
        <v>248</v>
      </c>
      <c r="AG22" s="347">
        <v>319</v>
      </c>
      <c r="AH22" s="346">
        <v>163</v>
      </c>
      <c r="AI22" s="346">
        <v>3</v>
      </c>
      <c r="AJ22" s="345">
        <v>2</v>
      </c>
      <c r="AK22" s="347">
        <v>6</v>
      </c>
      <c r="AL22" s="346">
        <v>2</v>
      </c>
      <c r="AM22" s="346">
        <v>0</v>
      </c>
      <c r="AN22" s="345">
        <v>1567</v>
      </c>
      <c r="AO22" s="347">
        <v>18</v>
      </c>
      <c r="AP22" s="346">
        <v>164</v>
      </c>
      <c r="AQ22" s="346">
        <v>103</v>
      </c>
      <c r="AR22" s="348">
        <v>0</v>
      </c>
    </row>
    <row r="23" spans="1:44" x14ac:dyDescent="0.2">
      <c r="A23" s="342" t="s">
        <v>11</v>
      </c>
      <c r="B23" s="343" t="s">
        <v>35</v>
      </c>
      <c r="C23" s="344">
        <v>38482</v>
      </c>
      <c r="D23" s="345">
        <f t="shared" si="0"/>
        <v>7041</v>
      </c>
      <c r="E23" s="346">
        <v>10403</v>
      </c>
      <c r="F23" s="345">
        <v>3136</v>
      </c>
      <c r="G23" s="347">
        <v>1365</v>
      </c>
      <c r="H23" s="346">
        <v>567</v>
      </c>
      <c r="I23" s="346">
        <v>1357</v>
      </c>
      <c r="J23" s="345">
        <v>39</v>
      </c>
      <c r="K23" s="347">
        <v>1016</v>
      </c>
      <c r="L23" s="346">
        <v>52</v>
      </c>
      <c r="M23" s="346">
        <v>245</v>
      </c>
      <c r="N23" s="345">
        <v>1152</v>
      </c>
      <c r="O23" s="347">
        <v>725</v>
      </c>
      <c r="P23" s="345">
        <v>99</v>
      </c>
      <c r="Q23" s="347">
        <v>314</v>
      </c>
      <c r="R23" s="346">
        <v>135</v>
      </c>
      <c r="S23" s="346">
        <v>556</v>
      </c>
      <c r="T23" s="345">
        <v>309</v>
      </c>
      <c r="U23" s="347">
        <v>94</v>
      </c>
      <c r="V23" s="346">
        <v>1473</v>
      </c>
      <c r="W23" s="346">
        <v>1430</v>
      </c>
      <c r="X23" s="345">
        <v>241</v>
      </c>
      <c r="Y23" s="347">
        <v>306</v>
      </c>
      <c r="Z23" s="346">
        <v>1375</v>
      </c>
      <c r="AA23" s="346">
        <v>794</v>
      </c>
      <c r="AB23" s="345">
        <v>12</v>
      </c>
      <c r="AC23" s="347">
        <v>350</v>
      </c>
      <c r="AD23" s="346">
        <v>568</v>
      </c>
      <c r="AE23" s="346">
        <v>431</v>
      </c>
      <c r="AF23" s="345">
        <v>786</v>
      </c>
      <c r="AG23" s="347">
        <v>3</v>
      </c>
      <c r="AH23" s="346">
        <v>115</v>
      </c>
      <c r="AI23" s="346">
        <v>140</v>
      </c>
      <c r="AJ23" s="345">
        <v>96</v>
      </c>
      <c r="AK23" s="347">
        <v>112</v>
      </c>
      <c r="AL23" s="346">
        <v>916</v>
      </c>
      <c r="AM23" s="346">
        <v>22</v>
      </c>
      <c r="AN23" s="345">
        <v>140</v>
      </c>
      <c r="AO23" s="347">
        <v>365</v>
      </c>
      <c r="AP23" s="346">
        <v>181</v>
      </c>
      <c r="AQ23" s="346">
        <v>0</v>
      </c>
      <c r="AR23" s="348">
        <v>21</v>
      </c>
    </row>
    <row r="24" spans="1:44" x14ac:dyDescent="0.2">
      <c r="A24" s="342" t="s">
        <v>12</v>
      </c>
      <c r="B24" s="343" t="s">
        <v>366</v>
      </c>
      <c r="C24" s="344">
        <v>13315</v>
      </c>
      <c r="D24" s="345">
        <f t="shared" si="0"/>
        <v>3151</v>
      </c>
      <c r="E24" s="346">
        <v>474</v>
      </c>
      <c r="F24" s="345">
        <v>3386</v>
      </c>
      <c r="G24" s="347">
        <v>508</v>
      </c>
      <c r="H24" s="346">
        <v>824</v>
      </c>
      <c r="I24" s="346">
        <v>0</v>
      </c>
      <c r="J24" s="345">
        <v>0</v>
      </c>
      <c r="K24" s="347">
        <v>731</v>
      </c>
      <c r="L24" s="346">
        <v>0</v>
      </c>
      <c r="M24" s="346">
        <v>12</v>
      </c>
      <c r="N24" s="345">
        <v>41</v>
      </c>
      <c r="O24" s="347">
        <v>0</v>
      </c>
      <c r="P24" s="345">
        <v>96</v>
      </c>
      <c r="Q24" s="347">
        <v>144</v>
      </c>
      <c r="R24" s="346">
        <v>423</v>
      </c>
      <c r="S24" s="346">
        <v>0</v>
      </c>
      <c r="T24" s="345">
        <v>31</v>
      </c>
      <c r="U24" s="347">
        <v>10</v>
      </c>
      <c r="V24" s="346">
        <v>2279</v>
      </c>
      <c r="W24" s="346">
        <v>24</v>
      </c>
      <c r="X24" s="345">
        <v>200</v>
      </c>
      <c r="Y24" s="347">
        <v>0</v>
      </c>
      <c r="Z24" s="346">
        <v>12</v>
      </c>
      <c r="AA24" s="346">
        <v>0</v>
      </c>
      <c r="AB24" s="345">
        <v>0</v>
      </c>
      <c r="AC24" s="347">
        <v>89</v>
      </c>
      <c r="AD24" s="346">
        <v>0</v>
      </c>
      <c r="AE24" s="346">
        <v>661</v>
      </c>
      <c r="AF24" s="345">
        <v>8</v>
      </c>
      <c r="AG24" s="347">
        <v>15</v>
      </c>
      <c r="AH24" s="346">
        <v>0</v>
      </c>
      <c r="AI24" s="346">
        <v>79</v>
      </c>
      <c r="AJ24" s="345">
        <v>0</v>
      </c>
      <c r="AK24" s="347">
        <v>2</v>
      </c>
      <c r="AL24" s="346">
        <v>105</v>
      </c>
      <c r="AM24" s="346">
        <v>0</v>
      </c>
      <c r="AN24" s="345">
        <v>0</v>
      </c>
      <c r="AO24" s="347">
        <v>0</v>
      </c>
      <c r="AP24" s="346">
        <v>0</v>
      </c>
      <c r="AQ24" s="346">
        <v>10</v>
      </c>
      <c r="AR24" s="348">
        <v>0</v>
      </c>
    </row>
    <row r="25" spans="1:44" x14ac:dyDescent="0.2">
      <c r="A25" s="342" t="s">
        <v>13</v>
      </c>
      <c r="B25" s="343" t="s">
        <v>192</v>
      </c>
      <c r="C25" s="344">
        <v>32308</v>
      </c>
      <c r="D25" s="345">
        <f t="shared" si="0"/>
        <v>9941</v>
      </c>
      <c r="E25" s="346">
        <v>2887</v>
      </c>
      <c r="F25" s="345">
        <v>1816</v>
      </c>
      <c r="G25" s="347">
        <v>6662</v>
      </c>
      <c r="H25" s="346">
        <v>692</v>
      </c>
      <c r="I25" s="346">
        <v>105</v>
      </c>
      <c r="J25" s="345">
        <v>16</v>
      </c>
      <c r="K25" s="347">
        <v>555</v>
      </c>
      <c r="L25" s="346">
        <v>882</v>
      </c>
      <c r="M25" s="346">
        <v>287</v>
      </c>
      <c r="N25" s="345">
        <v>432</v>
      </c>
      <c r="O25" s="347">
        <v>71</v>
      </c>
      <c r="P25" s="345">
        <v>166</v>
      </c>
      <c r="Q25" s="347">
        <v>197</v>
      </c>
      <c r="R25" s="346">
        <v>544</v>
      </c>
      <c r="S25" s="346">
        <v>439</v>
      </c>
      <c r="T25" s="345">
        <v>379</v>
      </c>
      <c r="U25" s="347">
        <v>715</v>
      </c>
      <c r="V25" s="346">
        <v>671</v>
      </c>
      <c r="W25" s="346">
        <v>606</v>
      </c>
      <c r="X25" s="345">
        <v>248</v>
      </c>
      <c r="Y25" s="347">
        <v>75</v>
      </c>
      <c r="Z25" s="346">
        <v>777</v>
      </c>
      <c r="AA25" s="346">
        <v>117</v>
      </c>
      <c r="AB25" s="345">
        <v>70</v>
      </c>
      <c r="AC25" s="347">
        <v>222</v>
      </c>
      <c r="AD25" s="346">
        <v>174</v>
      </c>
      <c r="AE25" s="346">
        <v>207</v>
      </c>
      <c r="AF25" s="345">
        <v>318</v>
      </c>
      <c r="AG25" s="347">
        <v>3</v>
      </c>
      <c r="AH25" s="346">
        <v>297</v>
      </c>
      <c r="AI25" s="346">
        <v>597</v>
      </c>
      <c r="AJ25" s="345">
        <v>146</v>
      </c>
      <c r="AK25" s="347">
        <v>33</v>
      </c>
      <c r="AL25" s="346">
        <v>651</v>
      </c>
      <c r="AM25" s="346">
        <v>57</v>
      </c>
      <c r="AN25" s="345">
        <v>19</v>
      </c>
      <c r="AO25" s="347">
        <v>0</v>
      </c>
      <c r="AP25" s="346">
        <v>74</v>
      </c>
      <c r="AQ25" s="346">
        <v>132</v>
      </c>
      <c r="AR25" s="348">
        <v>28</v>
      </c>
    </row>
    <row r="26" spans="1:44" x14ac:dyDescent="0.2">
      <c r="A26" s="342" t="s">
        <v>14</v>
      </c>
      <c r="B26" s="343" t="s">
        <v>50</v>
      </c>
      <c r="C26" s="344">
        <v>35106</v>
      </c>
      <c r="D26" s="345">
        <f t="shared" si="0"/>
        <v>8818</v>
      </c>
      <c r="E26" s="346">
        <v>4915</v>
      </c>
      <c r="F26" s="345">
        <v>1451</v>
      </c>
      <c r="G26" s="347">
        <v>650</v>
      </c>
      <c r="H26" s="346">
        <v>797</v>
      </c>
      <c r="I26" s="346">
        <v>290</v>
      </c>
      <c r="J26" s="345">
        <v>165</v>
      </c>
      <c r="K26" s="347">
        <v>596</v>
      </c>
      <c r="L26" s="346">
        <v>29</v>
      </c>
      <c r="M26" s="346">
        <v>2900</v>
      </c>
      <c r="N26" s="345">
        <v>549</v>
      </c>
      <c r="O26" s="347">
        <v>163</v>
      </c>
      <c r="P26" s="345">
        <v>811</v>
      </c>
      <c r="Q26" s="347">
        <v>175</v>
      </c>
      <c r="R26" s="346">
        <v>679</v>
      </c>
      <c r="S26" s="346">
        <v>324</v>
      </c>
      <c r="T26" s="345">
        <v>177</v>
      </c>
      <c r="U26" s="347">
        <v>387</v>
      </c>
      <c r="V26" s="346">
        <v>397</v>
      </c>
      <c r="W26" s="346">
        <v>533</v>
      </c>
      <c r="X26" s="345">
        <v>432</v>
      </c>
      <c r="Y26" s="347">
        <v>338</v>
      </c>
      <c r="Z26" s="346">
        <v>1129</v>
      </c>
      <c r="AA26" s="346">
        <v>178</v>
      </c>
      <c r="AB26" s="345">
        <v>175</v>
      </c>
      <c r="AC26" s="347">
        <v>793</v>
      </c>
      <c r="AD26" s="346">
        <v>379</v>
      </c>
      <c r="AE26" s="346">
        <v>2318</v>
      </c>
      <c r="AF26" s="345">
        <v>2990</v>
      </c>
      <c r="AG26" s="347">
        <v>38</v>
      </c>
      <c r="AH26" s="346">
        <v>91</v>
      </c>
      <c r="AI26" s="346">
        <v>259</v>
      </c>
      <c r="AJ26" s="345">
        <v>28</v>
      </c>
      <c r="AK26" s="347">
        <v>158</v>
      </c>
      <c r="AL26" s="346">
        <v>603</v>
      </c>
      <c r="AM26" s="346">
        <v>55</v>
      </c>
      <c r="AN26" s="345">
        <v>153</v>
      </c>
      <c r="AO26" s="347">
        <v>76</v>
      </c>
      <c r="AP26" s="346">
        <v>46</v>
      </c>
      <c r="AQ26" s="346">
        <v>43</v>
      </c>
      <c r="AR26" s="348">
        <v>18</v>
      </c>
    </row>
    <row r="27" spans="1:44" x14ac:dyDescent="0.2">
      <c r="A27" s="342" t="s">
        <v>15</v>
      </c>
      <c r="B27" s="343" t="s">
        <v>36</v>
      </c>
      <c r="C27" s="344">
        <v>160898</v>
      </c>
      <c r="D27" s="345">
        <f t="shared" si="0"/>
        <v>39946</v>
      </c>
      <c r="E27" s="346">
        <v>24975</v>
      </c>
      <c r="F27" s="345">
        <v>16540</v>
      </c>
      <c r="G27" s="347">
        <v>5351</v>
      </c>
      <c r="H27" s="346">
        <v>8271</v>
      </c>
      <c r="I27" s="346">
        <v>1758</v>
      </c>
      <c r="J27" s="345">
        <v>990</v>
      </c>
      <c r="K27" s="347">
        <v>5172</v>
      </c>
      <c r="L27" s="346">
        <v>1246</v>
      </c>
      <c r="M27" s="346">
        <v>4190</v>
      </c>
      <c r="N27" s="345">
        <v>8789</v>
      </c>
      <c r="O27" s="347">
        <v>1269</v>
      </c>
      <c r="P27" s="345">
        <v>1232</v>
      </c>
      <c r="Q27" s="347">
        <v>3691</v>
      </c>
      <c r="R27" s="346">
        <v>2451</v>
      </c>
      <c r="S27" s="346">
        <v>4236</v>
      </c>
      <c r="T27" s="345">
        <v>2924</v>
      </c>
      <c r="U27" s="347">
        <v>1071</v>
      </c>
      <c r="V27" s="346">
        <v>1706</v>
      </c>
      <c r="W27" s="346">
        <v>1293</v>
      </c>
      <c r="X27" s="345">
        <v>1038</v>
      </c>
      <c r="Y27" s="347">
        <v>1126</v>
      </c>
      <c r="Z27" s="346">
        <v>2505</v>
      </c>
      <c r="AA27" s="346">
        <v>1937</v>
      </c>
      <c r="AB27" s="345">
        <v>1238</v>
      </c>
      <c r="AC27" s="347">
        <v>1488</v>
      </c>
      <c r="AD27" s="346">
        <v>1882</v>
      </c>
      <c r="AE27" s="346">
        <v>1242</v>
      </c>
      <c r="AF27" s="345">
        <v>2462</v>
      </c>
      <c r="AG27" s="347">
        <v>542</v>
      </c>
      <c r="AH27" s="346">
        <v>615</v>
      </c>
      <c r="AI27" s="346">
        <v>1142</v>
      </c>
      <c r="AJ27" s="345">
        <v>831</v>
      </c>
      <c r="AK27" s="347">
        <v>363</v>
      </c>
      <c r="AL27" s="346">
        <v>585</v>
      </c>
      <c r="AM27" s="346">
        <v>404</v>
      </c>
      <c r="AN27" s="345">
        <v>1129</v>
      </c>
      <c r="AO27" s="347">
        <v>404</v>
      </c>
      <c r="AP27" s="346">
        <v>899</v>
      </c>
      <c r="AQ27" s="346">
        <v>942</v>
      </c>
      <c r="AR27" s="348">
        <v>1023</v>
      </c>
    </row>
    <row r="28" spans="1:44" x14ac:dyDescent="0.2">
      <c r="A28" s="342" t="s">
        <v>16</v>
      </c>
      <c r="B28" s="343" t="s">
        <v>193</v>
      </c>
      <c r="C28" s="344">
        <v>7222</v>
      </c>
      <c r="D28" s="345">
        <f t="shared" si="0"/>
        <v>2084</v>
      </c>
      <c r="E28" s="346">
        <v>1982</v>
      </c>
      <c r="F28" s="345">
        <v>765</v>
      </c>
      <c r="G28" s="347">
        <v>179</v>
      </c>
      <c r="H28" s="346">
        <v>26</v>
      </c>
      <c r="I28" s="346">
        <v>199</v>
      </c>
      <c r="J28" s="345">
        <v>10</v>
      </c>
      <c r="K28" s="347">
        <v>0</v>
      </c>
      <c r="L28" s="346">
        <v>419</v>
      </c>
      <c r="M28" s="346">
        <v>196</v>
      </c>
      <c r="N28" s="345">
        <v>188</v>
      </c>
      <c r="O28" s="347">
        <v>250</v>
      </c>
      <c r="P28" s="345">
        <v>2</v>
      </c>
      <c r="Q28" s="347">
        <v>30</v>
      </c>
      <c r="R28" s="346">
        <v>7</v>
      </c>
      <c r="S28" s="346">
        <v>157</v>
      </c>
      <c r="T28" s="345">
        <v>0</v>
      </c>
      <c r="U28" s="347">
        <v>0</v>
      </c>
      <c r="V28" s="346">
        <v>219</v>
      </c>
      <c r="W28" s="346">
        <v>0</v>
      </c>
      <c r="X28" s="345">
        <v>17</v>
      </c>
      <c r="Y28" s="347">
        <v>3</v>
      </c>
      <c r="Z28" s="346">
        <v>23</v>
      </c>
      <c r="AA28" s="346">
        <v>1</v>
      </c>
      <c r="AB28" s="345">
        <v>223</v>
      </c>
      <c r="AC28" s="347">
        <v>9</v>
      </c>
      <c r="AD28" s="346">
        <v>17</v>
      </c>
      <c r="AE28" s="346">
        <v>143</v>
      </c>
      <c r="AF28" s="345">
        <v>3</v>
      </c>
      <c r="AG28" s="347">
        <v>13</v>
      </c>
      <c r="AH28" s="346">
        <v>0</v>
      </c>
      <c r="AI28" s="346">
        <v>0</v>
      </c>
      <c r="AJ28" s="345">
        <v>0</v>
      </c>
      <c r="AK28" s="347">
        <v>0</v>
      </c>
      <c r="AL28" s="346">
        <v>13</v>
      </c>
      <c r="AM28" s="346">
        <v>33</v>
      </c>
      <c r="AN28" s="345">
        <v>0</v>
      </c>
      <c r="AO28" s="347">
        <v>0</v>
      </c>
      <c r="AP28" s="346">
        <v>0</v>
      </c>
      <c r="AQ28" s="346">
        <v>11</v>
      </c>
      <c r="AR28" s="348">
        <v>0</v>
      </c>
    </row>
    <row r="29" spans="1:44" x14ac:dyDescent="0.2">
      <c r="A29" s="342" t="s">
        <v>17</v>
      </c>
      <c r="B29" s="343" t="s">
        <v>273</v>
      </c>
      <c r="C29" s="344">
        <v>3361</v>
      </c>
      <c r="D29" s="345">
        <f t="shared" si="0"/>
        <v>1174</v>
      </c>
      <c r="E29" s="346">
        <v>379</v>
      </c>
      <c r="F29" s="345">
        <v>382</v>
      </c>
      <c r="G29" s="347">
        <v>127</v>
      </c>
      <c r="H29" s="346">
        <v>264</v>
      </c>
      <c r="I29" s="346">
        <v>11</v>
      </c>
      <c r="J29" s="345">
        <v>64</v>
      </c>
      <c r="K29" s="347">
        <v>44</v>
      </c>
      <c r="L29" s="346">
        <v>38</v>
      </c>
      <c r="M29" s="346">
        <v>36</v>
      </c>
      <c r="N29" s="345">
        <v>131</v>
      </c>
      <c r="O29" s="347">
        <v>54</v>
      </c>
      <c r="P29" s="345">
        <v>6</v>
      </c>
      <c r="Q29" s="347">
        <v>72</v>
      </c>
      <c r="R29" s="346">
        <v>11</v>
      </c>
      <c r="S29" s="346">
        <v>119</v>
      </c>
      <c r="T29" s="345">
        <v>58</v>
      </c>
      <c r="U29" s="347">
        <v>46</v>
      </c>
      <c r="V29" s="346">
        <v>47</v>
      </c>
      <c r="W29" s="346">
        <v>7</v>
      </c>
      <c r="X29" s="345">
        <v>27</v>
      </c>
      <c r="Y29" s="347">
        <v>3</v>
      </c>
      <c r="Z29" s="346">
        <v>25</v>
      </c>
      <c r="AA29" s="346">
        <v>33</v>
      </c>
      <c r="AB29" s="345">
        <v>9</v>
      </c>
      <c r="AC29" s="347">
        <v>23</v>
      </c>
      <c r="AD29" s="346">
        <v>36</v>
      </c>
      <c r="AE29" s="346">
        <v>11</v>
      </c>
      <c r="AF29" s="345">
        <v>13</v>
      </c>
      <c r="AG29" s="347">
        <v>5</v>
      </c>
      <c r="AH29" s="346">
        <v>14</v>
      </c>
      <c r="AI29" s="346">
        <v>3</v>
      </c>
      <c r="AJ29" s="345">
        <v>11</v>
      </c>
      <c r="AK29" s="347">
        <v>5</v>
      </c>
      <c r="AL29" s="346">
        <v>7</v>
      </c>
      <c r="AM29" s="346">
        <v>8</v>
      </c>
      <c r="AN29" s="345">
        <v>4</v>
      </c>
      <c r="AO29" s="347">
        <v>39</v>
      </c>
      <c r="AP29" s="346">
        <v>8</v>
      </c>
      <c r="AQ29" s="346">
        <v>7</v>
      </c>
      <c r="AR29" s="348">
        <v>0</v>
      </c>
    </row>
    <row r="30" spans="1:44" x14ac:dyDescent="0.2">
      <c r="A30" s="342" t="s">
        <v>18</v>
      </c>
      <c r="B30" s="343" t="s">
        <v>282</v>
      </c>
      <c r="C30" s="344">
        <v>11375</v>
      </c>
      <c r="D30" s="345">
        <f t="shared" si="0"/>
        <v>3172</v>
      </c>
      <c r="E30" s="346">
        <v>1918</v>
      </c>
      <c r="F30" s="345">
        <v>1231</v>
      </c>
      <c r="G30" s="347">
        <v>410</v>
      </c>
      <c r="H30" s="346">
        <v>663</v>
      </c>
      <c r="I30" s="346">
        <v>143</v>
      </c>
      <c r="J30" s="345">
        <v>97</v>
      </c>
      <c r="K30" s="347">
        <v>199</v>
      </c>
      <c r="L30" s="346">
        <v>270</v>
      </c>
      <c r="M30" s="346">
        <v>221</v>
      </c>
      <c r="N30" s="345">
        <v>362</v>
      </c>
      <c r="O30" s="347">
        <v>248</v>
      </c>
      <c r="P30" s="345">
        <v>68</v>
      </c>
      <c r="Q30" s="347">
        <v>221</v>
      </c>
      <c r="R30" s="346">
        <v>90</v>
      </c>
      <c r="S30" s="346">
        <v>383</v>
      </c>
      <c r="T30" s="345">
        <v>166</v>
      </c>
      <c r="U30" s="347">
        <v>76</v>
      </c>
      <c r="V30" s="346">
        <v>217</v>
      </c>
      <c r="W30" s="346">
        <v>29</v>
      </c>
      <c r="X30" s="345">
        <v>76</v>
      </c>
      <c r="Y30" s="347">
        <v>44</v>
      </c>
      <c r="Z30" s="346">
        <v>106</v>
      </c>
      <c r="AA30" s="346">
        <v>93</v>
      </c>
      <c r="AB30" s="345">
        <v>92</v>
      </c>
      <c r="AC30" s="347">
        <v>74</v>
      </c>
      <c r="AD30" s="346">
        <v>60</v>
      </c>
      <c r="AE30" s="346">
        <v>108</v>
      </c>
      <c r="AF30" s="345">
        <v>121</v>
      </c>
      <c r="AG30" s="347">
        <v>48</v>
      </c>
      <c r="AH30" s="346">
        <v>3</v>
      </c>
      <c r="AI30" s="346">
        <v>30</v>
      </c>
      <c r="AJ30" s="345">
        <v>26</v>
      </c>
      <c r="AK30" s="347">
        <v>29</v>
      </c>
      <c r="AL30" s="346">
        <v>40</v>
      </c>
      <c r="AM30" s="346">
        <v>29</v>
      </c>
      <c r="AN30" s="345">
        <v>34</v>
      </c>
      <c r="AO30" s="347">
        <v>35</v>
      </c>
      <c r="AP30" s="346">
        <v>41</v>
      </c>
      <c r="AQ30" s="346">
        <v>41</v>
      </c>
      <c r="AR30" s="348">
        <v>61</v>
      </c>
    </row>
    <row r="31" spans="1:44" x14ac:dyDescent="0.2">
      <c r="A31" s="342" t="s">
        <v>19</v>
      </c>
      <c r="B31" s="343" t="s">
        <v>385</v>
      </c>
      <c r="C31" s="344">
        <v>462368</v>
      </c>
      <c r="D31" s="345">
        <f t="shared" si="0"/>
        <v>157638</v>
      </c>
      <c r="E31" s="346">
        <v>55660</v>
      </c>
      <c r="F31" s="345">
        <v>33001</v>
      </c>
      <c r="G31" s="347">
        <v>19312</v>
      </c>
      <c r="H31" s="346">
        <v>33440</v>
      </c>
      <c r="I31" s="346">
        <v>4238</v>
      </c>
      <c r="J31" s="345">
        <v>5258</v>
      </c>
      <c r="K31" s="347">
        <v>14704</v>
      </c>
      <c r="L31" s="346">
        <v>1946</v>
      </c>
      <c r="M31" s="346">
        <v>8721</v>
      </c>
      <c r="N31" s="345">
        <v>20083</v>
      </c>
      <c r="O31" s="347">
        <v>3744</v>
      </c>
      <c r="P31" s="345">
        <v>3770</v>
      </c>
      <c r="Q31" s="347">
        <v>11086</v>
      </c>
      <c r="R31" s="346">
        <v>8265</v>
      </c>
      <c r="S31" s="346">
        <v>6042</v>
      </c>
      <c r="T31" s="345">
        <v>9203</v>
      </c>
      <c r="U31" s="347">
        <v>4156</v>
      </c>
      <c r="V31" s="346">
        <v>7717</v>
      </c>
      <c r="W31" s="346">
        <v>3628</v>
      </c>
      <c r="X31" s="345">
        <v>3413</v>
      </c>
      <c r="Y31" s="347">
        <v>1893</v>
      </c>
      <c r="Z31" s="346">
        <v>4899</v>
      </c>
      <c r="AA31" s="346">
        <v>4535</v>
      </c>
      <c r="AB31" s="345">
        <v>3023</v>
      </c>
      <c r="AC31" s="347">
        <v>3609</v>
      </c>
      <c r="AD31" s="346">
        <v>2870</v>
      </c>
      <c r="AE31" s="346">
        <v>3352</v>
      </c>
      <c r="AF31" s="345">
        <v>5793</v>
      </c>
      <c r="AG31" s="347">
        <v>1989</v>
      </c>
      <c r="AH31" s="346">
        <v>1142</v>
      </c>
      <c r="AI31" s="346">
        <v>2459</v>
      </c>
      <c r="AJ31" s="345">
        <v>1432</v>
      </c>
      <c r="AK31" s="347">
        <v>546</v>
      </c>
      <c r="AL31" s="346">
        <v>2098</v>
      </c>
      <c r="AM31" s="346">
        <v>660</v>
      </c>
      <c r="AN31" s="345">
        <v>2596</v>
      </c>
      <c r="AO31" s="347">
        <v>903</v>
      </c>
      <c r="AP31" s="346">
        <v>1223</v>
      </c>
      <c r="AQ31" s="346">
        <v>1184</v>
      </c>
      <c r="AR31" s="348">
        <v>1137</v>
      </c>
    </row>
    <row r="32" spans="1:44" x14ac:dyDescent="0.2">
      <c r="A32" s="342" t="s">
        <v>20</v>
      </c>
      <c r="B32" s="343" t="s">
        <v>37</v>
      </c>
      <c r="C32" s="344">
        <v>52260</v>
      </c>
      <c r="D32" s="345">
        <f t="shared" si="0"/>
        <v>19391</v>
      </c>
      <c r="E32" s="346">
        <v>7668</v>
      </c>
      <c r="F32" s="345">
        <v>3775</v>
      </c>
      <c r="G32" s="347">
        <v>2950</v>
      </c>
      <c r="H32" s="346">
        <v>3128</v>
      </c>
      <c r="I32" s="346">
        <v>738</v>
      </c>
      <c r="J32" s="345">
        <v>800</v>
      </c>
      <c r="K32" s="347">
        <v>1116</v>
      </c>
      <c r="L32" s="346">
        <v>241</v>
      </c>
      <c r="M32" s="346">
        <v>1282</v>
      </c>
      <c r="N32" s="345">
        <v>2079</v>
      </c>
      <c r="O32" s="347">
        <v>353</v>
      </c>
      <c r="P32" s="345">
        <v>439</v>
      </c>
      <c r="Q32" s="347">
        <v>932</v>
      </c>
      <c r="R32" s="346">
        <v>490</v>
      </c>
      <c r="S32" s="346">
        <v>611</v>
      </c>
      <c r="T32" s="345">
        <v>1122</v>
      </c>
      <c r="U32" s="347">
        <v>309</v>
      </c>
      <c r="V32" s="346">
        <v>753</v>
      </c>
      <c r="W32" s="346">
        <v>303</v>
      </c>
      <c r="X32" s="345">
        <v>258</v>
      </c>
      <c r="Y32" s="347">
        <v>165</v>
      </c>
      <c r="Z32" s="346">
        <v>313</v>
      </c>
      <c r="AA32" s="346">
        <v>352</v>
      </c>
      <c r="AB32" s="345">
        <v>269</v>
      </c>
      <c r="AC32" s="347">
        <v>340</v>
      </c>
      <c r="AD32" s="346">
        <v>344</v>
      </c>
      <c r="AE32" s="346">
        <v>197</v>
      </c>
      <c r="AF32" s="345">
        <v>425</v>
      </c>
      <c r="AG32" s="347">
        <v>79</v>
      </c>
      <c r="AH32" s="346">
        <v>79</v>
      </c>
      <c r="AI32" s="346">
        <v>77</v>
      </c>
      <c r="AJ32" s="345">
        <v>87</v>
      </c>
      <c r="AK32" s="347">
        <v>25</v>
      </c>
      <c r="AL32" s="346">
        <v>208</v>
      </c>
      <c r="AM32" s="346">
        <v>48</v>
      </c>
      <c r="AN32" s="345">
        <v>153</v>
      </c>
      <c r="AO32" s="347">
        <v>62</v>
      </c>
      <c r="AP32" s="346">
        <v>84</v>
      </c>
      <c r="AQ32" s="346">
        <v>113</v>
      </c>
      <c r="AR32" s="348">
        <v>102</v>
      </c>
    </row>
    <row r="33" spans="1:45" x14ac:dyDescent="0.2">
      <c r="A33" s="342" t="s">
        <v>21</v>
      </c>
      <c r="B33" s="343" t="s">
        <v>38</v>
      </c>
      <c r="C33" s="344">
        <v>52349</v>
      </c>
      <c r="D33" s="345">
        <f t="shared" si="0"/>
        <v>20397</v>
      </c>
      <c r="E33" s="346">
        <v>4934</v>
      </c>
      <c r="F33" s="345">
        <v>5367</v>
      </c>
      <c r="G33" s="347">
        <v>2199</v>
      </c>
      <c r="H33" s="346">
        <v>5928</v>
      </c>
      <c r="I33" s="346">
        <v>251</v>
      </c>
      <c r="J33" s="345">
        <v>1478</v>
      </c>
      <c r="K33" s="347">
        <v>1727</v>
      </c>
      <c r="L33" s="346">
        <v>141</v>
      </c>
      <c r="M33" s="346">
        <v>422</v>
      </c>
      <c r="N33" s="345">
        <v>1870</v>
      </c>
      <c r="O33" s="347">
        <v>180</v>
      </c>
      <c r="P33" s="345">
        <v>137</v>
      </c>
      <c r="Q33" s="347">
        <v>2097</v>
      </c>
      <c r="R33" s="346">
        <v>390</v>
      </c>
      <c r="S33" s="346">
        <v>490</v>
      </c>
      <c r="T33" s="345">
        <v>1169</v>
      </c>
      <c r="U33" s="347">
        <v>166</v>
      </c>
      <c r="V33" s="346">
        <v>745</v>
      </c>
      <c r="W33" s="346">
        <v>113</v>
      </c>
      <c r="X33" s="345">
        <v>148</v>
      </c>
      <c r="Y33" s="347">
        <v>44</v>
      </c>
      <c r="Z33" s="346">
        <v>216</v>
      </c>
      <c r="AA33" s="346">
        <v>184</v>
      </c>
      <c r="AB33" s="345">
        <v>95</v>
      </c>
      <c r="AC33" s="347">
        <v>179</v>
      </c>
      <c r="AD33" s="346">
        <v>77</v>
      </c>
      <c r="AE33" s="346">
        <v>228</v>
      </c>
      <c r="AF33" s="345">
        <v>233</v>
      </c>
      <c r="AG33" s="347">
        <v>83</v>
      </c>
      <c r="AH33" s="346">
        <v>32</v>
      </c>
      <c r="AI33" s="346">
        <v>102</v>
      </c>
      <c r="AJ33" s="345">
        <v>154</v>
      </c>
      <c r="AK33" s="347">
        <v>9</v>
      </c>
      <c r="AL33" s="346">
        <v>84</v>
      </c>
      <c r="AM33" s="346">
        <v>18</v>
      </c>
      <c r="AN33" s="345">
        <v>143</v>
      </c>
      <c r="AO33" s="347">
        <v>55</v>
      </c>
      <c r="AP33" s="346">
        <v>29</v>
      </c>
      <c r="AQ33" s="346">
        <v>15</v>
      </c>
      <c r="AR33" s="348">
        <v>20</v>
      </c>
    </row>
    <row r="34" spans="1:45" x14ac:dyDescent="0.2">
      <c r="A34" s="342" t="s">
        <v>22</v>
      </c>
      <c r="B34" s="343" t="s">
        <v>536</v>
      </c>
      <c r="C34" s="344">
        <v>146857</v>
      </c>
      <c r="D34" s="345">
        <f t="shared" si="0"/>
        <v>58372</v>
      </c>
      <c r="E34" s="346">
        <v>16419</v>
      </c>
      <c r="F34" s="345">
        <v>13991</v>
      </c>
      <c r="G34" s="347">
        <v>4784</v>
      </c>
      <c r="H34" s="346">
        <v>10779</v>
      </c>
      <c r="I34" s="346">
        <v>684</v>
      </c>
      <c r="J34" s="345">
        <v>738</v>
      </c>
      <c r="K34" s="347">
        <v>4655</v>
      </c>
      <c r="L34" s="346">
        <v>526</v>
      </c>
      <c r="M34" s="346">
        <v>1177</v>
      </c>
      <c r="N34" s="345">
        <v>5450</v>
      </c>
      <c r="O34" s="347">
        <v>866</v>
      </c>
      <c r="P34" s="345">
        <v>999</v>
      </c>
      <c r="Q34" s="347">
        <v>2236</v>
      </c>
      <c r="R34" s="346">
        <v>1997</v>
      </c>
      <c r="S34" s="346">
        <v>1799</v>
      </c>
      <c r="T34" s="345">
        <v>1811</v>
      </c>
      <c r="U34" s="347">
        <v>1361</v>
      </c>
      <c r="V34" s="346">
        <v>1718</v>
      </c>
      <c r="W34" s="346">
        <v>1983</v>
      </c>
      <c r="X34" s="345">
        <v>846</v>
      </c>
      <c r="Y34" s="347">
        <v>580</v>
      </c>
      <c r="Z34" s="346">
        <v>1473</v>
      </c>
      <c r="AA34" s="346">
        <v>927</v>
      </c>
      <c r="AB34" s="345">
        <v>645</v>
      </c>
      <c r="AC34" s="347">
        <v>769</v>
      </c>
      <c r="AD34" s="346">
        <v>542</v>
      </c>
      <c r="AE34" s="346">
        <v>1367</v>
      </c>
      <c r="AF34" s="345">
        <v>1973</v>
      </c>
      <c r="AG34" s="347">
        <v>347</v>
      </c>
      <c r="AH34" s="346">
        <v>291</v>
      </c>
      <c r="AI34" s="346">
        <v>1199</v>
      </c>
      <c r="AJ34" s="345">
        <v>702</v>
      </c>
      <c r="AK34" s="347">
        <v>182</v>
      </c>
      <c r="AL34" s="346">
        <v>957</v>
      </c>
      <c r="AM34" s="346">
        <v>317</v>
      </c>
      <c r="AN34" s="345">
        <v>755</v>
      </c>
      <c r="AO34" s="347">
        <v>180</v>
      </c>
      <c r="AP34" s="346">
        <v>166</v>
      </c>
      <c r="AQ34" s="346">
        <v>155</v>
      </c>
      <c r="AR34" s="348">
        <v>139</v>
      </c>
    </row>
    <row r="35" spans="1:45" x14ac:dyDescent="0.2">
      <c r="A35" s="342" t="s">
        <v>23</v>
      </c>
      <c r="B35" s="343" t="s">
        <v>194</v>
      </c>
      <c r="C35" s="344">
        <v>29908</v>
      </c>
      <c r="D35" s="345">
        <f t="shared" si="0"/>
        <v>14890</v>
      </c>
      <c r="E35" s="346">
        <v>2790</v>
      </c>
      <c r="F35" s="345">
        <v>3249</v>
      </c>
      <c r="G35" s="347">
        <v>1499</v>
      </c>
      <c r="H35" s="346">
        <v>1884</v>
      </c>
      <c r="I35" s="346">
        <v>126</v>
      </c>
      <c r="J35" s="345">
        <v>253</v>
      </c>
      <c r="K35" s="347">
        <v>857</v>
      </c>
      <c r="L35" s="346">
        <v>55</v>
      </c>
      <c r="M35" s="346">
        <v>283</v>
      </c>
      <c r="N35" s="345">
        <v>844</v>
      </c>
      <c r="O35" s="347">
        <v>42</v>
      </c>
      <c r="P35" s="345">
        <v>58</v>
      </c>
      <c r="Q35" s="347">
        <v>576</v>
      </c>
      <c r="R35" s="346">
        <v>61</v>
      </c>
      <c r="S35" s="346">
        <v>588</v>
      </c>
      <c r="T35" s="345">
        <v>233</v>
      </c>
      <c r="U35" s="347">
        <v>49</v>
      </c>
      <c r="V35" s="346">
        <v>841</v>
      </c>
      <c r="W35" s="346">
        <v>41</v>
      </c>
      <c r="X35" s="345">
        <v>50</v>
      </c>
      <c r="Y35" s="347">
        <v>45</v>
      </c>
      <c r="Z35" s="346">
        <v>91</v>
      </c>
      <c r="AA35" s="346">
        <v>42</v>
      </c>
      <c r="AB35" s="345">
        <v>40</v>
      </c>
      <c r="AC35" s="347">
        <v>22</v>
      </c>
      <c r="AD35" s="346">
        <v>22</v>
      </c>
      <c r="AE35" s="346">
        <v>72</v>
      </c>
      <c r="AF35" s="345">
        <v>60</v>
      </c>
      <c r="AG35" s="347">
        <v>36</v>
      </c>
      <c r="AH35" s="346">
        <v>11</v>
      </c>
      <c r="AI35" s="346">
        <v>28</v>
      </c>
      <c r="AJ35" s="345">
        <v>24</v>
      </c>
      <c r="AK35" s="347">
        <v>10</v>
      </c>
      <c r="AL35" s="346">
        <v>14</v>
      </c>
      <c r="AM35" s="346">
        <v>13</v>
      </c>
      <c r="AN35" s="345">
        <v>45</v>
      </c>
      <c r="AO35" s="347">
        <v>13</v>
      </c>
      <c r="AP35" s="346">
        <v>18</v>
      </c>
      <c r="AQ35" s="346">
        <v>15</v>
      </c>
      <c r="AR35" s="348">
        <v>18</v>
      </c>
    </row>
    <row r="36" spans="1:45" x14ac:dyDescent="0.2">
      <c r="A36" s="342" t="s">
        <v>24</v>
      </c>
      <c r="B36" s="343" t="s">
        <v>39</v>
      </c>
      <c r="C36" s="344">
        <v>66571</v>
      </c>
      <c r="D36" s="345">
        <f t="shared" si="0"/>
        <v>21457</v>
      </c>
      <c r="E36" s="346">
        <v>5675</v>
      </c>
      <c r="F36" s="345">
        <v>3806</v>
      </c>
      <c r="G36" s="347">
        <v>3174</v>
      </c>
      <c r="H36" s="346">
        <v>3719</v>
      </c>
      <c r="I36" s="346">
        <v>904</v>
      </c>
      <c r="J36" s="345">
        <v>1158</v>
      </c>
      <c r="K36" s="347">
        <v>5057</v>
      </c>
      <c r="L36" s="346">
        <v>467</v>
      </c>
      <c r="M36" s="346">
        <v>1455</v>
      </c>
      <c r="N36" s="345">
        <v>2835</v>
      </c>
      <c r="O36" s="347">
        <v>532</v>
      </c>
      <c r="P36" s="345">
        <v>521</v>
      </c>
      <c r="Q36" s="347">
        <v>1746</v>
      </c>
      <c r="R36" s="346">
        <v>778</v>
      </c>
      <c r="S36" s="346">
        <v>863</v>
      </c>
      <c r="T36" s="345">
        <v>1203</v>
      </c>
      <c r="U36" s="347">
        <v>857</v>
      </c>
      <c r="V36" s="346">
        <v>976</v>
      </c>
      <c r="W36" s="346">
        <v>507</v>
      </c>
      <c r="X36" s="345">
        <v>589</v>
      </c>
      <c r="Y36" s="347">
        <v>409</v>
      </c>
      <c r="Z36" s="346">
        <v>907</v>
      </c>
      <c r="AA36" s="346">
        <v>508</v>
      </c>
      <c r="AB36" s="345">
        <v>545</v>
      </c>
      <c r="AC36" s="347">
        <v>572</v>
      </c>
      <c r="AD36" s="346">
        <v>599</v>
      </c>
      <c r="AE36" s="346">
        <v>850</v>
      </c>
      <c r="AF36" s="345">
        <v>913</v>
      </c>
      <c r="AG36" s="347">
        <v>261</v>
      </c>
      <c r="AH36" s="346">
        <v>237</v>
      </c>
      <c r="AI36" s="346">
        <v>228</v>
      </c>
      <c r="AJ36" s="345">
        <v>224</v>
      </c>
      <c r="AK36" s="347">
        <v>110</v>
      </c>
      <c r="AL36" s="346">
        <v>281</v>
      </c>
      <c r="AM36" s="346">
        <v>148</v>
      </c>
      <c r="AN36" s="345">
        <v>209</v>
      </c>
      <c r="AO36" s="347">
        <v>350</v>
      </c>
      <c r="AP36" s="346">
        <v>305</v>
      </c>
      <c r="AQ36" s="346">
        <v>344</v>
      </c>
      <c r="AR36" s="348">
        <v>292</v>
      </c>
    </row>
    <row r="37" spans="1:45" x14ac:dyDescent="0.2">
      <c r="A37" s="342" t="s">
        <v>25</v>
      </c>
      <c r="B37" s="343" t="s">
        <v>40</v>
      </c>
      <c r="C37" s="344">
        <v>138126</v>
      </c>
      <c r="D37" s="345">
        <f t="shared" si="0"/>
        <v>43795</v>
      </c>
      <c r="E37" s="346">
        <v>12968</v>
      </c>
      <c r="F37" s="345">
        <v>7577</v>
      </c>
      <c r="G37" s="347">
        <v>5322</v>
      </c>
      <c r="H37" s="346">
        <v>16151</v>
      </c>
      <c r="I37" s="346">
        <v>1121</v>
      </c>
      <c r="J37" s="345">
        <v>2875</v>
      </c>
      <c r="K37" s="347">
        <v>3760</v>
      </c>
      <c r="L37" s="346">
        <v>801</v>
      </c>
      <c r="M37" s="346">
        <v>2473</v>
      </c>
      <c r="N37" s="345">
        <v>4941</v>
      </c>
      <c r="O37" s="347">
        <v>1206</v>
      </c>
      <c r="P37" s="345">
        <v>950</v>
      </c>
      <c r="Q37" s="347">
        <v>4818</v>
      </c>
      <c r="R37" s="346">
        <v>1783</v>
      </c>
      <c r="S37" s="346">
        <v>1571</v>
      </c>
      <c r="T37" s="345">
        <v>2837</v>
      </c>
      <c r="U37" s="347">
        <v>931</v>
      </c>
      <c r="V37" s="346">
        <v>3683</v>
      </c>
      <c r="W37" s="346">
        <v>1038</v>
      </c>
      <c r="X37" s="345">
        <v>1159</v>
      </c>
      <c r="Y37" s="347">
        <v>608</v>
      </c>
      <c r="Z37" s="346">
        <v>1894</v>
      </c>
      <c r="AA37" s="346">
        <v>991</v>
      </c>
      <c r="AB37" s="345">
        <v>918</v>
      </c>
      <c r="AC37" s="347">
        <v>1045</v>
      </c>
      <c r="AD37" s="346">
        <v>957</v>
      </c>
      <c r="AE37" s="346">
        <v>1412</v>
      </c>
      <c r="AF37" s="345">
        <v>1939</v>
      </c>
      <c r="AG37" s="347">
        <v>770</v>
      </c>
      <c r="AH37" s="346">
        <v>637</v>
      </c>
      <c r="AI37" s="346">
        <v>716</v>
      </c>
      <c r="AJ37" s="345">
        <v>766</v>
      </c>
      <c r="AK37" s="347">
        <v>305</v>
      </c>
      <c r="AL37" s="346">
        <v>561</v>
      </c>
      <c r="AM37" s="346">
        <v>250</v>
      </c>
      <c r="AN37" s="345">
        <v>557</v>
      </c>
      <c r="AO37" s="347">
        <v>649</v>
      </c>
      <c r="AP37" s="346">
        <v>398</v>
      </c>
      <c r="AQ37" s="346">
        <v>625</v>
      </c>
      <c r="AR37" s="348">
        <v>368</v>
      </c>
    </row>
    <row r="38" spans="1:45" x14ac:dyDescent="0.2">
      <c r="A38" s="342" t="s">
        <v>26</v>
      </c>
      <c r="B38" s="343" t="s">
        <v>482</v>
      </c>
      <c r="C38" s="344">
        <v>297763</v>
      </c>
      <c r="D38" s="345">
        <f t="shared" si="0"/>
        <v>88946</v>
      </c>
      <c r="E38" s="346">
        <v>29406</v>
      </c>
      <c r="F38" s="345">
        <v>23893</v>
      </c>
      <c r="G38" s="347">
        <v>15856</v>
      </c>
      <c r="H38" s="346">
        <v>23984</v>
      </c>
      <c r="I38" s="346">
        <v>3407</v>
      </c>
      <c r="J38" s="345">
        <v>4333</v>
      </c>
      <c r="K38" s="347">
        <v>9314</v>
      </c>
      <c r="L38" s="346">
        <v>1963</v>
      </c>
      <c r="M38" s="346">
        <v>4830</v>
      </c>
      <c r="N38" s="345">
        <v>13053</v>
      </c>
      <c r="O38" s="347">
        <v>3234</v>
      </c>
      <c r="P38" s="345">
        <v>2394</v>
      </c>
      <c r="Q38" s="347">
        <v>11091</v>
      </c>
      <c r="R38" s="346">
        <v>4394</v>
      </c>
      <c r="S38" s="346">
        <v>3774</v>
      </c>
      <c r="T38" s="345">
        <v>8092</v>
      </c>
      <c r="U38" s="347">
        <v>3462</v>
      </c>
      <c r="V38" s="346">
        <v>5844</v>
      </c>
      <c r="W38" s="346">
        <v>2145</v>
      </c>
      <c r="X38" s="345">
        <v>2225</v>
      </c>
      <c r="Y38" s="347">
        <v>1968</v>
      </c>
      <c r="Z38" s="346">
        <v>3593</v>
      </c>
      <c r="AA38" s="346">
        <v>2285</v>
      </c>
      <c r="AB38" s="345">
        <v>1857</v>
      </c>
      <c r="AC38" s="347">
        <v>2560</v>
      </c>
      <c r="AD38" s="346">
        <v>2029</v>
      </c>
      <c r="AE38" s="346">
        <v>1810</v>
      </c>
      <c r="AF38" s="345">
        <v>4086</v>
      </c>
      <c r="AG38" s="347">
        <v>1453</v>
      </c>
      <c r="AH38" s="346">
        <v>1134</v>
      </c>
      <c r="AI38" s="346">
        <v>1621</v>
      </c>
      <c r="AJ38" s="345">
        <v>1027</v>
      </c>
      <c r="AK38" s="347">
        <v>332</v>
      </c>
      <c r="AL38" s="346">
        <v>1054</v>
      </c>
      <c r="AM38" s="346">
        <v>655</v>
      </c>
      <c r="AN38" s="345">
        <v>1084</v>
      </c>
      <c r="AO38" s="347">
        <v>710</v>
      </c>
      <c r="AP38" s="346">
        <v>1446</v>
      </c>
      <c r="AQ38" s="346">
        <v>767</v>
      </c>
      <c r="AR38" s="348">
        <v>652</v>
      </c>
    </row>
    <row r="39" spans="1:45" x14ac:dyDescent="0.2">
      <c r="A39" s="342" t="s">
        <v>51</v>
      </c>
      <c r="B39" s="343" t="s">
        <v>537</v>
      </c>
      <c r="C39" s="344">
        <v>24412</v>
      </c>
      <c r="D39" s="345">
        <f t="shared" si="0"/>
        <v>7105</v>
      </c>
      <c r="E39" s="346">
        <v>2880</v>
      </c>
      <c r="F39" s="345">
        <v>943</v>
      </c>
      <c r="G39" s="347">
        <v>900</v>
      </c>
      <c r="H39" s="346">
        <v>1300</v>
      </c>
      <c r="I39" s="346">
        <v>340</v>
      </c>
      <c r="J39" s="345">
        <v>185</v>
      </c>
      <c r="K39" s="347">
        <v>528</v>
      </c>
      <c r="L39" s="346">
        <v>183</v>
      </c>
      <c r="M39" s="346">
        <v>721</v>
      </c>
      <c r="N39" s="345">
        <v>924</v>
      </c>
      <c r="O39" s="347">
        <v>301</v>
      </c>
      <c r="P39" s="345">
        <v>345</v>
      </c>
      <c r="Q39" s="347">
        <v>591</v>
      </c>
      <c r="R39" s="346">
        <v>414</v>
      </c>
      <c r="S39" s="346">
        <v>357</v>
      </c>
      <c r="T39" s="345">
        <v>316</v>
      </c>
      <c r="U39" s="347">
        <v>257</v>
      </c>
      <c r="V39" s="346">
        <v>504</v>
      </c>
      <c r="W39" s="346">
        <v>317</v>
      </c>
      <c r="X39" s="345">
        <v>325</v>
      </c>
      <c r="Y39" s="347">
        <v>245</v>
      </c>
      <c r="Z39" s="346">
        <v>629</v>
      </c>
      <c r="AA39" s="346">
        <v>432</v>
      </c>
      <c r="AB39" s="345">
        <v>287</v>
      </c>
      <c r="AC39" s="347">
        <v>432</v>
      </c>
      <c r="AD39" s="346">
        <v>372</v>
      </c>
      <c r="AE39" s="346">
        <v>321</v>
      </c>
      <c r="AF39" s="345">
        <v>555</v>
      </c>
      <c r="AG39" s="347">
        <v>71</v>
      </c>
      <c r="AH39" s="346">
        <v>199</v>
      </c>
      <c r="AI39" s="346">
        <v>97</v>
      </c>
      <c r="AJ39" s="345">
        <v>92</v>
      </c>
      <c r="AK39" s="347">
        <v>69</v>
      </c>
      <c r="AL39" s="346">
        <v>115</v>
      </c>
      <c r="AM39" s="346">
        <v>112</v>
      </c>
      <c r="AN39" s="345">
        <v>81</v>
      </c>
      <c r="AO39" s="347">
        <v>108</v>
      </c>
      <c r="AP39" s="346">
        <v>149</v>
      </c>
      <c r="AQ39" s="346">
        <v>159</v>
      </c>
      <c r="AR39" s="348">
        <v>151</v>
      </c>
    </row>
    <row r="40" spans="1:45" x14ac:dyDescent="0.2">
      <c r="A40" s="342" t="s">
        <v>195</v>
      </c>
      <c r="B40" s="343" t="s">
        <v>41</v>
      </c>
      <c r="C40" s="344">
        <v>223814</v>
      </c>
      <c r="D40" s="345">
        <f t="shared" si="0"/>
        <v>82167</v>
      </c>
      <c r="E40" s="346">
        <v>23856</v>
      </c>
      <c r="F40" s="345">
        <v>20433</v>
      </c>
      <c r="G40" s="347">
        <v>10079</v>
      </c>
      <c r="H40" s="346">
        <v>13233</v>
      </c>
      <c r="I40" s="346">
        <v>1516</v>
      </c>
      <c r="J40" s="345">
        <v>3636</v>
      </c>
      <c r="K40" s="347">
        <v>4949</v>
      </c>
      <c r="L40" s="346">
        <v>933</v>
      </c>
      <c r="M40" s="346">
        <v>3211</v>
      </c>
      <c r="N40" s="345">
        <v>8567</v>
      </c>
      <c r="O40" s="347">
        <v>1103</v>
      </c>
      <c r="P40" s="345">
        <v>1505</v>
      </c>
      <c r="Q40" s="347">
        <v>6040</v>
      </c>
      <c r="R40" s="346">
        <v>1641</v>
      </c>
      <c r="S40" s="346">
        <v>11242</v>
      </c>
      <c r="T40" s="345">
        <v>3538</v>
      </c>
      <c r="U40" s="347">
        <v>1099</v>
      </c>
      <c r="V40" s="346">
        <v>3286</v>
      </c>
      <c r="W40" s="346">
        <v>1778</v>
      </c>
      <c r="X40" s="345">
        <v>1021</v>
      </c>
      <c r="Y40" s="347">
        <v>787</v>
      </c>
      <c r="Z40" s="346">
        <v>1865</v>
      </c>
      <c r="AA40" s="346">
        <v>953</v>
      </c>
      <c r="AB40" s="345">
        <v>1147</v>
      </c>
      <c r="AC40" s="347">
        <v>746</v>
      </c>
      <c r="AD40" s="346">
        <v>1017</v>
      </c>
      <c r="AE40" s="346">
        <v>1255</v>
      </c>
      <c r="AF40" s="345">
        <v>2642</v>
      </c>
      <c r="AG40" s="347">
        <v>617</v>
      </c>
      <c r="AH40" s="346">
        <v>461</v>
      </c>
      <c r="AI40" s="346">
        <v>769</v>
      </c>
      <c r="AJ40" s="345">
        <v>1621</v>
      </c>
      <c r="AK40" s="347">
        <v>227</v>
      </c>
      <c r="AL40" s="346">
        <v>479</v>
      </c>
      <c r="AM40" s="346">
        <v>142</v>
      </c>
      <c r="AN40" s="345">
        <v>566</v>
      </c>
      <c r="AO40" s="347">
        <v>624</v>
      </c>
      <c r="AP40" s="346">
        <v>2089</v>
      </c>
      <c r="AQ40" s="346">
        <v>390</v>
      </c>
      <c r="AR40" s="348">
        <v>584</v>
      </c>
    </row>
    <row r="41" spans="1:45" x14ac:dyDescent="0.2">
      <c r="A41" s="342" t="s">
        <v>201</v>
      </c>
      <c r="B41" s="343" t="s">
        <v>42</v>
      </c>
      <c r="C41" s="344">
        <v>341198</v>
      </c>
      <c r="D41" s="345">
        <f>C41-SUM(E41:AR41)</f>
        <v>114877</v>
      </c>
      <c r="E41" s="346">
        <v>35465</v>
      </c>
      <c r="F41" s="345">
        <v>27676</v>
      </c>
      <c r="G41" s="347">
        <v>15061</v>
      </c>
      <c r="H41" s="346">
        <v>27050</v>
      </c>
      <c r="I41" s="346">
        <v>3759</v>
      </c>
      <c r="J41" s="345">
        <v>4521</v>
      </c>
      <c r="K41" s="347">
        <v>9834</v>
      </c>
      <c r="L41" s="346">
        <v>1549</v>
      </c>
      <c r="M41" s="346">
        <v>7789</v>
      </c>
      <c r="N41" s="345">
        <v>13853</v>
      </c>
      <c r="O41" s="347">
        <v>2911</v>
      </c>
      <c r="P41" s="345">
        <v>2566</v>
      </c>
      <c r="Q41" s="347">
        <v>9760</v>
      </c>
      <c r="R41" s="346">
        <v>5091</v>
      </c>
      <c r="S41" s="346">
        <v>4340</v>
      </c>
      <c r="T41" s="345">
        <v>6066</v>
      </c>
      <c r="U41" s="347">
        <v>2737</v>
      </c>
      <c r="V41" s="346">
        <v>6638</v>
      </c>
      <c r="W41" s="346">
        <v>2283</v>
      </c>
      <c r="X41" s="345">
        <v>2907</v>
      </c>
      <c r="Y41" s="347">
        <v>1372</v>
      </c>
      <c r="Z41" s="346">
        <v>3235</v>
      </c>
      <c r="AA41" s="346">
        <v>3319</v>
      </c>
      <c r="AB41" s="345">
        <v>1890</v>
      </c>
      <c r="AC41" s="347">
        <v>3548</v>
      </c>
      <c r="AD41" s="346">
        <v>1930</v>
      </c>
      <c r="AE41" s="346">
        <v>3326</v>
      </c>
      <c r="AF41" s="345">
        <v>3672</v>
      </c>
      <c r="AG41" s="347">
        <v>1048</v>
      </c>
      <c r="AH41" s="346">
        <v>996</v>
      </c>
      <c r="AI41" s="346">
        <v>1300</v>
      </c>
      <c r="AJ41" s="345">
        <v>1257</v>
      </c>
      <c r="AK41" s="347">
        <v>394</v>
      </c>
      <c r="AL41" s="346">
        <v>1284</v>
      </c>
      <c r="AM41" s="346">
        <v>513</v>
      </c>
      <c r="AN41" s="345">
        <v>1311</v>
      </c>
      <c r="AO41" s="347">
        <v>652</v>
      </c>
      <c r="AP41" s="346">
        <v>973</v>
      </c>
      <c r="AQ41" s="346">
        <v>1192</v>
      </c>
      <c r="AR41" s="348">
        <v>1253</v>
      </c>
    </row>
    <row r="42" spans="1:45" x14ac:dyDescent="0.2">
      <c r="A42" s="342" t="s">
        <v>202</v>
      </c>
      <c r="B42" s="343" t="s">
        <v>283</v>
      </c>
      <c r="C42" s="344">
        <v>0</v>
      </c>
      <c r="D42" s="345">
        <v>0</v>
      </c>
      <c r="E42" s="346">
        <v>0</v>
      </c>
      <c r="F42" s="345">
        <v>0</v>
      </c>
      <c r="G42" s="347">
        <v>0</v>
      </c>
      <c r="H42" s="346">
        <v>0</v>
      </c>
      <c r="I42" s="346">
        <v>0</v>
      </c>
      <c r="J42" s="345">
        <v>0</v>
      </c>
      <c r="K42" s="347">
        <v>0</v>
      </c>
      <c r="L42" s="346">
        <v>0</v>
      </c>
      <c r="M42" s="346">
        <v>0</v>
      </c>
      <c r="N42" s="345">
        <v>0</v>
      </c>
      <c r="O42" s="347">
        <v>0</v>
      </c>
      <c r="P42" s="345">
        <v>0</v>
      </c>
      <c r="Q42" s="347">
        <v>0</v>
      </c>
      <c r="R42" s="346">
        <v>0</v>
      </c>
      <c r="S42" s="346">
        <v>0</v>
      </c>
      <c r="T42" s="345">
        <v>0</v>
      </c>
      <c r="U42" s="347">
        <v>0</v>
      </c>
      <c r="V42" s="346">
        <v>0</v>
      </c>
      <c r="W42" s="346">
        <v>0</v>
      </c>
      <c r="X42" s="345">
        <v>0</v>
      </c>
      <c r="Y42" s="347">
        <v>0</v>
      </c>
      <c r="Z42" s="346">
        <v>0</v>
      </c>
      <c r="AA42" s="346">
        <v>0</v>
      </c>
      <c r="AB42" s="345">
        <v>0</v>
      </c>
      <c r="AC42" s="347">
        <v>0</v>
      </c>
      <c r="AD42" s="346">
        <v>0</v>
      </c>
      <c r="AE42" s="346">
        <v>0</v>
      </c>
      <c r="AF42" s="345">
        <v>0</v>
      </c>
      <c r="AG42" s="347">
        <v>0</v>
      </c>
      <c r="AH42" s="346">
        <v>0</v>
      </c>
      <c r="AI42" s="346">
        <v>0</v>
      </c>
      <c r="AJ42" s="345">
        <v>0</v>
      </c>
      <c r="AK42" s="347">
        <v>0</v>
      </c>
      <c r="AL42" s="346">
        <v>0</v>
      </c>
      <c r="AM42" s="346">
        <v>0</v>
      </c>
      <c r="AN42" s="345">
        <v>0</v>
      </c>
      <c r="AO42" s="347">
        <v>0</v>
      </c>
      <c r="AP42" s="346">
        <v>0</v>
      </c>
      <c r="AQ42" s="346">
        <v>0</v>
      </c>
      <c r="AR42" s="348">
        <v>0</v>
      </c>
      <c r="AS42" s="329" t="s">
        <v>538</v>
      </c>
    </row>
    <row r="43" spans="1:45" x14ac:dyDescent="0.2">
      <c r="A43" s="342" t="s">
        <v>203</v>
      </c>
      <c r="B43" s="343" t="s">
        <v>284</v>
      </c>
      <c r="C43" s="344">
        <v>434</v>
      </c>
      <c r="D43" s="345">
        <f>C43-SUM(E43:AR43)</f>
        <v>110</v>
      </c>
      <c r="E43" s="346">
        <v>42</v>
      </c>
      <c r="F43" s="345">
        <v>18</v>
      </c>
      <c r="G43" s="347">
        <v>21</v>
      </c>
      <c r="H43" s="346">
        <v>53</v>
      </c>
      <c r="I43" s="346">
        <v>2</v>
      </c>
      <c r="J43" s="345">
        <v>14</v>
      </c>
      <c r="K43" s="347">
        <v>13</v>
      </c>
      <c r="L43" s="346">
        <v>2</v>
      </c>
      <c r="M43" s="346">
        <v>9</v>
      </c>
      <c r="N43" s="345">
        <v>23</v>
      </c>
      <c r="O43" s="347">
        <v>2</v>
      </c>
      <c r="P43" s="345">
        <v>3</v>
      </c>
      <c r="Q43" s="347">
        <v>17</v>
      </c>
      <c r="R43" s="346">
        <v>6</v>
      </c>
      <c r="S43" s="346">
        <v>8</v>
      </c>
      <c r="T43" s="345">
        <v>12</v>
      </c>
      <c r="U43" s="347">
        <v>3</v>
      </c>
      <c r="V43" s="346">
        <v>12</v>
      </c>
      <c r="W43" s="346">
        <v>4</v>
      </c>
      <c r="X43" s="345">
        <v>5</v>
      </c>
      <c r="Y43" s="347">
        <v>2</v>
      </c>
      <c r="Z43" s="346">
        <v>6</v>
      </c>
      <c r="AA43" s="346">
        <v>5</v>
      </c>
      <c r="AB43" s="345">
        <v>2</v>
      </c>
      <c r="AC43" s="347">
        <v>4</v>
      </c>
      <c r="AD43" s="346">
        <v>3</v>
      </c>
      <c r="AE43" s="346">
        <v>5</v>
      </c>
      <c r="AF43" s="345">
        <v>7</v>
      </c>
      <c r="AG43" s="347">
        <v>3</v>
      </c>
      <c r="AH43" s="346">
        <v>2</v>
      </c>
      <c r="AI43" s="346">
        <v>2</v>
      </c>
      <c r="AJ43" s="345">
        <v>3</v>
      </c>
      <c r="AK43" s="347">
        <v>0</v>
      </c>
      <c r="AL43" s="346">
        <v>2</v>
      </c>
      <c r="AM43" s="346">
        <v>1</v>
      </c>
      <c r="AN43" s="345">
        <v>2</v>
      </c>
      <c r="AO43" s="347">
        <v>2</v>
      </c>
      <c r="AP43" s="346">
        <v>1</v>
      </c>
      <c r="AQ43" s="346">
        <v>2</v>
      </c>
      <c r="AR43" s="348">
        <v>1</v>
      </c>
    </row>
    <row r="44" spans="1:45" x14ac:dyDescent="0.2">
      <c r="A44" s="349"/>
      <c r="B44" s="350" t="s">
        <v>539</v>
      </c>
      <c r="C44" s="351">
        <f>SUM(C5:C43)</f>
        <v>2516012</v>
      </c>
      <c r="D44" s="352">
        <f>SUM(D5:D43)</f>
        <v>773646</v>
      </c>
      <c r="E44" s="353">
        <f t="shared" ref="E44:AR44" si="1">SUM(E5:E43)</f>
        <v>286690</v>
      </c>
      <c r="F44" s="352">
        <f t="shared" si="1"/>
        <v>205034</v>
      </c>
      <c r="G44" s="354">
        <f t="shared" si="1"/>
        <v>114013</v>
      </c>
      <c r="H44" s="353">
        <f t="shared" si="1"/>
        <v>163870</v>
      </c>
      <c r="I44" s="353">
        <f t="shared" si="1"/>
        <v>25369</v>
      </c>
      <c r="J44" s="352">
        <f t="shared" si="1"/>
        <v>27463</v>
      </c>
      <c r="K44" s="354">
        <f t="shared" si="1"/>
        <v>79497</v>
      </c>
      <c r="L44" s="353">
        <f t="shared" si="1"/>
        <v>14190</v>
      </c>
      <c r="M44" s="353">
        <f t="shared" si="1"/>
        <v>48548</v>
      </c>
      <c r="N44" s="352">
        <f t="shared" si="1"/>
        <v>105721</v>
      </c>
      <c r="O44" s="354">
        <f t="shared" si="1"/>
        <v>22533</v>
      </c>
      <c r="P44" s="352">
        <f t="shared" si="1"/>
        <v>20121</v>
      </c>
      <c r="Q44" s="354">
        <f t="shared" si="1"/>
        <v>60589</v>
      </c>
      <c r="R44" s="353">
        <f t="shared" si="1"/>
        <v>39078</v>
      </c>
      <c r="S44" s="353">
        <f t="shared" si="1"/>
        <v>52735</v>
      </c>
      <c r="T44" s="352">
        <f t="shared" si="1"/>
        <v>42544</v>
      </c>
      <c r="U44" s="354">
        <f t="shared" si="1"/>
        <v>26737</v>
      </c>
      <c r="V44" s="353">
        <f t="shared" si="1"/>
        <v>46572</v>
      </c>
      <c r="W44" s="353">
        <f t="shared" si="1"/>
        <v>27308</v>
      </c>
      <c r="X44" s="352">
        <f t="shared" si="1"/>
        <v>21411</v>
      </c>
      <c r="Y44" s="354">
        <f t="shared" si="1"/>
        <v>12486</v>
      </c>
      <c r="Z44" s="353">
        <f t="shared" si="1"/>
        <v>35143</v>
      </c>
      <c r="AA44" s="353">
        <f t="shared" si="1"/>
        <v>27629</v>
      </c>
      <c r="AB44" s="352">
        <f t="shared" si="1"/>
        <v>17044</v>
      </c>
      <c r="AC44" s="354">
        <f t="shared" si="1"/>
        <v>22213</v>
      </c>
      <c r="AD44" s="353">
        <f t="shared" si="1"/>
        <v>18548</v>
      </c>
      <c r="AE44" s="353">
        <f t="shared" si="1"/>
        <v>26439</v>
      </c>
      <c r="AF44" s="352">
        <f t="shared" si="1"/>
        <v>38477</v>
      </c>
      <c r="AG44" s="354">
        <f t="shared" si="1"/>
        <v>8500</v>
      </c>
      <c r="AH44" s="353">
        <f t="shared" si="1"/>
        <v>9756</v>
      </c>
      <c r="AI44" s="353">
        <f t="shared" si="1"/>
        <v>16207</v>
      </c>
      <c r="AJ44" s="352">
        <f t="shared" si="1"/>
        <v>12848</v>
      </c>
      <c r="AK44" s="354">
        <f t="shared" si="1"/>
        <v>4534</v>
      </c>
      <c r="AL44" s="353">
        <f t="shared" si="1"/>
        <v>13373</v>
      </c>
      <c r="AM44" s="353">
        <f t="shared" si="1"/>
        <v>4407</v>
      </c>
      <c r="AN44" s="352">
        <f t="shared" si="1"/>
        <v>11384</v>
      </c>
      <c r="AO44" s="354">
        <f t="shared" si="1"/>
        <v>6226</v>
      </c>
      <c r="AP44" s="353">
        <f t="shared" si="1"/>
        <v>10035</v>
      </c>
      <c r="AQ44" s="353">
        <f t="shared" si="1"/>
        <v>8805</v>
      </c>
      <c r="AR44" s="355">
        <f t="shared" si="1"/>
        <v>7916</v>
      </c>
      <c r="AS44" s="356"/>
    </row>
    <row r="45" spans="1:45" x14ac:dyDescent="0.2">
      <c r="A45" s="327"/>
      <c r="B45" s="327"/>
      <c r="C45" s="357"/>
      <c r="D45" s="357" t="s">
        <v>540</v>
      </c>
      <c r="E45" s="357"/>
      <c r="F45" s="357"/>
      <c r="G45" s="357"/>
      <c r="H45" s="357"/>
      <c r="I45" s="357"/>
      <c r="J45" s="357"/>
      <c r="K45" s="357"/>
      <c r="L45" s="357"/>
      <c r="M45" s="357"/>
      <c r="N45" s="357"/>
      <c r="O45" s="357"/>
      <c r="P45" s="357"/>
      <c r="Q45" s="357"/>
      <c r="R45" s="357"/>
      <c r="S45" s="357"/>
      <c r="T45" s="357"/>
      <c r="U45" s="357"/>
      <c r="V45" s="357"/>
      <c r="W45" s="357"/>
      <c r="X45" s="357"/>
      <c r="Y45" s="357"/>
      <c r="Z45" s="357"/>
      <c r="AA45" s="357"/>
      <c r="AB45" s="357"/>
      <c r="AC45" s="357"/>
      <c r="AD45" s="357"/>
      <c r="AE45" s="357"/>
      <c r="AF45" s="357"/>
      <c r="AG45" s="357"/>
      <c r="AH45" s="357"/>
      <c r="AI45" s="357"/>
      <c r="AJ45" s="357"/>
      <c r="AK45" s="357"/>
      <c r="AL45" s="357"/>
      <c r="AM45" s="357"/>
      <c r="AN45" s="357"/>
      <c r="AO45" s="357"/>
      <c r="AP45" s="357"/>
      <c r="AQ45" s="357"/>
      <c r="AR45" s="357"/>
    </row>
    <row r="46" spans="1:45" x14ac:dyDescent="0.2">
      <c r="A46" s="327"/>
      <c r="B46" s="327"/>
      <c r="C46" s="357"/>
      <c r="D46" s="327"/>
      <c r="E46" s="327"/>
      <c r="F46" s="327"/>
      <c r="G46" s="327"/>
      <c r="H46" s="327"/>
      <c r="I46" s="327"/>
      <c r="J46" s="327"/>
      <c r="K46" s="327"/>
      <c r="L46" s="327"/>
      <c r="M46" s="327"/>
      <c r="N46" s="327"/>
      <c r="O46" s="327"/>
      <c r="P46" s="327"/>
      <c r="Q46" s="327"/>
      <c r="R46" s="327"/>
      <c r="S46" s="327"/>
      <c r="T46" s="327"/>
      <c r="U46" s="327"/>
      <c r="V46" s="327"/>
      <c r="W46" s="327"/>
      <c r="X46" s="327"/>
      <c r="Y46" s="327"/>
      <c r="Z46" s="327"/>
      <c r="AA46" s="327"/>
      <c r="AB46" s="327"/>
      <c r="AC46" s="327"/>
      <c r="AD46" s="327"/>
      <c r="AE46" s="327"/>
      <c r="AF46" s="327"/>
      <c r="AG46" s="327"/>
      <c r="AH46" s="327"/>
      <c r="AI46" s="327"/>
      <c r="AJ46" s="327"/>
      <c r="AK46" s="327"/>
      <c r="AL46" s="327"/>
      <c r="AM46" s="327"/>
      <c r="AN46" s="327"/>
      <c r="AO46" s="327"/>
      <c r="AP46" s="327"/>
      <c r="AQ46" s="327"/>
      <c r="AR46" s="327"/>
    </row>
    <row r="47" spans="1:45" x14ac:dyDescent="0.2">
      <c r="A47" s="325" t="s">
        <v>541</v>
      </c>
      <c r="B47" s="326"/>
      <c r="C47" s="327"/>
      <c r="D47" s="327"/>
      <c r="E47" s="327"/>
      <c r="F47" s="327"/>
      <c r="G47" s="327"/>
      <c r="H47" s="327"/>
      <c r="I47" s="327"/>
      <c r="J47" s="327"/>
      <c r="K47" s="327"/>
      <c r="L47" s="327"/>
      <c r="M47" s="327"/>
      <c r="N47" s="327"/>
      <c r="O47" s="327"/>
      <c r="P47" s="327"/>
      <c r="Q47" s="327"/>
      <c r="R47" s="327"/>
      <c r="S47" s="327"/>
      <c r="T47" s="327"/>
      <c r="U47" s="327"/>
      <c r="V47" s="327"/>
      <c r="W47" s="327"/>
      <c r="X47" s="327"/>
      <c r="Y47" s="327"/>
      <c r="Z47" s="327"/>
      <c r="AA47" s="327"/>
      <c r="AB47" s="327"/>
      <c r="AC47" s="327"/>
      <c r="AD47" s="327"/>
      <c r="AE47" s="327"/>
      <c r="AF47" s="327"/>
      <c r="AG47" s="327"/>
      <c r="AH47" s="327"/>
      <c r="AI47" s="327"/>
      <c r="AJ47" s="327"/>
      <c r="AK47" s="327"/>
      <c r="AL47" s="327"/>
      <c r="AM47" s="327"/>
      <c r="AN47" s="327"/>
      <c r="AO47" s="327"/>
      <c r="AP47" s="327"/>
      <c r="AQ47" s="327"/>
      <c r="AR47" s="327"/>
    </row>
    <row r="48" spans="1:45" x14ac:dyDescent="0.2">
      <c r="A48" s="326" t="s">
        <v>178</v>
      </c>
      <c r="B48" s="326" t="s">
        <v>542</v>
      </c>
      <c r="C48" s="327"/>
      <c r="D48" s="327"/>
      <c r="E48" s="327" t="s">
        <v>178</v>
      </c>
      <c r="F48" s="327"/>
      <c r="G48" s="327"/>
      <c r="H48" s="327"/>
      <c r="I48" s="327"/>
      <c r="J48" s="327"/>
      <c r="K48" s="327"/>
      <c r="L48" s="327"/>
      <c r="M48" s="327"/>
      <c r="N48" s="327"/>
      <c r="O48" s="327"/>
      <c r="P48" s="327"/>
      <c r="Q48" s="327"/>
      <c r="R48" s="327"/>
      <c r="S48" s="327"/>
      <c r="T48" s="327"/>
      <c r="U48" s="327"/>
      <c r="V48" s="327"/>
      <c r="W48" s="327"/>
      <c r="X48" s="327"/>
      <c r="Y48" s="327"/>
      <c r="Z48" s="327"/>
      <c r="AA48" s="327"/>
      <c r="AB48" s="327"/>
      <c r="AC48" s="327"/>
      <c r="AD48" s="327"/>
      <c r="AE48" s="327"/>
      <c r="AF48" s="327"/>
      <c r="AG48" s="327"/>
      <c r="AH48" s="327"/>
      <c r="AI48" s="327"/>
      <c r="AJ48" s="327"/>
      <c r="AK48" s="327"/>
      <c r="AL48" s="327"/>
      <c r="AM48" s="327"/>
      <c r="AN48" s="327"/>
      <c r="AO48" s="327"/>
      <c r="AP48" s="327"/>
      <c r="AQ48" s="327" t="s">
        <v>490</v>
      </c>
      <c r="AR48" s="327"/>
    </row>
    <row r="49" spans="1:44" ht="13.5" customHeight="1" x14ac:dyDescent="0.2">
      <c r="A49" s="460" t="s">
        <v>491</v>
      </c>
      <c r="B49" s="462"/>
      <c r="C49" s="330" t="s">
        <v>492</v>
      </c>
      <c r="D49" s="332" t="s">
        <v>133</v>
      </c>
      <c r="E49" s="332" t="s">
        <v>493</v>
      </c>
      <c r="F49" s="331" t="s">
        <v>494</v>
      </c>
      <c r="G49" s="333" t="s">
        <v>495</v>
      </c>
      <c r="H49" s="332" t="s">
        <v>496</v>
      </c>
      <c r="I49" s="332" t="s">
        <v>497</v>
      </c>
      <c r="J49" s="331" t="s">
        <v>498</v>
      </c>
      <c r="K49" s="333" t="s">
        <v>499</v>
      </c>
      <c r="L49" s="332" t="s">
        <v>500</v>
      </c>
      <c r="M49" s="332" t="s">
        <v>501</v>
      </c>
      <c r="N49" s="331" t="s">
        <v>502</v>
      </c>
      <c r="O49" s="333" t="s">
        <v>503</v>
      </c>
      <c r="P49" s="332" t="s">
        <v>504</v>
      </c>
      <c r="Q49" s="332" t="s">
        <v>505</v>
      </c>
      <c r="R49" s="331" t="s">
        <v>506</v>
      </c>
      <c r="S49" s="333" t="s">
        <v>507</v>
      </c>
      <c r="T49" s="332" t="s">
        <v>508</v>
      </c>
      <c r="U49" s="332" t="s">
        <v>509</v>
      </c>
      <c r="V49" s="331" t="s">
        <v>510</v>
      </c>
      <c r="W49" s="333" t="s">
        <v>511</v>
      </c>
      <c r="X49" s="332" t="s">
        <v>512</v>
      </c>
      <c r="Y49" s="332" t="s">
        <v>513</v>
      </c>
      <c r="Z49" s="331" t="s">
        <v>514</v>
      </c>
      <c r="AA49" s="333" t="s">
        <v>515</v>
      </c>
      <c r="AB49" s="332" t="s">
        <v>516</v>
      </c>
      <c r="AC49" s="332" t="s">
        <v>517</v>
      </c>
      <c r="AD49" s="331" t="s">
        <v>518</v>
      </c>
      <c r="AE49" s="333" t="s">
        <v>519</v>
      </c>
      <c r="AF49" s="332" t="s">
        <v>520</v>
      </c>
      <c r="AG49" s="332" t="s">
        <v>521</v>
      </c>
      <c r="AH49" s="331" t="s">
        <v>522</v>
      </c>
      <c r="AI49" s="333" t="s">
        <v>523</v>
      </c>
      <c r="AJ49" s="332" t="s">
        <v>524</v>
      </c>
      <c r="AK49" s="332" t="s">
        <v>525</v>
      </c>
      <c r="AL49" s="331" t="s">
        <v>526</v>
      </c>
      <c r="AM49" s="333" t="s">
        <v>527</v>
      </c>
      <c r="AN49" s="332" t="s">
        <v>528</v>
      </c>
      <c r="AO49" s="332" t="s">
        <v>529</v>
      </c>
      <c r="AP49" s="331" t="s">
        <v>530</v>
      </c>
      <c r="AQ49" s="333" t="s">
        <v>531</v>
      </c>
      <c r="AR49" s="334" t="s">
        <v>532</v>
      </c>
    </row>
    <row r="50" spans="1:44" ht="24" x14ac:dyDescent="0.2">
      <c r="A50" s="335"/>
      <c r="B50" s="358"/>
      <c r="C50" s="359" t="s">
        <v>543</v>
      </c>
      <c r="D50" s="360" t="s">
        <v>543</v>
      </c>
      <c r="E50" s="360" t="s">
        <v>543</v>
      </c>
      <c r="F50" s="361" t="s">
        <v>543</v>
      </c>
      <c r="G50" s="362" t="s">
        <v>543</v>
      </c>
      <c r="H50" s="360" t="s">
        <v>543</v>
      </c>
      <c r="I50" s="360" t="s">
        <v>543</v>
      </c>
      <c r="J50" s="361" t="s">
        <v>543</v>
      </c>
      <c r="K50" s="362" t="s">
        <v>543</v>
      </c>
      <c r="L50" s="360" t="s">
        <v>543</v>
      </c>
      <c r="M50" s="360" t="s">
        <v>543</v>
      </c>
      <c r="N50" s="361" t="s">
        <v>543</v>
      </c>
      <c r="O50" s="362" t="s">
        <v>543</v>
      </c>
      <c r="P50" s="360" t="s">
        <v>543</v>
      </c>
      <c r="Q50" s="360" t="s">
        <v>543</v>
      </c>
      <c r="R50" s="361" t="s">
        <v>543</v>
      </c>
      <c r="S50" s="362" t="s">
        <v>543</v>
      </c>
      <c r="T50" s="360" t="s">
        <v>543</v>
      </c>
      <c r="U50" s="360" t="s">
        <v>543</v>
      </c>
      <c r="V50" s="361" t="s">
        <v>543</v>
      </c>
      <c r="W50" s="362" t="s">
        <v>543</v>
      </c>
      <c r="X50" s="360" t="s">
        <v>543</v>
      </c>
      <c r="Y50" s="360" t="s">
        <v>543</v>
      </c>
      <c r="Z50" s="361" t="s">
        <v>543</v>
      </c>
      <c r="AA50" s="362" t="s">
        <v>543</v>
      </c>
      <c r="AB50" s="360" t="s">
        <v>543</v>
      </c>
      <c r="AC50" s="360" t="s">
        <v>543</v>
      </c>
      <c r="AD50" s="361" t="s">
        <v>543</v>
      </c>
      <c r="AE50" s="362" t="s">
        <v>543</v>
      </c>
      <c r="AF50" s="360" t="s">
        <v>543</v>
      </c>
      <c r="AG50" s="360" t="s">
        <v>543</v>
      </c>
      <c r="AH50" s="361" t="s">
        <v>543</v>
      </c>
      <c r="AI50" s="362" t="s">
        <v>543</v>
      </c>
      <c r="AJ50" s="360" t="s">
        <v>543</v>
      </c>
      <c r="AK50" s="360" t="s">
        <v>543</v>
      </c>
      <c r="AL50" s="361" t="s">
        <v>543</v>
      </c>
      <c r="AM50" s="362" t="s">
        <v>543</v>
      </c>
      <c r="AN50" s="360" t="s">
        <v>543</v>
      </c>
      <c r="AO50" s="360" t="s">
        <v>543</v>
      </c>
      <c r="AP50" s="361" t="s">
        <v>543</v>
      </c>
      <c r="AQ50" s="362" t="s">
        <v>543</v>
      </c>
      <c r="AR50" s="363" t="s">
        <v>543</v>
      </c>
    </row>
    <row r="51" spans="1:44" x14ac:dyDescent="0.2">
      <c r="A51" s="342" t="s">
        <v>264</v>
      </c>
      <c r="B51" s="326" t="s">
        <v>534</v>
      </c>
      <c r="C51" s="344">
        <v>32013</v>
      </c>
      <c r="D51" s="346">
        <v>5496</v>
      </c>
      <c r="E51" s="346">
        <v>920</v>
      </c>
      <c r="F51" s="345">
        <v>619</v>
      </c>
      <c r="G51" s="347">
        <v>541</v>
      </c>
      <c r="H51" s="346">
        <v>642</v>
      </c>
      <c r="I51" s="346">
        <v>875</v>
      </c>
      <c r="J51" s="345">
        <v>85</v>
      </c>
      <c r="K51" s="347">
        <v>567</v>
      </c>
      <c r="L51" s="346">
        <v>153</v>
      </c>
      <c r="M51" s="346">
        <v>1627</v>
      </c>
      <c r="N51" s="345">
        <v>689</v>
      </c>
      <c r="O51" s="347">
        <v>452</v>
      </c>
      <c r="P51" s="346">
        <v>119</v>
      </c>
      <c r="Q51" s="346">
        <v>716</v>
      </c>
      <c r="R51" s="345">
        <v>1569</v>
      </c>
      <c r="S51" s="347">
        <v>148</v>
      </c>
      <c r="T51" s="346">
        <v>368</v>
      </c>
      <c r="U51" s="346">
        <v>642</v>
      </c>
      <c r="V51" s="345">
        <v>806</v>
      </c>
      <c r="W51" s="347">
        <v>325</v>
      </c>
      <c r="X51" s="346">
        <v>1985</v>
      </c>
      <c r="Y51" s="346">
        <v>722</v>
      </c>
      <c r="Z51" s="345">
        <v>1460</v>
      </c>
      <c r="AA51" s="347">
        <v>4404</v>
      </c>
      <c r="AB51" s="346">
        <v>714</v>
      </c>
      <c r="AC51" s="346">
        <v>1642</v>
      </c>
      <c r="AD51" s="345">
        <v>459</v>
      </c>
      <c r="AE51" s="347">
        <v>569</v>
      </c>
      <c r="AF51" s="346">
        <v>705</v>
      </c>
      <c r="AG51" s="346">
        <v>251</v>
      </c>
      <c r="AH51" s="345">
        <v>328</v>
      </c>
      <c r="AI51" s="347">
        <v>473</v>
      </c>
      <c r="AJ51" s="346">
        <v>0</v>
      </c>
      <c r="AK51" s="346">
        <v>130</v>
      </c>
      <c r="AL51" s="345">
        <v>126</v>
      </c>
      <c r="AM51" s="347">
        <v>71</v>
      </c>
      <c r="AN51" s="346">
        <v>0</v>
      </c>
      <c r="AO51" s="346">
        <v>320</v>
      </c>
      <c r="AP51" s="345">
        <v>671</v>
      </c>
      <c r="AQ51" s="347">
        <v>635</v>
      </c>
      <c r="AR51" s="348">
        <v>664</v>
      </c>
    </row>
    <row r="52" spans="1:44" x14ac:dyDescent="0.2">
      <c r="A52" s="342" t="s">
        <v>220</v>
      </c>
      <c r="B52" s="326" t="s">
        <v>446</v>
      </c>
      <c r="C52" s="344">
        <v>924</v>
      </c>
      <c r="D52" s="346">
        <f t="shared" ref="D52:D86" si="2">C52-SUM(E52:AR52)</f>
        <v>52</v>
      </c>
      <c r="E52" s="346">
        <v>56</v>
      </c>
      <c r="F52" s="345">
        <v>0</v>
      </c>
      <c r="G52" s="347">
        <v>0</v>
      </c>
      <c r="H52" s="346">
        <v>7</v>
      </c>
      <c r="I52" s="346">
        <v>0</v>
      </c>
      <c r="J52" s="345">
        <v>0</v>
      </c>
      <c r="K52" s="347">
        <v>0</v>
      </c>
      <c r="L52" s="346">
        <v>0</v>
      </c>
      <c r="M52" s="346">
        <v>86</v>
      </c>
      <c r="N52" s="345">
        <v>0</v>
      </c>
      <c r="O52" s="347">
        <v>0</v>
      </c>
      <c r="P52" s="346">
        <v>6</v>
      </c>
      <c r="Q52" s="346">
        <v>0</v>
      </c>
      <c r="R52" s="345">
        <v>0</v>
      </c>
      <c r="S52" s="347">
        <v>0</v>
      </c>
      <c r="T52" s="346">
        <v>0</v>
      </c>
      <c r="U52" s="346">
        <v>0</v>
      </c>
      <c r="V52" s="345">
        <v>6</v>
      </c>
      <c r="W52" s="347">
        <v>0</v>
      </c>
      <c r="X52" s="346">
        <v>5</v>
      </c>
      <c r="Y52" s="346">
        <v>106</v>
      </c>
      <c r="Z52" s="345">
        <v>85</v>
      </c>
      <c r="AA52" s="347">
        <v>0</v>
      </c>
      <c r="AB52" s="346">
        <v>78</v>
      </c>
      <c r="AC52" s="346">
        <v>0</v>
      </c>
      <c r="AD52" s="345">
        <v>246</v>
      </c>
      <c r="AE52" s="347">
        <v>0</v>
      </c>
      <c r="AF52" s="346">
        <v>4</v>
      </c>
      <c r="AG52" s="346">
        <v>0</v>
      </c>
      <c r="AH52" s="345">
        <v>59</v>
      </c>
      <c r="AI52" s="347">
        <v>0</v>
      </c>
      <c r="AJ52" s="346">
        <v>0</v>
      </c>
      <c r="AK52" s="346">
        <v>0</v>
      </c>
      <c r="AL52" s="345">
        <v>14</v>
      </c>
      <c r="AM52" s="347">
        <v>47</v>
      </c>
      <c r="AN52" s="346">
        <v>0</v>
      </c>
      <c r="AO52" s="346">
        <v>2</v>
      </c>
      <c r="AP52" s="345">
        <v>7</v>
      </c>
      <c r="AQ52" s="347">
        <v>46</v>
      </c>
      <c r="AR52" s="348">
        <v>12</v>
      </c>
    </row>
    <row r="53" spans="1:44" x14ac:dyDescent="0.2">
      <c r="A53" s="342" t="s">
        <v>221</v>
      </c>
      <c r="B53" s="326" t="s">
        <v>250</v>
      </c>
      <c r="C53" s="344">
        <v>3104</v>
      </c>
      <c r="D53" s="346">
        <f t="shared" si="2"/>
        <v>252</v>
      </c>
      <c r="E53" s="346">
        <v>41</v>
      </c>
      <c r="F53" s="345">
        <v>0</v>
      </c>
      <c r="G53" s="347">
        <v>431</v>
      </c>
      <c r="H53" s="346">
        <v>0</v>
      </c>
      <c r="I53" s="346">
        <v>0</v>
      </c>
      <c r="J53" s="345">
        <v>0</v>
      </c>
      <c r="K53" s="347">
        <v>0</v>
      </c>
      <c r="L53" s="346">
        <v>52</v>
      </c>
      <c r="M53" s="346">
        <v>101</v>
      </c>
      <c r="N53" s="345">
        <v>0</v>
      </c>
      <c r="O53" s="347">
        <v>32</v>
      </c>
      <c r="P53" s="346">
        <v>0</v>
      </c>
      <c r="Q53" s="346">
        <v>0</v>
      </c>
      <c r="R53" s="345">
        <v>0</v>
      </c>
      <c r="S53" s="347">
        <v>18</v>
      </c>
      <c r="T53" s="346">
        <v>0</v>
      </c>
      <c r="U53" s="346">
        <v>0</v>
      </c>
      <c r="V53" s="345">
        <v>0</v>
      </c>
      <c r="W53" s="347">
        <v>0</v>
      </c>
      <c r="X53" s="346">
        <v>0</v>
      </c>
      <c r="Y53" s="346">
        <v>0</v>
      </c>
      <c r="Z53" s="345">
        <v>0</v>
      </c>
      <c r="AA53" s="347">
        <v>312</v>
      </c>
      <c r="AB53" s="346">
        <v>5</v>
      </c>
      <c r="AC53" s="346">
        <v>1208</v>
      </c>
      <c r="AD53" s="345">
        <v>11</v>
      </c>
      <c r="AE53" s="347">
        <v>0</v>
      </c>
      <c r="AF53" s="346">
        <v>155</v>
      </c>
      <c r="AG53" s="346">
        <v>0</v>
      </c>
      <c r="AH53" s="345">
        <v>0</v>
      </c>
      <c r="AI53" s="347">
        <v>0</v>
      </c>
      <c r="AJ53" s="346">
        <v>0</v>
      </c>
      <c r="AK53" s="346">
        <v>0</v>
      </c>
      <c r="AL53" s="345">
        <v>0</v>
      </c>
      <c r="AM53" s="347">
        <v>0</v>
      </c>
      <c r="AN53" s="346">
        <v>0</v>
      </c>
      <c r="AO53" s="346">
        <v>0</v>
      </c>
      <c r="AP53" s="345">
        <v>0</v>
      </c>
      <c r="AQ53" s="347">
        <v>347</v>
      </c>
      <c r="AR53" s="348">
        <v>139</v>
      </c>
    </row>
    <row r="54" spans="1:44" x14ac:dyDescent="0.2">
      <c r="A54" s="342" t="s">
        <v>222</v>
      </c>
      <c r="B54" s="326" t="s">
        <v>27</v>
      </c>
      <c r="C54" s="344">
        <v>240</v>
      </c>
      <c r="D54" s="346">
        <f t="shared" si="2"/>
        <v>17</v>
      </c>
      <c r="E54" s="346">
        <v>77</v>
      </c>
      <c r="F54" s="345">
        <v>15</v>
      </c>
      <c r="G54" s="347">
        <v>0</v>
      </c>
      <c r="H54" s="346">
        <v>4</v>
      </c>
      <c r="I54" s="346">
        <v>2</v>
      </c>
      <c r="J54" s="345">
        <v>0</v>
      </c>
      <c r="K54" s="347">
        <v>0</v>
      </c>
      <c r="L54" s="346">
        <v>3</v>
      </c>
      <c r="M54" s="346">
        <v>0</v>
      </c>
      <c r="N54" s="345">
        <v>0</v>
      </c>
      <c r="O54" s="347">
        <v>19</v>
      </c>
      <c r="P54" s="346">
        <v>1</v>
      </c>
      <c r="Q54" s="346">
        <v>0</v>
      </c>
      <c r="R54" s="345">
        <v>0</v>
      </c>
      <c r="S54" s="347">
        <v>3</v>
      </c>
      <c r="T54" s="346">
        <v>0</v>
      </c>
      <c r="U54" s="346">
        <v>0</v>
      </c>
      <c r="V54" s="345">
        <v>0</v>
      </c>
      <c r="W54" s="347">
        <v>4</v>
      </c>
      <c r="X54" s="346">
        <v>0</v>
      </c>
      <c r="Y54" s="346">
        <v>24</v>
      </c>
      <c r="Z54" s="345">
        <v>9</v>
      </c>
      <c r="AA54" s="347">
        <v>3</v>
      </c>
      <c r="AB54" s="346">
        <v>7</v>
      </c>
      <c r="AC54" s="346">
        <v>0</v>
      </c>
      <c r="AD54" s="345">
        <v>0</v>
      </c>
      <c r="AE54" s="347">
        <v>36</v>
      </c>
      <c r="AF54" s="346">
        <v>3</v>
      </c>
      <c r="AG54" s="346">
        <v>0</v>
      </c>
      <c r="AH54" s="345">
        <v>0</v>
      </c>
      <c r="AI54" s="347">
        <v>0</v>
      </c>
      <c r="AJ54" s="346">
        <v>0</v>
      </c>
      <c r="AK54" s="346">
        <v>0</v>
      </c>
      <c r="AL54" s="345">
        <v>0</v>
      </c>
      <c r="AM54" s="347">
        <v>7</v>
      </c>
      <c r="AN54" s="346">
        <v>0</v>
      </c>
      <c r="AO54" s="346">
        <v>0</v>
      </c>
      <c r="AP54" s="345">
        <v>0</v>
      </c>
      <c r="AQ54" s="347">
        <v>6</v>
      </c>
      <c r="AR54" s="348">
        <v>0</v>
      </c>
    </row>
    <row r="55" spans="1:44" x14ac:dyDescent="0.2">
      <c r="A55" s="342" t="s">
        <v>223</v>
      </c>
      <c r="B55" s="326" t="s">
        <v>191</v>
      </c>
      <c r="C55" s="344">
        <v>73039</v>
      </c>
      <c r="D55" s="346">
        <f t="shared" si="2"/>
        <v>21268</v>
      </c>
      <c r="E55" s="346">
        <v>6547</v>
      </c>
      <c r="F55" s="345">
        <v>2250</v>
      </c>
      <c r="G55" s="347">
        <v>2300</v>
      </c>
      <c r="H55" s="346">
        <v>6230</v>
      </c>
      <c r="I55" s="346">
        <v>139</v>
      </c>
      <c r="J55" s="345">
        <v>189</v>
      </c>
      <c r="K55" s="347">
        <v>4443</v>
      </c>
      <c r="L55" s="346">
        <v>517</v>
      </c>
      <c r="M55" s="346">
        <v>992</v>
      </c>
      <c r="N55" s="345">
        <v>4385</v>
      </c>
      <c r="O55" s="347">
        <v>220</v>
      </c>
      <c r="P55" s="346">
        <v>148</v>
      </c>
      <c r="Q55" s="346">
        <v>1953</v>
      </c>
      <c r="R55" s="345">
        <v>1548</v>
      </c>
      <c r="S55" s="347">
        <v>1051</v>
      </c>
      <c r="T55" s="346">
        <v>229</v>
      </c>
      <c r="U55" s="346">
        <v>2183</v>
      </c>
      <c r="V55" s="345">
        <v>1264</v>
      </c>
      <c r="W55" s="347">
        <v>743</v>
      </c>
      <c r="X55" s="346">
        <v>568</v>
      </c>
      <c r="Y55" s="346">
        <v>235</v>
      </c>
      <c r="Z55" s="345">
        <v>1012</v>
      </c>
      <c r="AA55" s="347">
        <v>787</v>
      </c>
      <c r="AB55" s="346">
        <v>638</v>
      </c>
      <c r="AC55" s="346">
        <v>833</v>
      </c>
      <c r="AD55" s="345">
        <v>1671</v>
      </c>
      <c r="AE55" s="347">
        <v>825</v>
      </c>
      <c r="AF55" s="346">
        <v>3111</v>
      </c>
      <c r="AG55" s="346">
        <v>18</v>
      </c>
      <c r="AH55" s="345">
        <v>345</v>
      </c>
      <c r="AI55" s="347">
        <v>1977</v>
      </c>
      <c r="AJ55" s="346">
        <v>19</v>
      </c>
      <c r="AK55" s="346">
        <v>15</v>
      </c>
      <c r="AL55" s="345">
        <v>204</v>
      </c>
      <c r="AM55" s="347">
        <v>329</v>
      </c>
      <c r="AN55" s="346">
        <v>210</v>
      </c>
      <c r="AO55" s="346">
        <v>178</v>
      </c>
      <c r="AP55" s="345">
        <v>169</v>
      </c>
      <c r="AQ55" s="347">
        <v>785</v>
      </c>
      <c r="AR55" s="348">
        <v>511</v>
      </c>
    </row>
    <row r="56" spans="1:44" x14ac:dyDescent="0.2">
      <c r="A56" s="342" t="s">
        <v>224</v>
      </c>
      <c r="B56" s="326" t="s">
        <v>28</v>
      </c>
      <c r="C56" s="344">
        <v>11242</v>
      </c>
      <c r="D56" s="346">
        <f t="shared" si="2"/>
        <v>536</v>
      </c>
      <c r="E56" s="346">
        <v>1898</v>
      </c>
      <c r="F56" s="345">
        <v>273</v>
      </c>
      <c r="G56" s="347">
        <v>63</v>
      </c>
      <c r="H56" s="346">
        <v>261</v>
      </c>
      <c r="I56" s="346">
        <v>189</v>
      </c>
      <c r="J56" s="345">
        <v>65</v>
      </c>
      <c r="K56" s="347">
        <v>385</v>
      </c>
      <c r="L56" s="346">
        <v>38</v>
      </c>
      <c r="M56" s="346">
        <v>324</v>
      </c>
      <c r="N56" s="345">
        <v>1291</v>
      </c>
      <c r="O56" s="347">
        <v>314</v>
      </c>
      <c r="P56" s="346">
        <v>1376</v>
      </c>
      <c r="Q56" s="346">
        <v>256</v>
      </c>
      <c r="R56" s="345">
        <v>109</v>
      </c>
      <c r="S56" s="347">
        <v>199</v>
      </c>
      <c r="T56" s="346">
        <v>61</v>
      </c>
      <c r="U56" s="346">
        <v>412</v>
      </c>
      <c r="V56" s="345">
        <v>37</v>
      </c>
      <c r="W56" s="347">
        <v>227</v>
      </c>
      <c r="X56" s="346">
        <v>40</v>
      </c>
      <c r="Y56" s="346">
        <v>131</v>
      </c>
      <c r="Z56" s="345">
        <v>470</v>
      </c>
      <c r="AA56" s="347">
        <v>76</v>
      </c>
      <c r="AB56" s="346">
        <v>369</v>
      </c>
      <c r="AC56" s="346">
        <v>66</v>
      </c>
      <c r="AD56" s="345">
        <v>132</v>
      </c>
      <c r="AE56" s="347">
        <v>235</v>
      </c>
      <c r="AF56" s="346">
        <v>165</v>
      </c>
      <c r="AG56" s="346">
        <v>0</v>
      </c>
      <c r="AH56" s="345">
        <v>608</v>
      </c>
      <c r="AI56" s="347">
        <v>77</v>
      </c>
      <c r="AJ56" s="346">
        <v>150</v>
      </c>
      <c r="AK56" s="346">
        <v>58</v>
      </c>
      <c r="AL56" s="345">
        <v>48</v>
      </c>
      <c r="AM56" s="347">
        <v>39</v>
      </c>
      <c r="AN56" s="346">
        <v>14</v>
      </c>
      <c r="AO56" s="346">
        <v>10</v>
      </c>
      <c r="AP56" s="345">
        <v>65</v>
      </c>
      <c r="AQ56" s="347">
        <v>132</v>
      </c>
      <c r="AR56" s="348">
        <v>43</v>
      </c>
    </row>
    <row r="57" spans="1:44" x14ac:dyDescent="0.2">
      <c r="A57" s="342" t="s">
        <v>225</v>
      </c>
      <c r="B57" s="326" t="s">
        <v>268</v>
      </c>
      <c r="C57" s="344">
        <v>14078</v>
      </c>
      <c r="D57" s="346">
        <f t="shared" si="2"/>
        <v>1405</v>
      </c>
      <c r="E57" s="346">
        <v>1471</v>
      </c>
      <c r="F57" s="345">
        <v>1325</v>
      </c>
      <c r="G57" s="347">
        <v>635</v>
      </c>
      <c r="H57" s="346">
        <v>290</v>
      </c>
      <c r="I57" s="346">
        <v>62</v>
      </c>
      <c r="J57" s="345">
        <v>6</v>
      </c>
      <c r="K57" s="347">
        <v>810</v>
      </c>
      <c r="L57" s="346">
        <v>63</v>
      </c>
      <c r="M57" s="346">
        <v>367</v>
      </c>
      <c r="N57" s="345">
        <v>499</v>
      </c>
      <c r="O57" s="347">
        <v>86</v>
      </c>
      <c r="P57" s="346">
        <v>99</v>
      </c>
      <c r="Q57" s="346">
        <v>21</v>
      </c>
      <c r="R57" s="345">
        <v>438</v>
      </c>
      <c r="S57" s="347">
        <v>639</v>
      </c>
      <c r="T57" s="346">
        <v>71</v>
      </c>
      <c r="U57" s="346">
        <v>419</v>
      </c>
      <c r="V57" s="345">
        <v>369</v>
      </c>
      <c r="W57" s="347">
        <v>728</v>
      </c>
      <c r="X57" s="346">
        <v>245</v>
      </c>
      <c r="Y57" s="346">
        <v>68</v>
      </c>
      <c r="Z57" s="345">
        <v>1123</v>
      </c>
      <c r="AA57" s="347">
        <v>67</v>
      </c>
      <c r="AB57" s="346">
        <v>80</v>
      </c>
      <c r="AC57" s="346">
        <v>13</v>
      </c>
      <c r="AD57" s="345">
        <v>548</v>
      </c>
      <c r="AE57" s="347">
        <v>612</v>
      </c>
      <c r="AF57" s="346">
        <v>570</v>
      </c>
      <c r="AG57" s="346">
        <v>7</v>
      </c>
      <c r="AH57" s="345">
        <v>91</v>
      </c>
      <c r="AI57" s="347">
        <v>233</v>
      </c>
      <c r="AJ57" s="346">
        <v>62</v>
      </c>
      <c r="AK57" s="346">
        <v>41</v>
      </c>
      <c r="AL57" s="345">
        <v>244</v>
      </c>
      <c r="AM57" s="347">
        <v>125</v>
      </c>
      <c r="AN57" s="346">
        <v>73</v>
      </c>
      <c r="AO57" s="346">
        <v>24</v>
      </c>
      <c r="AP57" s="345">
        <v>36</v>
      </c>
      <c r="AQ57" s="347">
        <v>11</v>
      </c>
      <c r="AR57" s="348">
        <v>2</v>
      </c>
    </row>
    <row r="58" spans="1:44" x14ac:dyDescent="0.2">
      <c r="A58" s="342" t="s">
        <v>226</v>
      </c>
      <c r="B58" s="326" t="s">
        <v>29</v>
      </c>
      <c r="C58" s="344">
        <v>24748</v>
      </c>
      <c r="D58" s="346">
        <f t="shared" si="2"/>
        <v>3256</v>
      </c>
      <c r="E58" s="346">
        <v>3897</v>
      </c>
      <c r="F58" s="345">
        <v>3715</v>
      </c>
      <c r="G58" s="347">
        <v>652</v>
      </c>
      <c r="H58" s="346">
        <v>744</v>
      </c>
      <c r="I58" s="346">
        <v>55</v>
      </c>
      <c r="J58" s="345">
        <v>205</v>
      </c>
      <c r="K58" s="347">
        <v>855</v>
      </c>
      <c r="L58" s="346">
        <v>128</v>
      </c>
      <c r="M58" s="346">
        <v>154</v>
      </c>
      <c r="N58" s="345">
        <v>526</v>
      </c>
      <c r="O58" s="347">
        <v>1762</v>
      </c>
      <c r="P58" s="346">
        <v>10</v>
      </c>
      <c r="Q58" s="346">
        <v>71</v>
      </c>
      <c r="R58" s="345">
        <v>341</v>
      </c>
      <c r="S58" s="347">
        <v>1689</v>
      </c>
      <c r="T58" s="346">
        <v>140</v>
      </c>
      <c r="U58" s="346">
        <v>554</v>
      </c>
      <c r="V58" s="345">
        <v>1404</v>
      </c>
      <c r="W58" s="347">
        <v>53</v>
      </c>
      <c r="X58" s="346">
        <v>455</v>
      </c>
      <c r="Y58" s="346">
        <v>92</v>
      </c>
      <c r="Z58" s="345">
        <v>733</v>
      </c>
      <c r="AA58" s="347">
        <v>0</v>
      </c>
      <c r="AB58" s="346">
        <v>116</v>
      </c>
      <c r="AC58" s="346">
        <v>99</v>
      </c>
      <c r="AD58" s="345">
        <v>31</v>
      </c>
      <c r="AE58" s="347">
        <v>547</v>
      </c>
      <c r="AF58" s="346">
        <v>802</v>
      </c>
      <c r="AG58" s="346">
        <v>42</v>
      </c>
      <c r="AH58" s="345">
        <v>3</v>
      </c>
      <c r="AI58" s="347">
        <v>120</v>
      </c>
      <c r="AJ58" s="346">
        <v>754</v>
      </c>
      <c r="AK58" s="346">
        <v>56</v>
      </c>
      <c r="AL58" s="345">
        <v>624</v>
      </c>
      <c r="AM58" s="347">
        <v>15</v>
      </c>
      <c r="AN58" s="346">
        <v>0</v>
      </c>
      <c r="AO58" s="346">
        <v>48</v>
      </c>
      <c r="AP58" s="345">
        <v>0</v>
      </c>
      <c r="AQ58" s="347">
        <v>0</v>
      </c>
      <c r="AR58" s="348">
        <v>0</v>
      </c>
    </row>
    <row r="59" spans="1:44" x14ac:dyDescent="0.2">
      <c r="A59" s="342" t="s">
        <v>227</v>
      </c>
      <c r="B59" s="326" t="s">
        <v>30</v>
      </c>
      <c r="C59" s="344">
        <v>1425</v>
      </c>
      <c r="D59" s="346">
        <f t="shared" si="2"/>
        <v>363</v>
      </c>
      <c r="E59" s="346">
        <v>71</v>
      </c>
      <c r="F59" s="345">
        <v>274</v>
      </c>
      <c r="G59" s="347">
        <v>23</v>
      </c>
      <c r="H59" s="346">
        <v>25</v>
      </c>
      <c r="I59" s="346">
        <v>2</v>
      </c>
      <c r="J59" s="345">
        <v>0</v>
      </c>
      <c r="K59" s="347">
        <v>10</v>
      </c>
      <c r="L59" s="346">
        <v>0</v>
      </c>
      <c r="M59" s="346">
        <v>0</v>
      </c>
      <c r="N59" s="345">
        <v>398</v>
      </c>
      <c r="O59" s="347">
        <v>69</v>
      </c>
      <c r="P59" s="346">
        <v>6</v>
      </c>
      <c r="Q59" s="346">
        <v>10</v>
      </c>
      <c r="R59" s="345">
        <v>19</v>
      </c>
      <c r="S59" s="347">
        <v>0</v>
      </c>
      <c r="T59" s="346">
        <v>0</v>
      </c>
      <c r="U59" s="346">
        <v>28</v>
      </c>
      <c r="V59" s="345">
        <v>41</v>
      </c>
      <c r="W59" s="347">
        <v>0</v>
      </c>
      <c r="X59" s="346">
        <v>0</v>
      </c>
      <c r="Y59" s="346">
        <v>3</v>
      </c>
      <c r="Z59" s="345">
        <v>20</v>
      </c>
      <c r="AA59" s="347">
        <v>0</v>
      </c>
      <c r="AB59" s="346">
        <v>8</v>
      </c>
      <c r="AC59" s="346">
        <v>4</v>
      </c>
      <c r="AD59" s="345">
        <v>16</v>
      </c>
      <c r="AE59" s="347">
        <v>9</v>
      </c>
      <c r="AF59" s="346">
        <v>1</v>
      </c>
      <c r="AG59" s="346">
        <v>0</v>
      </c>
      <c r="AH59" s="345">
        <v>0</v>
      </c>
      <c r="AI59" s="347">
        <v>0</v>
      </c>
      <c r="AJ59" s="346">
        <v>0</v>
      </c>
      <c r="AK59" s="346">
        <v>0</v>
      </c>
      <c r="AL59" s="345">
        <v>0</v>
      </c>
      <c r="AM59" s="347">
        <v>10</v>
      </c>
      <c r="AN59" s="346">
        <v>15</v>
      </c>
      <c r="AO59" s="346">
        <v>0</v>
      </c>
      <c r="AP59" s="345">
        <v>0</v>
      </c>
      <c r="AQ59" s="347">
        <v>0</v>
      </c>
      <c r="AR59" s="348">
        <v>0</v>
      </c>
    </row>
    <row r="60" spans="1:44" x14ac:dyDescent="0.2">
      <c r="A60" s="342" t="s">
        <v>2</v>
      </c>
      <c r="B60" s="326" t="s">
        <v>535</v>
      </c>
      <c r="C60" s="344">
        <v>23900</v>
      </c>
      <c r="D60" s="346">
        <f t="shared" si="2"/>
        <v>6083</v>
      </c>
      <c r="E60" s="346">
        <v>2050</v>
      </c>
      <c r="F60" s="345">
        <v>1659</v>
      </c>
      <c r="G60" s="347">
        <v>965</v>
      </c>
      <c r="H60" s="346">
        <v>280</v>
      </c>
      <c r="I60" s="346">
        <v>24</v>
      </c>
      <c r="J60" s="345">
        <v>23</v>
      </c>
      <c r="K60" s="347">
        <v>935</v>
      </c>
      <c r="L60" s="346">
        <v>55</v>
      </c>
      <c r="M60" s="346">
        <v>884</v>
      </c>
      <c r="N60" s="345">
        <v>1371</v>
      </c>
      <c r="O60" s="347">
        <v>186</v>
      </c>
      <c r="P60" s="346">
        <v>247</v>
      </c>
      <c r="Q60" s="346">
        <v>174</v>
      </c>
      <c r="R60" s="345">
        <v>407</v>
      </c>
      <c r="S60" s="347">
        <v>210</v>
      </c>
      <c r="T60" s="346">
        <v>33</v>
      </c>
      <c r="U60" s="346">
        <v>690</v>
      </c>
      <c r="V60" s="345">
        <v>1016</v>
      </c>
      <c r="W60" s="347">
        <v>817</v>
      </c>
      <c r="X60" s="346">
        <v>513</v>
      </c>
      <c r="Y60" s="346">
        <v>30</v>
      </c>
      <c r="Z60" s="345">
        <v>981</v>
      </c>
      <c r="AA60" s="347">
        <v>83</v>
      </c>
      <c r="AB60" s="346">
        <v>192</v>
      </c>
      <c r="AC60" s="346">
        <v>35</v>
      </c>
      <c r="AD60" s="345">
        <v>232</v>
      </c>
      <c r="AE60" s="347">
        <v>730</v>
      </c>
      <c r="AF60" s="346">
        <v>1365</v>
      </c>
      <c r="AG60" s="346">
        <v>0</v>
      </c>
      <c r="AH60" s="345">
        <v>195</v>
      </c>
      <c r="AI60" s="347">
        <v>495</v>
      </c>
      <c r="AJ60" s="346">
        <v>114</v>
      </c>
      <c r="AK60" s="346">
        <v>174</v>
      </c>
      <c r="AL60" s="345">
        <v>409</v>
      </c>
      <c r="AM60" s="347">
        <v>12</v>
      </c>
      <c r="AN60" s="346">
        <v>29</v>
      </c>
      <c r="AO60" s="346">
        <v>164</v>
      </c>
      <c r="AP60" s="345">
        <v>36</v>
      </c>
      <c r="AQ60" s="347">
        <v>1</v>
      </c>
      <c r="AR60" s="348">
        <v>1</v>
      </c>
    </row>
    <row r="61" spans="1:44" x14ac:dyDescent="0.2">
      <c r="A61" s="342" t="s">
        <v>3</v>
      </c>
      <c r="B61" s="326" t="s">
        <v>31</v>
      </c>
      <c r="C61" s="344">
        <v>10398</v>
      </c>
      <c r="D61" s="346">
        <f t="shared" si="2"/>
        <v>701</v>
      </c>
      <c r="E61" s="346">
        <v>1236</v>
      </c>
      <c r="F61" s="345">
        <v>1421</v>
      </c>
      <c r="G61" s="347">
        <v>296</v>
      </c>
      <c r="H61" s="346">
        <v>186</v>
      </c>
      <c r="I61" s="346">
        <v>6</v>
      </c>
      <c r="J61" s="345">
        <v>9</v>
      </c>
      <c r="K61" s="347">
        <v>183</v>
      </c>
      <c r="L61" s="346">
        <v>32</v>
      </c>
      <c r="M61" s="346">
        <v>207</v>
      </c>
      <c r="N61" s="345">
        <v>125</v>
      </c>
      <c r="O61" s="347">
        <v>891</v>
      </c>
      <c r="P61" s="346">
        <v>156</v>
      </c>
      <c r="Q61" s="346">
        <v>8</v>
      </c>
      <c r="R61" s="345">
        <v>95</v>
      </c>
      <c r="S61" s="347">
        <v>1560</v>
      </c>
      <c r="T61" s="346">
        <v>50</v>
      </c>
      <c r="U61" s="346">
        <v>287</v>
      </c>
      <c r="V61" s="345">
        <v>23</v>
      </c>
      <c r="W61" s="347">
        <v>250</v>
      </c>
      <c r="X61" s="346">
        <v>99</v>
      </c>
      <c r="Y61" s="346">
        <v>98</v>
      </c>
      <c r="Z61" s="345">
        <v>313</v>
      </c>
      <c r="AA61" s="347">
        <v>683</v>
      </c>
      <c r="AB61" s="346">
        <v>46</v>
      </c>
      <c r="AC61" s="346">
        <v>136</v>
      </c>
      <c r="AD61" s="345">
        <v>51</v>
      </c>
      <c r="AE61" s="347">
        <v>321</v>
      </c>
      <c r="AF61" s="346">
        <v>111</v>
      </c>
      <c r="AG61" s="346">
        <v>32</v>
      </c>
      <c r="AH61" s="345">
        <v>46</v>
      </c>
      <c r="AI61" s="347">
        <v>31</v>
      </c>
      <c r="AJ61" s="346">
        <v>345</v>
      </c>
      <c r="AK61" s="346">
        <v>90</v>
      </c>
      <c r="AL61" s="345">
        <v>53</v>
      </c>
      <c r="AM61" s="347">
        <v>44</v>
      </c>
      <c r="AN61" s="346">
        <v>4</v>
      </c>
      <c r="AO61" s="346">
        <v>5</v>
      </c>
      <c r="AP61" s="345">
        <v>105</v>
      </c>
      <c r="AQ61" s="347">
        <v>34</v>
      </c>
      <c r="AR61" s="348">
        <v>29</v>
      </c>
    </row>
    <row r="62" spans="1:44" x14ac:dyDescent="0.2">
      <c r="A62" s="342" t="s">
        <v>4</v>
      </c>
      <c r="B62" s="326" t="s">
        <v>32</v>
      </c>
      <c r="C62" s="344">
        <v>26698</v>
      </c>
      <c r="D62" s="346">
        <f t="shared" si="2"/>
        <v>4907</v>
      </c>
      <c r="E62" s="346">
        <v>7310</v>
      </c>
      <c r="F62" s="345">
        <v>3667</v>
      </c>
      <c r="G62" s="347">
        <v>57</v>
      </c>
      <c r="H62" s="346">
        <v>280</v>
      </c>
      <c r="I62" s="346">
        <v>13</v>
      </c>
      <c r="J62" s="345">
        <v>0</v>
      </c>
      <c r="K62" s="347">
        <v>1442</v>
      </c>
      <c r="L62" s="346">
        <v>88</v>
      </c>
      <c r="M62" s="346">
        <v>26</v>
      </c>
      <c r="N62" s="345">
        <v>5882</v>
      </c>
      <c r="O62" s="347">
        <v>12</v>
      </c>
      <c r="P62" s="346">
        <v>67</v>
      </c>
      <c r="Q62" s="346">
        <v>3</v>
      </c>
      <c r="R62" s="345">
        <v>155</v>
      </c>
      <c r="S62" s="347">
        <v>149</v>
      </c>
      <c r="T62" s="346">
        <v>163</v>
      </c>
      <c r="U62" s="346">
        <v>811</v>
      </c>
      <c r="V62" s="345">
        <v>69</v>
      </c>
      <c r="W62" s="347">
        <v>515</v>
      </c>
      <c r="X62" s="346">
        <v>61</v>
      </c>
      <c r="Y62" s="346">
        <v>18</v>
      </c>
      <c r="Z62" s="345">
        <v>42</v>
      </c>
      <c r="AA62" s="347">
        <v>7</v>
      </c>
      <c r="AB62" s="346">
        <v>121</v>
      </c>
      <c r="AC62" s="346">
        <v>21</v>
      </c>
      <c r="AD62" s="345">
        <v>2</v>
      </c>
      <c r="AE62" s="347">
        <v>55</v>
      </c>
      <c r="AF62" s="346">
        <v>100</v>
      </c>
      <c r="AG62" s="346">
        <v>11</v>
      </c>
      <c r="AH62" s="345">
        <v>90</v>
      </c>
      <c r="AI62" s="347">
        <v>119</v>
      </c>
      <c r="AJ62" s="346">
        <v>186</v>
      </c>
      <c r="AK62" s="346">
        <v>17</v>
      </c>
      <c r="AL62" s="345">
        <v>43</v>
      </c>
      <c r="AM62" s="347">
        <v>0</v>
      </c>
      <c r="AN62" s="346">
        <v>100</v>
      </c>
      <c r="AO62" s="346">
        <v>0</v>
      </c>
      <c r="AP62" s="345">
        <v>89</v>
      </c>
      <c r="AQ62" s="347">
        <v>0</v>
      </c>
      <c r="AR62" s="348">
        <v>0</v>
      </c>
    </row>
    <row r="63" spans="1:44" x14ac:dyDescent="0.2">
      <c r="A63" s="342" t="s">
        <v>5</v>
      </c>
      <c r="B63" s="326" t="s">
        <v>33</v>
      </c>
      <c r="C63" s="344">
        <v>7261</v>
      </c>
      <c r="D63" s="346">
        <f t="shared" si="2"/>
        <v>970</v>
      </c>
      <c r="E63" s="346">
        <v>736</v>
      </c>
      <c r="F63" s="345">
        <v>2042</v>
      </c>
      <c r="G63" s="347">
        <v>441</v>
      </c>
      <c r="H63" s="346">
        <v>53</v>
      </c>
      <c r="I63" s="346">
        <v>3</v>
      </c>
      <c r="J63" s="345">
        <v>4</v>
      </c>
      <c r="K63" s="347">
        <v>116</v>
      </c>
      <c r="L63" s="346">
        <v>72</v>
      </c>
      <c r="M63" s="346">
        <v>382</v>
      </c>
      <c r="N63" s="345">
        <v>309</v>
      </c>
      <c r="O63" s="347">
        <v>98</v>
      </c>
      <c r="P63" s="346">
        <v>0</v>
      </c>
      <c r="Q63" s="346">
        <v>64</v>
      </c>
      <c r="R63" s="345">
        <v>109</v>
      </c>
      <c r="S63" s="347">
        <v>184</v>
      </c>
      <c r="T63" s="346">
        <v>43</v>
      </c>
      <c r="U63" s="346">
        <v>78</v>
      </c>
      <c r="V63" s="345">
        <v>424</v>
      </c>
      <c r="W63" s="347">
        <v>62</v>
      </c>
      <c r="X63" s="346">
        <v>8</v>
      </c>
      <c r="Y63" s="346">
        <v>4</v>
      </c>
      <c r="Z63" s="345">
        <v>261</v>
      </c>
      <c r="AA63" s="347">
        <v>0</v>
      </c>
      <c r="AB63" s="346">
        <v>71</v>
      </c>
      <c r="AC63" s="346">
        <v>5</v>
      </c>
      <c r="AD63" s="345">
        <v>32</v>
      </c>
      <c r="AE63" s="347">
        <v>156</v>
      </c>
      <c r="AF63" s="346">
        <v>49</v>
      </c>
      <c r="AG63" s="346">
        <v>0</v>
      </c>
      <c r="AH63" s="345">
        <v>154</v>
      </c>
      <c r="AI63" s="347">
        <v>30</v>
      </c>
      <c r="AJ63" s="346">
        <v>195</v>
      </c>
      <c r="AK63" s="346">
        <v>4</v>
      </c>
      <c r="AL63" s="345">
        <v>44</v>
      </c>
      <c r="AM63" s="347">
        <v>13</v>
      </c>
      <c r="AN63" s="346">
        <v>0</v>
      </c>
      <c r="AO63" s="346">
        <v>0</v>
      </c>
      <c r="AP63" s="345">
        <v>38</v>
      </c>
      <c r="AQ63" s="347">
        <v>7</v>
      </c>
      <c r="AR63" s="348">
        <v>0</v>
      </c>
    </row>
    <row r="64" spans="1:44" x14ac:dyDescent="0.2">
      <c r="A64" s="342" t="s">
        <v>6</v>
      </c>
      <c r="B64" s="326" t="s">
        <v>34</v>
      </c>
      <c r="C64" s="344">
        <v>33535</v>
      </c>
      <c r="D64" s="346">
        <f t="shared" si="2"/>
        <v>3722</v>
      </c>
      <c r="E64" s="346">
        <v>3519</v>
      </c>
      <c r="F64" s="345">
        <v>5011</v>
      </c>
      <c r="G64" s="347">
        <v>4119</v>
      </c>
      <c r="H64" s="346">
        <v>282</v>
      </c>
      <c r="I64" s="346">
        <v>147</v>
      </c>
      <c r="J64" s="345">
        <v>4</v>
      </c>
      <c r="K64" s="347">
        <v>1420</v>
      </c>
      <c r="L64" s="346">
        <v>237</v>
      </c>
      <c r="M64" s="346">
        <v>589</v>
      </c>
      <c r="N64" s="345">
        <v>1091</v>
      </c>
      <c r="O64" s="347">
        <v>416</v>
      </c>
      <c r="P64" s="346">
        <v>344</v>
      </c>
      <c r="Q64" s="346">
        <v>182</v>
      </c>
      <c r="R64" s="345">
        <v>2042</v>
      </c>
      <c r="S64" s="347">
        <v>733</v>
      </c>
      <c r="T64" s="346">
        <v>344</v>
      </c>
      <c r="U64" s="346">
        <v>1259</v>
      </c>
      <c r="V64" s="345">
        <v>260</v>
      </c>
      <c r="W64" s="347">
        <v>1539</v>
      </c>
      <c r="X64" s="346">
        <v>314</v>
      </c>
      <c r="Y64" s="346">
        <v>135</v>
      </c>
      <c r="Z64" s="345">
        <v>683</v>
      </c>
      <c r="AA64" s="347">
        <v>68</v>
      </c>
      <c r="AB64" s="346">
        <v>1284</v>
      </c>
      <c r="AC64" s="346">
        <v>37</v>
      </c>
      <c r="AD64" s="345">
        <v>183</v>
      </c>
      <c r="AE64" s="347">
        <v>519</v>
      </c>
      <c r="AF64" s="346">
        <v>476</v>
      </c>
      <c r="AG64" s="346">
        <v>91</v>
      </c>
      <c r="AH64" s="345">
        <v>239</v>
      </c>
      <c r="AI64" s="347">
        <v>391</v>
      </c>
      <c r="AJ64" s="346">
        <v>486</v>
      </c>
      <c r="AK64" s="346">
        <v>549</v>
      </c>
      <c r="AL64" s="345">
        <v>488</v>
      </c>
      <c r="AM64" s="347">
        <v>1</v>
      </c>
      <c r="AN64" s="346">
        <v>72</v>
      </c>
      <c r="AO64" s="346">
        <v>69</v>
      </c>
      <c r="AP64" s="345">
        <v>150</v>
      </c>
      <c r="AQ64" s="347">
        <v>20</v>
      </c>
      <c r="AR64" s="348">
        <v>20</v>
      </c>
    </row>
    <row r="65" spans="1:44" x14ac:dyDescent="0.2">
      <c r="A65" s="342" t="s">
        <v>7</v>
      </c>
      <c r="B65" s="326" t="s">
        <v>269</v>
      </c>
      <c r="C65" s="344">
        <v>32705</v>
      </c>
      <c r="D65" s="346">
        <f t="shared" si="2"/>
        <v>9957</v>
      </c>
      <c r="E65" s="346">
        <v>2904</v>
      </c>
      <c r="F65" s="345">
        <v>2197</v>
      </c>
      <c r="G65" s="347">
        <v>496</v>
      </c>
      <c r="H65" s="346">
        <v>171</v>
      </c>
      <c r="I65" s="346">
        <v>173</v>
      </c>
      <c r="J65" s="345">
        <v>17</v>
      </c>
      <c r="K65" s="347">
        <v>635</v>
      </c>
      <c r="L65" s="346">
        <v>780</v>
      </c>
      <c r="M65" s="346">
        <v>169</v>
      </c>
      <c r="N65" s="345">
        <v>1287</v>
      </c>
      <c r="O65" s="347">
        <v>20</v>
      </c>
      <c r="P65" s="346">
        <v>91</v>
      </c>
      <c r="Q65" s="346">
        <v>66</v>
      </c>
      <c r="R65" s="345">
        <v>259</v>
      </c>
      <c r="S65" s="347">
        <v>8441</v>
      </c>
      <c r="T65" s="346">
        <v>118</v>
      </c>
      <c r="U65" s="346">
        <v>256</v>
      </c>
      <c r="V65" s="345">
        <v>51</v>
      </c>
      <c r="W65" s="347">
        <v>1686</v>
      </c>
      <c r="X65" s="346">
        <v>190</v>
      </c>
      <c r="Y65" s="346">
        <v>34</v>
      </c>
      <c r="Z65" s="345">
        <v>28</v>
      </c>
      <c r="AA65" s="347">
        <v>76</v>
      </c>
      <c r="AB65" s="346">
        <v>132</v>
      </c>
      <c r="AC65" s="346">
        <v>13</v>
      </c>
      <c r="AD65" s="345">
        <v>42</v>
      </c>
      <c r="AE65" s="347">
        <v>835</v>
      </c>
      <c r="AF65" s="346">
        <v>597</v>
      </c>
      <c r="AG65" s="346">
        <v>8</v>
      </c>
      <c r="AH65" s="345">
        <v>104</v>
      </c>
      <c r="AI65" s="347">
        <v>116</v>
      </c>
      <c r="AJ65" s="346">
        <v>624</v>
      </c>
      <c r="AK65" s="346">
        <v>10</v>
      </c>
      <c r="AL65" s="345">
        <v>44</v>
      </c>
      <c r="AM65" s="347">
        <v>4</v>
      </c>
      <c r="AN65" s="346">
        <v>45</v>
      </c>
      <c r="AO65" s="346">
        <v>0</v>
      </c>
      <c r="AP65" s="345">
        <v>7</v>
      </c>
      <c r="AQ65" s="347">
        <v>19</v>
      </c>
      <c r="AR65" s="348">
        <v>3</v>
      </c>
    </row>
    <row r="66" spans="1:44" x14ac:dyDescent="0.2">
      <c r="A66" s="342" t="s">
        <v>8</v>
      </c>
      <c r="B66" s="326" t="s">
        <v>270</v>
      </c>
      <c r="C66" s="344">
        <v>30021</v>
      </c>
      <c r="D66" s="346">
        <f t="shared" si="2"/>
        <v>5521</v>
      </c>
      <c r="E66" s="346">
        <v>1688</v>
      </c>
      <c r="F66" s="345">
        <v>5051</v>
      </c>
      <c r="G66" s="347">
        <v>4993</v>
      </c>
      <c r="H66" s="346">
        <v>574</v>
      </c>
      <c r="I66" s="346">
        <v>626</v>
      </c>
      <c r="J66" s="345">
        <v>12</v>
      </c>
      <c r="K66" s="347">
        <v>1314</v>
      </c>
      <c r="L66" s="346">
        <v>38</v>
      </c>
      <c r="M66" s="346">
        <v>187</v>
      </c>
      <c r="N66" s="345">
        <v>1544</v>
      </c>
      <c r="O66" s="347">
        <v>111</v>
      </c>
      <c r="P66" s="346">
        <v>243</v>
      </c>
      <c r="Q66" s="346">
        <v>114</v>
      </c>
      <c r="R66" s="345">
        <v>1045</v>
      </c>
      <c r="S66" s="347">
        <v>215</v>
      </c>
      <c r="T66" s="346">
        <v>690</v>
      </c>
      <c r="U66" s="346">
        <v>245</v>
      </c>
      <c r="V66" s="345">
        <v>220</v>
      </c>
      <c r="W66" s="347">
        <v>890</v>
      </c>
      <c r="X66" s="346">
        <v>155</v>
      </c>
      <c r="Y66" s="346">
        <v>249</v>
      </c>
      <c r="Z66" s="345">
        <v>208</v>
      </c>
      <c r="AA66" s="347">
        <v>222</v>
      </c>
      <c r="AB66" s="346">
        <v>221</v>
      </c>
      <c r="AC66" s="346">
        <v>91</v>
      </c>
      <c r="AD66" s="345">
        <v>55</v>
      </c>
      <c r="AE66" s="347">
        <v>620</v>
      </c>
      <c r="AF66" s="346">
        <v>212</v>
      </c>
      <c r="AG66" s="346">
        <v>0</v>
      </c>
      <c r="AH66" s="345">
        <v>157</v>
      </c>
      <c r="AI66" s="347">
        <v>905</v>
      </c>
      <c r="AJ66" s="346">
        <v>1298</v>
      </c>
      <c r="AK66" s="346">
        <v>46</v>
      </c>
      <c r="AL66" s="345">
        <v>133</v>
      </c>
      <c r="AM66" s="347">
        <v>5</v>
      </c>
      <c r="AN66" s="346">
        <v>15</v>
      </c>
      <c r="AO66" s="346">
        <v>23</v>
      </c>
      <c r="AP66" s="345">
        <v>7</v>
      </c>
      <c r="AQ66" s="347">
        <v>21</v>
      </c>
      <c r="AR66" s="348">
        <v>57</v>
      </c>
    </row>
    <row r="67" spans="1:44" x14ac:dyDescent="0.2">
      <c r="A67" s="342" t="s">
        <v>9</v>
      </c>
      <c r="B67" s="326" t="s">
        <v>271</v>
      </c>
      <c r="C67" s="344">
        <v>10683</v>
      </c>
      <c r="D67" s="346">
        <f t="shared" si="2"/>
        <v>2738</v>
      </c>
      <c r="E67" s="346">
        <v>2533</v>
      </c>
      <c r="F67" s="345">
        <v>569</v>
      </c>
      <c r="G67" s="347">
        <v>736</v>
      </c>
      <c r="H67" s="346">
        <v>666</v>
      </c>
      <c r="I67" s="346">
        <v>0</v>
      </c>
      <c r="J67" s="345">
        <v>52</v>
      </c>
      <c r="K67" s="347">
        <v>216</v>
      </c>
      <c r="L67" s="346">
        <v>25</v>
      </c>
      <c r="M67" s="346">
        <v>190</v>
      </c>
      <c r="N67" s="345">
        <v>270</v>
      </c>
      <c r="O67" s="347">
        <v>0</v>
      </c>
      <c r="P67" s="346">
        <v>11</v>
      </c>
      <c r="Q67" s="346">
        <v>636</v>
      </c>
      <c r="R67" s="345">
        <v>132</v>
      </c>
      <c r="S67" s="347">
        <v>47</v>
      </c>
      <c r="T67" s="346">
        <v>68</v>
      </c>
      <c r="U67" s="346">
        <v>0</v>
      </c>
      <c r="V67" s="345">
        <v>45</v>
      </c>
      <c r="W67" s="347">
        <v>152</v>
      </c>
      <c r="X67" s="346">
        <v>112</v>
      </c>
      <c r="Y67" s="346">
        <v>7</v>
      </c>
      <c r="Z67" s="345">
        <v>8</v>
      </c>
      <c r="AA67" s="347">
        <v>63</v>
      </c>
      <c r="AB67" s="346">
        <v>0</v>
      </c>
      <c r="AC67" s="346">
        <v>7</v>
      </c>
      <c r="AD67" s="345">
        <v>68</v>
      </c>
      <c r="AE67" s="347">
        <v>4</v>
      </c>
      <c r="AF67" s="346">
        <v>115</v>
      </c>
      <c r="AG67" s="346">
        <v>2</v>
      </c>
      <c r="AH67" s="345">
        <v>235</v>
      </c>
      <c r="AI67" s="347">
        <v>8</v>
      </c>
      <c r="AJ67" s="346">
        <v>73</v>
      </c>
      <c r="AK67" s="346">
        <v>207</v>
      </c>
      <c r="AL67" s="345">
        <v>548</v>
      </c>
      <c r="AM67" s="347">
        <v>0</v>
      </c>
      <c r="AN67" s="346">
        <v>0</v>
      </c>
      <c r="AO67" s="346">
        <v>9</v>
      </c>
      <c r="AP67" s="345">
        <v>104</v>
      </c>
      <c r="AQ67" s="347">
        <v>27</v>
      </c>
      <c r="AR67" s="348">
        <v>0</v>
      </c>
    </row>
    <row r="68" spans="1:44" x14ac:dyDescent="0.2">
      <c r="A68" s="342" t="s">
        <v>10</v>
      </c>
      <c r="B68" s="326" t="s">
        <v>281</v>
      </c>
      <c r="C68" s="344">
        <v>10590</v>
      </c>
      <c r="D68" s="346">
        <f t="shared" si="2"/>
        <v>960</v>
      </c>
      <c r="E68" s="346">
        <v>1440</v>
      </c>
      <c r="F68" s="345">
        <v>1410</v>
      </c>
      <c r="G68" s="347">
        <v>489</v>
      </c>
      <c r="H68" s="346">
        <v>139</v>
      </c>
      <c r="I68" s="346">
        <v>12</v>
      </c>
      <c r="J68" s="345">
        <v>7</v>
      </c>
      <c r="K68" s="347">
        <v>1220</v>
      </c>
      <c r="L68" s="346">
        <v>46</v>
      </c>
      <c r="M68" s="346">
        <v>260</v>
      </c>
      <c r="N68" s="345">
        <v>137</v>
      </c>
      <c r="O68" s="347">
        <v>193</v>
      </c>
      <c r="P68" s="346">
        <v>80</v>
      </c>
      <c r="Q68" s="346">
        <v>100</v>
      </c>
      <c r="R68" s="345">
        <v>51</v>
      </c>
      <c r="S68" s="347">
        <v>7</v>
      </c>
      <c r="T68" s="346">
        <v>60</v>
      </c>
      <c r="U68" s="346">
        <v>138</v>
      </c>
      <c r="V68" s="345">
        <v>131</v>
      </c>
      <c r="W68" s="347">
        <v>80</v>
      </c>
      <c r="X68" s="346">
        <v>155</v>
      </c>
      <c r="Y68" s="346">
        <v>24</v>
      </c>
      <c r="Z68" s="345">
        <v>359</v>
      </c>
      <c r="AA68" s="347">
        <v>7</v>
      </c>
      <c r="AB68" s="346">
        <v>100</v>
      </c>
      <c r="AC68" s="346">
        <v>0</v>
      </c>
      <c r="AD68" s="345">
        <v>8</v>
      </c>
      <c r="AE68" s="347">
        <v>424</v>
      </c>
      <c r="AF68" s="346">
        <v>244</v>
      </c>
      <c r="AG68" s="346">
        <v>311</v>
      </c>
      <c r="AH68" s="345">
        <v>160</v>
      </c>
      <c r="AI68" s="347">
        <v>0</v>
      </c>
      <c r="AJ68" s="346">
        <v>1</v>
      </c>
      <c r="AK68" s="346">
        <v>6</v>
      </c>
      <c r="AL68" s="345">
        <v>1</v>
      </c>
      <c r="AM68" s="347">
        <v>0</v>
      </c>
      <c r="AN68" s="346">
        <v>1561</v>
      </c>
      <c r="AO68" s="346">
        <v>17</v>
      </c>
      <c r="AP68" s="345">
        <v>156</v>
      </c>
      <c r="AQ68" s="347">
        <v>96</v>
      </c>
      <c r="AR68" s="348">
        <v>0</v>
      </c>
    </row>
    <row r="69" spans="1:44" x14ac:dyDescent="0.2">
      <c r="A69" s="342" t="s">
        <v>11</v>
      </c>
      <c r="B69" s="326" t="s">
        <v>35</v>
      </c>
      <c r="C69" s="344">
        <v>41425</v>
      </c>
      <c r="D69" s="346">
        <f t="shared" si="2"/>
        <v>7463</v>
      </c>
      <c r="E69" s="346">
        <v>11420</v>
      </c>
      <c r="F69" s="345">
        <v>3323</v>
      </c>
      <c r="G69" s="347">
        <v>1442</v>
      </c>
      <c r="H69" s="346">
        <v>580</v>
      </c>
      <c r="I69" s="346">
        <v>1443</v>
      </c>
      <c r="J69" s="345">
        <v>31</v>
      </c>
      <c r="K69" s="347">
        <v>1061</v>
      </c>
      <c r="L69" s="346">
        <v>51</v>
      </c>
      <c r="M69" s="346">
        <v>256</v>
      </c>
      <c r="N69" s="345">
        <v>1236</v>
      </c>
      <c r="O69" s="347">
        <v>792</v>
      </c>
      <c r="P69" s="346">
        <v>100</v>
      </c>
      <c r="Q69" s="346">
        <v>323</v>
      </c>
      <c r="R69" s="345">
        <v>135</v>
      </c>
      <c r="S69" s="347">
        <v>607</v>
      </c>
      <c r="T69" s="346">
        <v>308</v>
      </c>
      <c r="U69" s="346">
        <v>93</v>
      </c>
      <c r="V69" s="345">
        <v>1625</v>
      </c>
      <c r="W69" s="347">
        <v>1572</v>
      </c>
      <c r="X69" s="346">
        <v>260</v>
      </c>
      <c r="Y69" s="346">
        <v>339</v>
      </c>
      <c r="Z69" s="345">
        <v>1491</v>
      </c>
      <c r="AA69" s="347">
        <v>876</v>
      </c>
      <c r="AB69" s="346">
        <v>12</v>
      </c>
      <c r="AC69" s="346">
        <v>380</v>
      </c>
      <c r="AD69" s="345">
        <v>605</v>
      </c>
      <c r="AE69" s="347">
        <v>470</v>
      </c>
      <c r="AF69" s="346">
        <v>858</v>
      </c>
      <c r="AG69" s="346">
        <v>2</v>
      </c>
      <c r="AH69" s="345">
        <v>121</v>
      </c>
      <c r="AI69" s="347">
        <v>138</v>
      </c>
      <c r="AJ69" s="346">
        <v>101</v>
      </c>
      <c r="AK69" s="346">
        <v>119</v>
      </c>
      <c r="AL69" s="345">
        <v>1010</v>
      </c>
      <c r="AM69" s="347">
        <v>22</v>
      </c>
      <c r="AN69" s="346">
        <v>146</v>
      </c>
      <c r="AO69" s="346">
        <v>398</v>
      </c>
      <c r="AP69" s="345">
        <v>192</v>
      </c>
      <c r="AQ69" s="347">
        <v>0</v>
      </c>
      <c r="AR69" s="348">
        <v>24</v>
      </c>
    </row>
    <row r="70" spans="1:44" x14ac:dyDescent="0.2">
      <c r="A70" s="342" t="s">
        <v>12</v>
      </c>
      <c r="B70" s="326" t="s">
        <v>366</v>
      </c>
      <c r="C70" s="344">
        <v>15837</v>
      </c>
      <c r="D70" s="346">
        <f t="shared" si="2"/>
        <v>3725</v>
      </c>
      <c r="E70" s="346">
        <v>547</v>
      </c>
      <c r="F70" s="345">
        <v>4055</v>
      </c>
      <c r="G70" s="347">
        <v>602</v>
      </c>
      <c r="H70" s="346">
        <v>994</v>
      </c>
      <c r="I70" s="346">
        <v>0</v>
      </c>
      <c r="J70" s="345">
        <v>0</v>
      </c>
      <c r="K70" s="347">
        <v>862</v>
      </c>
      <c r="L70" s="346">
        <v>0</v>
      </c>
      <c r="M70" s="346">
        <v>9</v>
      </c>
      <c r="N70" s="345">
        <v>49</v>
      </c>
      <c r="O70" s="347">
        <v>0</v>
      </c>
      <c r="P70" s="346">
        <v>112</v>
      </c>
      <c r="Q70" s="346">
        <v>173</v>
      </c>
      <c r="R70" s="345">
        <v>511</v>
      </c>
      <c r="S70" s="347">
        <v>0</v>
      </c>
      <c r="T70" s="346">
        <v>34</v>
      </c>
      <c r="U70" s="346">
        <v>5</v>
      </c>
      <c r="V70" s="345">
        <v>2749</v>
      </c>
      <c r="W70" s="347">
        <v>24</v>
      </c>
      <c r="X70" s="346">
        <v>237</v>
      </c>
      <c r="Y70" s="346">
        <v>0</v>
      </c>
      <c r="Z70" s="345">
        <v>13</v>
      </c>
      <c r="AA70" s="347">
        <v>0</v>
      </c>
      <c r="AB70" s="346">
        <v>0</v>
      </c>
      <c r="AC70" s="346">
        <v>101</v>
      </c>
      <c r="AD70" s="345">
        <v>0</v>
      </c>
      <c r="AE70" s="347">
        <v>778</v>
      </c>
      <c r="AF70" s="346">
        <v>7</v>
      </c>
      <c r="AG70" s="346">
        <v>18</v>
      </c>
      <c r="AH70" s="345">
        <v>0</v>
      </c>
      <c r="AI70" s="347">
        <v>95</v>
      </c>
      <c r="AJ70" s="346">
        <v>0</v>
      </c>
      <c r="AK70" s="346">
        <v>3</v>
      </c>
      <c r="AL70" s="345">
        <v>125</v>
      </c>
      <c r="AM70" s="347">
        <v>0</v>
      </c>
      <c r="AN70" s="346">
        <v>0</v>
      </c>
      <c r="AO70" s="346">
        <v>0</v>
      </c>
      <c r="AP70" s="345">
        <v>0</v>
      </c>
      <c r="AQ70" s="347">
        <v>9</v>
      </c>
      <c r="AR70" s="348">
        <v>0</v>
      </c>
    </row>
    <row r="71" spans="1:44" x14ac:dyDescent="0.2">
      <c r="A71" s="342" t="s">
        <v>13</v>
      </c>
      <c r="B71" s="326" t="s">
        <v>192</v>
      </c>
      <c r="C71" s="344">
        <v>32143</v>
      </c>
      <c r="D71" s="346">
        <f t="shared" si="2"/>
        <v>10049</v>
      </c>
      <c r="E71" s="346">
        <v>2853</v>
      </c>
      <c r="F71" s="345">
        <v>1803</v>
      </c>
      <c r="G71" s="347">
        <v>6937</v>
      </c>
      <c r="H71" s="346">
        <v>689</v>
      </c>
      <c r="I71" s="346">
        <v>92</v>
      </c>
      <c r="J71" s="345">
        <v>13</v>
      </c>
      <c r="K71" s="347">
        <v>338</v>
      </c>
      <c r="L71" s="346">
        <v>907</v>
      </c>
      <c r="M71" s="346">
        <v>274</v>
      </c>
      <c r="N71" s="345">
        <v>416</v>
      </c>
      <c r="O71" s="347">
        <v>64</v>
      </c>
      <c r="P71" s="346">
        <v>161</v>
      </c>
      <c r="Q71" s="346">
        <v>185</v>
      </c>
      <c r="R71" s="345">
        <v>541</v>
      </c>
      <c r="S71" s="347">
        <v>448</v>
      </c>
      <c r="T71" s="346">
        <v>376</v>
      </c>
      <c r="U71" s="346">
        <v>729</v>
      </c>
      <c r="V71" s="345">
        <v>703</v>
      </c>
      <c r="W71" s="347">
        <v>538</v>
      </c>
      <c r="X71" s="346">
        <v>244</v>
      </c>
      <c r="Y71" s="346">
        <v>80</v>
      </c>
      <c r="Z71" s="345">
        <v>684</v>
      </c>
      <c r="AA71" s="347">
        <v>107</v>
      </c>
      <c r="AB71" s="346">
        <v>68</v>
      </c>
      <c r="AC71" s="346">
        <v>185</v>
      </c>
      <c r="AD71" s="345">
        <v>175</v>
      </c>
      <c r="AE71" s="347">
        <v>207</v>
      </c>
      <c r="AF71" s="346">
        <v>317</v>
      </c>
      <c r="AG71" s="346">
        <v>0</v>
      </c>
      <c r="AH71" s="345">
        <v>286</v>
      </c>
      <c r="AI71" s="347">
        <v>515</v>
      </c>
      <c r="AJ71" s="346">
        <v>147</v>
      </c>
      <c r="AK71" s="346">
        <v>21</v>
      </c>
      <c r="AL71" s="345">
        <v>682</v>
      </c>
      <c r="AM71" s="347">
        <v>59</v>
      </c>
      <c r="AN71" s="346">
        <v>18</v>
      </c>
      <c r="AO71" s="346">
        <v>0</v>
      </c>
      <c r="AP71" s="345">
        <v>74</v>
      </c>
      <c r="AQ71" s="347">
        <v>130</v>
      </c>
      <c r="AR71" s="348">
        <v>28</v>
      </c>
    </row>
    <row r="72" spans="1:44" x14ac:dyDescent="0.2">
      <c r="A72" s="342" t="s">
        <v>14</v>
      </c>
      <c r="B72" s="326" t="s">
        <v>50</v>
      </c>
      <c r="C72" s="344">
        <v>25566</v>
      </c>
      <c r="D72" s="346">
        <f t="shared" si="2"/>
        <v>6274</v>
      </c>
      <c r="E72" s="346">
        <v>3478</v>
      </c>
      <c r="F72" s="345">
        <v>1048</v>
      </c>
      <c r="G72" s="347">
        <v>482</v>
      </c>
      <c r="H72" s="346">
        <v>582</v>
      </c>
      <c r="I72" s="346">
        <v>152</v>
      </c>
      <c r="J72" s="345">
        <v>114</v>
      </c>
      <c r="K72" s="347">
        <v>440</v>
      </c>
      <c r="L72" s="346">
        <v>12</v>
      </c>
      <c r="M72" s="346">
        <v>2094</v>
      </c>
      <c r="N72" s="345">
        <v>377</v>
      </c>
      <c r="O72" s="347">
        <v>120</v>
      </c>
      <c r="P72" s="346">
        <v>597</v>
      </c>
      <c r="Q72" s="346">
        <v>88</v>
      </c>
      <c r="R72" s="345">
        <v>457</v>
      </c>
      <c r="S72" s="347">
        <v>244</v>
      </c>
      <c r="T72" s="346">
        <v>102</v>
      </c>
      <c r="U72" s="346">
        <v>245</v>
      </c>
      <c r="V72" s="345">
        <v>283</v>
      </c>
      <c r="W72" s="347">
        <v>366</v>
      </c>
      <c r="X72" s="346">
        <v>336</v>
      </c>
      <c r="Y72" s="346">
        <v>277</v>
      </c>
      <c r="Z72" s="345">
        <v>876</v>
      </c>
      <c r="AA72" s="347">
        <v>106</v>
      </c>
      <c r="AB72" s="346">
        <v>135</v>
      </c>
      <c r="AC72" s="346">
        <v>585</v>
      </c>
      <c r="AD72" s="345">
        <v>265</v>
      </c>
      <c r="AE72" s="347">
        <v>1956</v>
      </c>
      <c r="AF72" s="346">
        <v>2323</v>
      </c>
      <c r="AG72" s="346">
        <v>16</v>
      </c>
      <c r="AH72" s="345">
        <v>48</v>
      </c>
      <c r="AI72" s="347">
        <v>215</v>
      </c>
      <c r="AJ72" s="346">
        <v>13</v>
      </c>
      <c r="AK72" s="346">
        <v>88</v>
      </c>
      <c r="AL72" s="345">
        <v>517</v>
      </c>
      <c r="AM72" s="347">
        <v>43</v>
      </c>
      <c r="AN72" s="346">
        <v>106</v>
      </c>
      <c r="AO72" s="346">
        <v>58</v>
      </c>
      <c r="AP72" s="345">
        <v>19</v>
      </c>
      <c r="AQ72" s="347">
        <v>17</v>
      </c>
      <c r="AR72" s="348">
        <v>12</v>
      </c>
    </row>
    <row r="73" spans="1:44" x14ac:dyDescent="0.2">
      <c r="A73" s="342" t="s">
        <v>15</v>
      </c>
      <c r="B73" s="326" t="s">
        <v>36</v>
      </c>
      <c r="C73" s="344">
        <v>116652</v>
      </c>
      <c r="D73" s="346">
        <f t="shared" si="2"/>
        <v>30572</v>
      </c>
      <c r="E73" s="346">
        <v>19186</v>
      </c>
      <c r="F73" s="345">
        <v>12619</v>
      </c>
      <c r="G73" s="347">
        <v>3885</v>
      </c>
      <c r="H73" s="346">
        <v>6121</v>
      </c>
      <c r="I73" s="346">
        <v>1183</v>
      </c>
      <c r="J73" s="345">
        <v>674</v>
      </c>
      <c r="K73" s="347">
        <v>3561</v>
      </c>
      <c r="L73" s="346">
        <v>935</v>
      </c>
      <c r="M73" s="346">
        <v>2961</v>
      </c>
      <c r="N73" s="345">
        <v>6712</v>
      </c>
      <c r="O73" s="347">
        <v>859</v>
      </c>
      <c r="P73" s="346">
        <v>737</v>
      </c>
      <c r="Q73" s="346">
        <v>2498</v>
      </c>
      <c r="R73" s="345">
        <v>1594</v>
      </c>
      <c r="S73" s="347">
        <v>3227</v>
      </c>
      <c r="T73" s="346">
        <v>1863</v>
      </c>
      <c r="U73" s="346">
        <v>688</v>
      </c>
      <c r="V73" s="345">
        <v>1113</v>
      </c>
      <c r="W73" s="347">
        <v>781</v>
      </c>
      <c r="X73" s="346">
        <v>578</v>
      </c>
      <c r="Y73" s="346">
        <v>735</v>
      </c>
      <c r="Z73" s="345">
        <v>1438</v>
      </c>
      <c r="AA73" s="347">
        <v>1356</v>
      </c>
      <c r="AB73" s="346">
        <v>880</v>
      </c>
      <c r="AC73" s="346">
        <v>981</v>
      </c>
      <c r="AD73" s="345">
        <v>1027</v>
      </c>
      <c r="AE73" s="347">
        <v>827</v>
      </c>
      <c r="AF73" s="346">
        <v>1521</v>
      </c>
      <c r="AG73" s="346">
        <v>321</v>
      </c>
      <c r="AH73" s="345">
        <v>288</v>
      </c>
      <c r="AI73" s="347">
        <v>687</v>
      </c>
      <c r="AJ73" s="346">
        <v>558</v>
      </c>
      <c r="AK73" s="346">
        <v>185</v>
      </c>
      <c r="AL73" s="345">
        <v>337</v>
      </c>
      <c r="AM73" s="347">
        <v>220</v>
      </c>
      <c r="AN73" s="346">
        <v>749</v>
      </c>
      <c r="AO73" s="346">
        <v>207</v>
      </c>
      <c r="AP73" s="345">
        <v>616</v>
      </c>
      <c r="AQ73" s="347">
        <v>619</v>
      </c>
      <c r="AR73" s="348">
        <v>753</v>
      </c>
    </row>
    <row r="74" spans="1:44" x14ac:dyDescent="0.2">
      <c r="A74" s="342" t="s">
        <v>16</v>
      </c>
      <c r="B74" s="326" t="s">
        <v>193</v>
      </c>
      <c r="C74" s="344">
        <v>6284</v>
      </c>
      <c r="D74" s="346">
        <f t="shared" si="2"/>
        <v>1812</v>
      </c>
      <c r="E74" s="346">
        <v>1730</v>
      </c>
      <c r="F74" s="345">
        <v>668</v>
      </c>
      <c r="G74" s="347">
        <v>155</v>
      </c>
      <c r="H74" s="346">
        <v>23</v>
      </c>
      <c r="I74" s="346">
        <v>171</v>
      </c>
      <c r="J74" s="345">
        <v>7</v>
      </c>
      <c r="K74" s="347">
        <v>0</v>
      </c>
      <c r="L74" s="346">
        <v>366</v>
      </c>
      <c r="M74" s="346">
        <v>167</v>
      </c>
      <c r="N74" s="345">
        <v>164</v>
      </c>
      <c r="O74" s="347">
        <v>218</v>
      </c>
      <c r="P74" s="346">
        <v>2</v>
      </c>
      <c r="Q74" s="346">
        <v>26</v>
      </c>
      <c r="R74" s="345">
        <v>6</v>
      </c>
      <c r="S74" s="347">
        <v>137</v>
      </c>
      <c r="T74" s="346">
        <v>0</v>
      </c>
      <c r="U74" s="346">
        <v>0</v>
      </c>
      <c r="V74" s="345">
        <v>191</v>
      </c>
      <c r="W74" s="347">
        <v>0</v>
      </c>
      <c r="X74" s="346">
        <v>14</v>
      </c>
      <c r="Y74" s="346">
        <v>3</v>
      </c>
      <c r="Z74" s="345">
        <v>20</v>
      </c>
      <c r="AA74" s="347">
        <v>1</v>
      </c>
      <c r="AB74" s="346">
        <v>195</v>
      </c>
      <c r="AC74" s="346">
        <v>4</v>
      </c>
      <c r="AD74" s="345">
        <v>15</v>
      </c>
      <c r="AE74" s="347">
        <v>125</v>
      </c>
      <c r="AF74" s="346">
        <v>3</v>
      </c>
      <c r="AG74" s="346">
        <v>11</v>
      </c>
      <c r="AH74" s="345">
        <v>0</v>
      </c>
      <c r="AI74" s="347">
        <v>0</v>
      </c>
      <c r="AJ74" s="346">
        <v>0</v>
      </c>
      <c r="AK74" s="346">
        <v>0</v>
      </c>
      <c r="AL74" s="345">
        <v>11</v>
      </c>
      <c r="AM74" s="347">
        <v>29</v>
      </c>
      <c r="AN74" s="346">
        <v>0</v>
      </c>
      <c r="AO74" s="346">
        <v>0</v>
      </c>
      <c r="AP74" s="345">
        <v>0</v>
      </c>
      <c r="AQ74" s="347">
        <v>10</v>
      </c>
      <c r="AR74" s="348">
        <v>0</v>
      </c>
    </row>
    <row r="75" spans="1:44" x14ac:dyDescent="0.2">
      <c r="A75" s="342" t="s">
        <v>17</v>
      </c>
      <c r="B75" s="326" t="s">
        <v>273</v>
      </c>
      <c r="C75" s="344">
        <v>5038</v>
      </c>
      <c r="D75" s="346">
        <f t="shared" si="2"/>
        <v>1764</v>
      </c>
      <c r="E75" s="346">
        <v>566</v>
      </c>
      <c r="F75" s="345">
        <v>576</v>
      </c>
      <c r="G75" s="347">
        <v>191</v>
      </c>
      <c r="H75" s="346">
        <v>396</v>
      </c>
      <c r="I75" s="346">
        <v>17</v>
      </c>
      <c r="J75" s="345">
        <v>97</v>
      </c>
      <c r="K75" s="347">
        <v>66</v>
      </c>
      <c r="L75" s="346">
        <v>57</v>
      </c>
      <c r="M75" s="346">
        <v>54</v>
      </c>
      <c r="N75" s="345">
        <v>197</v>
      </c>
      <c r="O75" s="347">
        <v>82</v>
      </c>
      <c r="P75" s="346">
        <v>9</v>
      </c>
      <c r="Q75" s="346">
        <v>108</v>
      </c>
      <c r="R75" s="345">
        <v>17</v>
      </c>
      <c r="S75" s="347">
        <v>179</v>
      </c>
      <c r="T75" s="346">
        <v>87</v>
      </c>
      <c r="U75" s="346">
        <v>69</v>
      </c>
      <c r="V75" s="345">
        <v>68</v>
      </c>
      <c r="W75" s="347">
        <v>11</v>
      </c>
      <c r="X75" s="346">
        <v>40</v>
      </c>
      <c r="Y75" s="346">
        <v>4</v>
      </c>
      <c r="Z75" s="345">
        <v>32</v>
      </c>
      <c r="AA75" s="347">
        <v>50</v>
      </c>
      <c r="AB75" s="346">
        <v>13</v>
      </c>
      <c r="AC75" s="346">
        <v>35</v>
      </c>
      <c r="AD75" s="345">
        <v>50</v>
      </c>
      <c r="AE75" s="347">
        <v>16</v>
      </c>
      <c r="AF75" s="346">
        <v>20</v>
      </c>
      <c r="AG75" s="346">
        <v>8</v>
      </c>
      <c r="AH75" s="345">
        <v>21</v>
      </c>
      <c r="AI75" s="347">
        <v>5</v>
      </c>
      <c r="AJ75" s="346">
        <v>17</v>
      </c>
      <c r="AK75" s="346">
        <v>7</v>
      </c>
      <c r="AL75" s="345">
        <v>9</v>
      </c>
      <c r="AM75" s="347">
        <v>12</v>
      </c>
      <c r="AN75" s="346">
        <v>6</v>
      </c>
      <c r="AO75" s="346">
        <v>59</v>
      </c>
      <c r="AP75" s="345">
        <v>12</v>
      </c>
      <c r="AQ75" s="347">
        <v>11</v>
      </c>
      <c r="AR75" s="348">
        <v>0</v>
      </c>
    </row>
    <row r="76" spans="1:44" x14ac:dyDescent="0.2">
      <c r="A76" s="342" t="s">
        <v>18</v>
      </c>
      <c r="B76" s="326" t="s">
        <v>282</v>
      </c>
      <c r="C76" s="344">
        <v>11062</v>
      </c>
      <c r="D76" s="346">
        <f t="shared" si="2"/>
        <v>3158</v>
      </c>
      <c r="E76" s="346">
        <v>1899</v>
      </c>
      <c r="F76" s="345">
        <v>1210</v>
      </c>
      <c r="G76" s="347">
        <v>413</v>
      </c>
      <c r="H76" s="346">
        <v>644</v>
      </c>
      <c r="I76" s="346">
        <v>141</v>
      </c>
      <c r="J76" s="345">
        <v>100</v>
      </c>
      <c r="K76" s="347">
        <v>192</v>
      </c>
      <c r="L76" s="346">
        <v>286</v>
      </c>
      <c r="M76" s="346">
        <v>185</v>
      </c>
      <c r="N76" s="345">
        <v>345</v>
      </c>
      <c r="O76" s="347">
        <v>238</v>
      </c>
      <c r="P76" s="346">
        <v>60</v>
      </c>
      <c r="Q76" s="346">
        <v>217</v>
      </c>
      <c r="R76" s="345">
        <v>95</v>
      </c>
      <c r="S76" s="347">
        <v>347</v>
      </c>
      <c r="T76" s="346">
        <v>157</v>
      </c>
      <c r="U76" s="346">
        <v>70</v>
      </c>
      <c r="V76" s="345">
        <v>203</v>
      </c>
      <c r="W76" s="347">
        <v>27</v>
      </c>
      <c r="X76" s="346">
        <v>69</v>
      </c>
      <c r="Y76" s="346">
        <v>41</v>
      </c>
      <c r="Z76" s="345">
        <v>93</v>
      </c>
      <c r="AA76" s="347">
        <v>88</v>
      </c>
      <c r="AB76" s="346">
        <v>78</v>
      </c>
      <c r="AC76" s="346">
        <v>59</v>
      </c>
      <c r="AD76" s="345">
        <v>45</v>
      </c>
      <c r="AE76" s="347">
        <v>97</v>
      </c>
      <c r="AF76" s="346">
        <v>122</v>
      </c>
      <c r="AG76" s="346">
        <v>40</v>
      </c>
      <c r="AH76" s="345">
        <v>0</v>
      </c>
      <c r="AI76" s="347">
        <v>27</v>
      </c>
      <c r="AJ76" s="346">
        <v>25</v>
      </c>
      <c r="AK76" s="346">
        <v>25</v>
      </c>
      <c r="AL76" s="345">
        <v>32</v>
      </c>
      <c r="AM76" s="347">
        <v>31</v>
      </c>
      <c r="AN76" s="346">
        <v>32</v>
      </c>
      <c r="AO76" s="346">
        <v>36</v>
      </c>
      <c r="AP76" s="345">
        <v>37</v>
      </c>
      <c r="AQ76" s="347">
        <v>38</v>
      </c>
      <c r="AR76" s="348">
        <v>60</v>
      </c>
    </row>
    <row r="77" spans="1:44" x14ac:dyDescent="0.2">
      <c r="A77" s="342" t="s">
        <v>19</v>
      </c>
      <c r="B77" s="326" t="s">
        <v>385</v>
      </c>
      <c r="C77" s="344">
        <v>340314</v>
      </c>
      <c r="D77" s="346">
        <f t="shared" si="2"/>
        <v>118742</v>
      </c>
      <c r="E77" s="346">
        <v>40756</v>
      </c>
      <c r="F77" s="345">
        <v>24654</v>
      </c>
      <c r="G77" s="347">
        <v>14407</v>
      </c>
      <c r="H77" s="346">
        <v>25405</v>
      </c>
      <c r="I77" s="346">
        <v>2780</v>
      </c>
      <c r="J77" s="345">
        <v>3880</v>
      </c>
      <c r="K77" s="347">
        <v>10580</v>
      </c>
      <c r="L77" s="346">
        <v>1383</v>
      </c>
      <c r="M77" s="346">
        <v>5924</v>
      </c>
      <c r="N77" s="345">
        <v>15110</v>
      </c>
      <c r="O77" s="347">
        <v>2627</v>
      </c>
      <c r="P77" s="346">
        <v>2599</v>
      </c>
      <c r="Q77" s="346">
        <v>8190</v>
      </c>
      <c r="R77" s="345">
        <v>5986</v>
      </c>
      <c r="S77" s="347">
        <v>4379</v>
      </c>
      <c r="T77" s="346">
        <v>6890</v>
      </c>
      <c r="U77" s="346">
        <v>3017</v>
      </c>
      <c r="V77" s="345">
        <v>5926</v>
      </c>
      <c r="W77" s="347">
        <v>2486</v>
      </c>
      <c r="X77" s="346">
        <v>2337</v>
      </c>
      <c r="Y77" s="346">
        <v>1231</v>
      </c>
      <c r="Z77" s="345">
        <v>3279</v>
      </c>
      <c r="AA77" s="347">
        <v>2862</v>
      </c>
      <c r="AB77" s="346">
        <v>2096</v>
      </c>
      <c r="AC77" s="346">
        <v>2179</v>
      </c>
      <c r="AD77" s="345">
        <v>1874</v>
      </c>
      <c r="AE77" s="347">
        <v>2370</v>
      </c>
      <c r="AF77" s="346">
        <v>4130</v>
      </c>
      <c r="AG77" s="346">
        <v>1603</v>
      </c>
      <c r="AH77" s="345">
        <v>717</v>
      </c>
      <c r="AI77" s="347">
        <v>1855</v>
      </c>
      <c r="AJ77" s="346">
        <v>997</v>
      </c>
      <c r="AK77" s="346">
        <v>350</v>
      </c>
      <c r="AL77" s="345">
        <v>1586</v>
      </c>
      <c r="AM77" s="347">
        <v>434</v>
      </c>
      <c r="AN77" s="346">
        <v>1988</v>
      </c>
      <c r="AO77" s="346">
        <v>626</v>
      </c>
      <c r="AP77" s="345">
        <v>740</v>
      </c>
      <c r="AQ77" s="347">
        <v>674</v>
      </c>
      <c r="AR77" s="348">
        <v>665</v>
      </c>
    </row>
    <row r="78" spans="1:44" x14ac:dyDescent="0.2">
      <c r="A78" s="342" t="s">
        <v>20</v>
      </c>
      <c r="B78" s="326" t="s">
        <v>37</v>
      </c>
      <c r="C78" s="344">
        <v>46842</v>
      </c>
      <c r="D78" s="346">
        <f t="shared" si="2"/>
        <v>17383</v>
      </c>
      <c r="E78" s="346">
        <v>6892</v>
      </c>
      <c r="F78" s="345">
        <v>3398</v>
      </c>
      <c r="G78" s="347">
        <v>2645</v>
      </c>
      <c r="H78" s="346">
        <v>2819</v>
      </c>
      <c r="I78" s="346">
        <v>661</v>
      </c>
      <c r="J78" s="345">
        <v>712</v>
      </c>
      <c r="K78" s="347">
        <v>997</v>
      </c>
      <c r="L78" s="346">
        <v>208</v>
      </c>
      <c r="M78" s="346">
        <v>1131</v>
      </c>
      <c r="N78" s="345">
        <v>1870</v>
      </c>
      <c r="O78" s="347">
        <v>310</v>
      </c>
      <c r="P78" s="346">
        <v>391</v>
      </c>
      <c r="Q78" s="346">
        <v>813</v>
      </c>
      <c r="R78" s="345">
        <v>448</v>
      </c>
      <c r="S78" s="347">
        <v>554</v>
      </c>
      <c r="T78" s="346">
        <v>1001</v>
      </c>
      <c r="U78" s="346">
        <v>284</v>
      </c>
      <c r="V78" s="345">
        <v>689</v>
      </c>
      <c r="W78" s="347">
        <v>271</v>
      </c>
      <c r="X78" s="346">
        <v>232</v>
      </c>
      <c r="Y78" s="346">
        <v>151</v>
      </c>
      <c r="Z78" s="345">
        <v>287</v>
      </c>
      <c r="AA78" s="347">
        <v>326</v>
      </c>
      <c r="AB78" s="346">
        <v>244</v>
      </c>
      <c r="AC78" s="346">
        <v>314</v>
      </c>
      <c r="AD78" s="345">
        <v>295</v>
      </c>
      <c r="AE78" s="347">
        <v>178</v>
      </c>
      <c r="AF78" s="346">
        <v>369</v>
      </c>
      <c r="AG78" s="346">
        <v>69</v>
      </c>
      <c r="AH78" s="345">
        <v>63</v>
      </c>
      <c r="AI78" s="347">
        <v>72</v>
      </c>
      <c r="AJ78" s="346">
        <v>68</v>
      </c>
      <c r="AK78" s="346">
        <v>23</v>
      </c>
      <c r="AL78" s="345">
        <v>186</v>
      </c>
      <c r="AM78" s="347">
        <v>46</v>
      </c>
      <c r="AN78" s="346">
        <v>135</v>
      </c>
      <c r="AO78" s="346">
        <v>48</v>
      </c>
      <c r="AP78" s="345">
        <v>66</v>
      </c>
      <c r="AQ78" s="347">
        <v>98</v>
      </c>
      <c r="AR78" s="348">
        <v>95</v>
      </c>
    </row>
    <row r="79" spans="1:44" x14ac:dyDescent="0.2">
      <c r="A79" s="342" t="s">
        <v>21</v>
      </c>
      <c r="B79" s="326" t="s">
        <v>38</v>
      </c>
      <c r="C79" s="344">
        <v>26548</v>
      </c>
      <c r="D79" s="346">
        <f t="shared" si="2"/>
        <v>11246</v>
      </c>
      <c r="E79" s="346">
        <v>2409</v>
      </c>
      <c r="F79" s="345">
        <v>2829</v>
      </c>
      <c r="G79" s="347">
        <v>1077</v>
      </c>
      <c r="H79" s="346">
        <v>3066</v>
      </c>
      <c r="I79" s="346">
        <v>73</v>
      </c>
      <c r="J79" s="345">
        <v>927</v>
      </c>
      <c r="K79" s="347">
        <v>786</v>
      </c>
      <c r="L79" s="346">
        <v>34</v>
      </c>
      <c r="M79" s="346">
        <v>125</v>
      </c>
      <c r="N79" s="345">
        <v>834</v>
      </c>
      <c r="O79" s="347">
        <v>71</v>
      </c>
      <c r="P79" s="346">
        <v>28</v>
      </c>
      <c r="Q79" s="346">
        <v>1102</v>
      </c>
      <c r="R79" s="345">
        <v>150</v>
      </c>
      <c r="S79" s="347">
        <v>209</v>
      </c>
      <c r="T79" s="346">
        <v>470</v>
      </c>
      <c r="U79" s="346">
        <v>67</v>
      </c>
      <c r="V79" s="345">
        <v>359</v>
      </c>
      <c r="W79" s="347">
        <v>44</v>
      </c>
      <c r="X79" s="346">
        <v>37</v>
      </c>
      <c r="Y79" s="346">
        <v>10</v>
      </c>
      <c r="Z79" s="345">
        <v>60</v>
      </c>
      <c r="AA79" s="347">
        <v>48</v>
      </c>
      <c r="AB79" s="346">
        <v>18</v>
      </c>
      <c r="AC79" s="346">
        <v>44</v>
      </c>
      <c r="AD79" s="345">
        <v>17</v>
      </c>
      <c r="AE79" s="347">
        <v>95</v>
      </c>
      <c r="AF79" s="346">
        <v>63</v>
      </c>
      <c r="AG79" s="346">
        <v>64</v>
      </c>
      <c r="AH79" s="345">
        <v>12</v>
      </c>
      <c r="AI79" s="347">
        <v>33</v>
      </c>
      <c r="AJ79" s="346">
        <v>46</v>
      </c>
      <c r="AK79" s="346">
        <v>1</v>
      </c>
      <c r="AL79" s="345">
        <v>18</v>
      </c>
      <c r="AM79" s="347">
        <v>0</v>
      </c>
      <c r="AN79" s="346">
        <v>52</v>
      </c>
      <c r="AO79" s="346">
        <v>18</v>
      </c>
      <c r="AP79" s="345">
        <v>2</v>
      </c>
      <c r="AQ79" s="347">
        <v>3</v>
      </c>
      <c r="AR79" s="348">
        <v>1</v>
      </c>
    </row>
    <row r="80" spans="1:44" x14ac:dyDescent="0.2">
      <c r="A80" s="342" t="s">
        <v>22</v>
      </c>
      <c r="B80" s="326" t="s">
        <v>536</v>
      </c>
      <c r="C80" s="344">
        <v>136212</v>
      </c>
      <c r="D80" s="346">
        <f t="shared" si="2"/>
        <v>54185</v>
      </c>
      <c r="E80" s="346">
        <v>14874</v>
      </c>
      <c r="F80" s="345">
        <v>13132</v>
      </c>
      <c r="G80" s="347">
        <v>4586</v>
      </c>
      <c r="H80" s="346">
        <v>10185</v>
      </c>
      <c r="I80" s="346">
        <v>632</v>
      </c>
      <c r="J80" s="345">
        <v>707</v>
      </c>
      <c r="K80" s="347">
        <v>4350</v>
      </c>
      <c r="L80" s="346">
        <v>468</v>
      </c>
      <c r="M80" s="346">
        <v>1062</v>
      </c>
      <c r="N80" s="345">
        <v>5172</v>
      </c>
      <c r="O80" s="347">
        <v>805</v>
      </c>
      <c r="P80" s="346">
        <v>909</v>
      </c>
      <c r="Q80" s="346">
        <v>2132</v>
      </c>
      <c r="R80" s="345">
        <v>1840</v>
      </c>
      <c r="S80" s="347">
        <v>1649</v>
      </c>
      <c r="T80" s="346">
        <v>1720</v>
      </c>
      <c r="U80" s="346">
        <v>1276</v>
      </c>
      <c r="V80" s="345">
        <v>1541</v>
      </c>
      <c r="W80" s="347">
        <v>1828</v>
      </c>
      <c r="X80" s="346">
        <v>771</v>
      </c>
      <c r="Y80" s="346">
        <v>529</v>
      </c>
      <c r="Z80" s="345">
        <v>1318</v>
      </c>
      <c r="AA80" s="347">
        <v>774</v>
      </c>
      <c r="AB80" s="346">
        <v>598</v>
      </c>
      <c r="AC80" s="346">
        <v>692</v>
      </c>
      <c r="AD80" s="345">
        <v>484</v>
      </c>
      <c r="AE80" s="347">
        <v>1315</v>
      </c>
      <c r="AF80" s="346">
        <v>1832</v>
      </c>
      <c r="AG80" s="346">
        <v>332</v>
      </c>
      <c r="AH80" s="345">
        <v>254</v>
      </c>
      <c r="AI80" s="347">
        <v>1077</v>
      </c>
      <c r="AJ80" s="346">
        <v>625</v>
      </c>
      <c r="AK80" s="346">
        <v>153</v>
      </c>
      <c r="AL80" s="345">
        <v>905</v>
      </c>
      <c r="AM80" s="347">
        <v>284</v>
      </c>
      <c r="AN80" s="346">
        <v>715</v>
      </c>
      <c r="AO80" s="346">
        <v>141</v>
      </c>
      <c r="AP80" s="345">
        <v>136</v>
      </c>
      <c r="AQ80" s="347">
        <v>109</v>
      </c>
      <c r="AR80" s="348">
        <v>115</v>
      </c>
    </row>
    <row r="81" spans="1:45" x14ac:dyDescent="0.2">
      <c r="A81" s="342" t="s">
        <v>23</v>
      </c>
      <c r="B81" s="326" t="s">
        <v>194</v>
      </c>
      <c r="C81" s="344">
        <v>33345</v>
      </c>
      <c r="D81" s="346">
        <f t="shared" si="2"/>
        <v>17011</v>
      </c>
      <c r="E81" s="346">
        <v>3055</v>
      </c>
      <c r="F81" s="345">
        <v>3823</v>
      </c>
      <c r="G81" s="347">
        <v>1660</v>
      </c>
      <c r="H81" s="346">
        <v>2095</v>
      </c>
      <c r="I81" s="346">
        <v>122</v>
      </c>
      <c r="J81" s="345">
        <v>233</v>
      </c>
      <c r="K81" s="347">
        <v>933</v>
      </c>
      <c r="L81" s="346">
        <v>63</v>
      </c>
      <c r="M81" s="346">
        <v>290</v>
      </c>
      <c r="N81" s="345">
        <v>926</v>
      </c>
      <c r="O81" s="347">
        <v>35</v>
      </c>
      <c r="P81" s="346">
        <v>57</v>
      </c>
      <c r="Q81" s="346">
        <v>491</v>
      </c>
      <c r="R81" s="345">
        <v>59</v>
      </c>
      <c r="S81" s="347">
        <v>695</v>
      </c>
      <c r="T81" s="346">
        <v>160</v>
      </c>
      <c r="U81" s="346">
        <v>38</v>
      </c>
      <c r="V81" s="345">
        <v>929</v>
      </c>
      <c r="W81" s="347">
        <v>26</v>
      </c>
      <c r="X81" s="346">
        <v>57</v>
      </c>
      <c r="Y81" s="346">
        <v>51</v>
      </c>
      <c r="Z81" s="345">
        <v>75</v>
      </c>
      <c r="AA81" s="347">
        <v>40</v>
      </c>
      <c r="AB81" s="346">
        <v>36</v>
      </c>
      <c r="AC81" s="346">
        <v>21</v>
      </c>
      <c r="AD81" s="345">
        <v>15</v>
      </c>
      <c r="AE81" s="347">
        <v>59</v>
      </c>
      <c r="AF81" s="346">
        <v>51</v>
      </c>
      <c r="AG81" s="346">
        <v>28</v>
      </c>
      <c r="AH81" s="345">
        <v>10</v>
      </c>
      <c r="AI81" s="347">
        <v>35</v>
      </c>
      <c r="AJ81" s="346">
        <v>29</v>
      </c>
      <c r="AK81" s="346">
        <v>0</v>
      </c>
      <c r="AL81" s="345">
        <v>17</v>
      </c>
      <c r="AM81" s="347">
        <v>16</v>
      </c>
      <c r="AN81" s="346">
        <v>48</v>
      </c>
      <c r="AO81" s="346">
        <v>0</v>
      </c>
      <c r="AP81" s="345">
        <v>22</v>
      </c>
      <c r="AQ81" s="347">
        <v>12</v>
      </c>
      <c r="AR81" s="348">
        <v>22</v>
      </c>
    </row>
    <row r="82" spans="1:45" x14ac:dyDescent="0.2">
      <c r="A82" s="342" t="s">
        <v>24</v>
      </c>
      <c r="B82" s="326" t="s">
        <v>39</v>
      </c>
      <c r="C82" s="344">
        <v>83827</v>
      </c>
      <c r="D82" s="346">
        <f t="shared" si="2"/>
        <v>27092</v>
      </c>
      <c r="E82" s="346">
        <v>7174</v>
      </c>
      <c r="F82" s="345">
        <v>4731</v>
      </c>
      <c r="G82" s="347">
        <v>4020</v>
      </c>
      <c r="H82" s="346">
        <v>4702</v>
      </c>
      <c r="I82" s="346">
        <v>1144</v>
      </c>
      <c r="J82" s="345">
        <v>1467</v>
      </c>
      <c r="K82" s="347">
        <v>6407</v>
      </c>
      <c r="L82" s="346">
        <v>592</v>
      </c>
      <c r="M82" s="346">
        <v>1844</v>
      </c>
      <c r="N82" s="345">
        <v>3590</v>
      </c>
      <c r="O82" s="347">
        <v>674</v>
      </c>
      <c r="P82" s="346">
        <v>658</v>
      </c>
      <c r="Q82" s="346">
        <v>2209</v>
      </c>
      <c r="R82" s="345">
        <v>966</v>
      </c>
      <c r="S82" s="347">
        <v>1027</v>
      </c>
      <c r="T82" s="346">
        <v>1520</v>
      </c>
      <c r="U82" s="346">
        <v>1086</v>
      </c>
      <c r="V82" s="345">
        <v>1237</v>
      </c>
      <c r="W82" s="347">
        <v>643</v>
      </c>
      <c r="X82" s="346">
        <v>746</v>
      </c>
      <c r="Y82" s="346">
        <v>518</v>
      </c>
      <c r="Z82" s="345">
        <v>1141</v>
      </c>
      <c r="AA82" s="347">
        <v>643</v>
      </c>
      <c r="AB82" s="346">
        <v>656</v>
      </c>
      <c r="AC82" s="346">
        <v>698</v>
      </c>
      <c r="AD82" s="345">
        <v>712</v>
      </c>
      <c r="AE82" s="347">
        <v>1075</v>
      </c>
      <c r="AF82" s="346">
        <v>1151</v>
      </c>
      <c r="AG82" s="346">
        <v>331</v>
      </c>
      <c r="AH82" s="345">
        <v>298</v>
      </c>
      <c r="AI82" s="347">
        <v>289</v>
      </c>
      <c r="AJ82" s="346">
        <v>236</v>
      </c>
      <c r="AK82" s="346">
        <v>131</v>
      </c>
      <c r="AL82" s="345">
        <v>330</v>
      </c>
      <c r="AM82" s="347">
        <v>188</v>
      </c>
      <c r="AN82" s="346">
        <v>265</v>
      </c>
      <c r="AO82" s="346">
        <v>444</v>
      </c>
      <c r="AP82" s="345">
        <v>386</v>
      </c>
      <c r="AQ82" s="347">
        <v>436</v>
      </c>
      <c r="AR82" s="348">
        <v>370</v>
      </c>
    </row>
    <row r="83" spans="1:45" x14ac:dyDescent="0.2">
      <c r="A83" s="342" t="s">
        <v>25</v>
      </c>
      <c r="B83" s="326" t="s">
        <v>40</v>
      </c>
      <c r="C83" s="344">
        <v>84687</v>
      </c>
      <c r="D83" s="346">
        <f t="shared" si="2"/>
        <v>26984</v>
      </c>
      <c r="E83" s="346">
        <v>7939</v>
      </c>
      <c r="F83" s="345">
        <v>4721</v>
      </c>
      <c r="G83" s="347">
        <v>3322</v>
      </c>
      <c r="H83" s="346">
        <v>9802</v>
      </c>
      <c r="I83" s="346">
        <v>683</v>
      </c>
      <c r="J83" s="345">
        <v>1713</v>
      </c>
      <c r="K83" s="347">
        <v>2416</v>
      </c>
      <c r="L83" s="346">
        <v>506</v>
      </c>
      <c r="M83" s="346">
        <v>1391</v>
      </c>
      <c r="N83" s="345">
        <v>3096</v>
      </c>
      <c r="O83" s="347">
        <v>764</v>
      </c>
      <c r="P83" s="346">
        <v>602</v>
      </c>
      <c r="Q83" s="346">
        <v>2810</v>
      </c>
      <c r="R83" s="345">
        <v>1006</v>
      </c>
      <c r="S83" s="347">
        <v>984</v>
      </c>
      <c r="T83" s="346">
        <v>1562</v>
      </c>
      <c r="U83" s="346">
        <v>592</v>
      </c>
      <c r="V83" s="345">
        <v>2234</v>
      </c>
      <c r="W83" s="347">
        <v>682</v>
      </c>
      <c r="X83" s="346">
        <v>744</v>
      </c>
      <c r="Y83" s="346">
        <v>370</v>
      </c>
      <c r="Z83" s="345">
        <v>1172</v>
      </c>
      <c r="AA83" s="347">
        <v>609</v>
      </c>
      <c r="AB83" s="346">
        <v>528</v>
      </c>
      <c r="AC83" s="346">
        <v>626</v>
      </c>
      <c r="AD83" s="345">
        <v>599</v>
      </c>
      <c r="AE83" s="347">
        <v>890</v>
      </c>
      <c r="AF83" s="346">
        <v>1234</v>
      </c>
      <c r="AG83" s="346">
        <v>487</v>
      </c>
      <c r="AH83" s="345">
        <v>395</v>
      </c>
      <c r="AI83" s="347">
        <v>467</v>
      </c>
      <c r="AJ83" s="346">
        <v>490</v>
      </c>
      <c r="AK83" s="346">
        <v>170</v>
      </c>
      <c r="AL83" s="345">
        <v>353</v>
      </c>
      <c r="AM83" s="347">
        <v>152</v>
      </c>
      <c r="AN83" s="346">
        <v>321</v>
      </c>
      <c r="AO83" s="346">
        <v>390</v>
      </c>
      <c r="AP83" s="345">
        <v>258</v>
      </c>
      <c r="AQ83" s="347">
        <v>383</v>
      </c>
      <c r="AR83" s="348">
        <v>240</v>
      </c>
    </row>
    <row r="84" spans="1:45" x14ac:dyDescent="0.2">
      <c r="A84" s="342" t="s">
        <v>26</v>
      </c>
      <c r="B84" s="326" t="s">
        <v>482</v>
      </c>
      <c r="C84" s="344">
        <v>281131</v>
      </c>
      <c r="D84" s="346">
        <f t="shared" si="2"/>
        <v>83885</v>
      </c>
      <c r="E84" s="346">
        <v>28334</v>
      </c>
      <c r="F84" s="345">
        <v>22023</v>
      </c>
      <c r="G84" s="347">
        <v>14967</v>
      </c>
      <c r="H84" s="346">
        <v>22311</v>
      </c>
      <c r="I84" s="346">
        <v>3211</v>
      </c>
      <c r="J84" s="345">
        <v>3924</v>
      </c>
      <c r="K84" s="347">
        <v>8559</v>
      </c>
      <c r="L84" s="346">
        <v>1862</v>
      </c>
      <c r="M84" s="346">
        <v>4567</v>
      </c>
      <c r="N84" s="345">
        <v>12271</v>
      </c>
      <c r="O84" s="347">
        <v>3173</v>
      </c>
      <c r="P84" s="346">
        <v>2320</v>
      </c>
      <c r="Q84" s="346">
        <v>10390</v>
      </c>
      <c r="R84" s="345">
        <v>4137</v>
      </c>
      <c r="S84" s="347">
        <v>3586</v>
      </c>
      <c r="T84" s="346">
        <v>7564</v>
      </c>
      <c r="U84" s="346">
        <v>3269</v>
      </c>
      <c r="V84" s="345">
        <v>5696</v>
      </c>
      <c r="W84" s="347">
        <v>2147</v>
      </c>
      <c r="X84" s="346">
        <v>2164</v>
      </c>
      <c r="Y84" s="346">
        <v>1899</v>
      </c>
      <c r="Z84" s="345">
        <v>3337</v>
      </c>
      <c r="AA84" s="347">
        <v>2215</v>
      </c>
      <c r="AB84" s="346">
        <v>1791</v>
      </c>
      <c r="AC84" s="346">
        <v>2394</v>
      </c>
      <c r="AD84" s="345">
        <v>1881</v>
      </c>
      <c r="AE84" s="347">
        <v>1766</v>
      </c>
      <c r="AF84" s="346">
        <v>4065</v>
      </c>
      <c r="AG84" s="346">
        <v>1386</v>
      </c>
      <c r="AH84" s="345">
        <v>1095</v>
      </c>
      <c r="AI84" s="347">
        <v>1561</v>
      </c>
      <c r="AJ84" s="346">
        <v>972</v>
      </c>
      <c r="AK84" s="346">
        <v>315</v>
      </c>
      <c r="AL84" s="345">
        <v>992</v>
      </c>
      <c r="AM84" s="347">
        <v>643</v>
      </c>
      <c r="AN84" s="346">
        <v>995</v>
      </c>
      <c r="AO84" s="346">
        <v>706</v>
      </c>
      <c r="AP84" s="345">
        <v>1465</v>
      </c>
      <c r="AQ84" s="347">
        <v>694</v>
      </c>
      <c r="AR84" s="348">
        <v>599</v>
      </c>
    </row>
    <row r="85" spans="1:45" x14ac:dyDescent="0.2">
      <c r="A85" s="342" t="s">
        <v>51</v>
      </c>
      <c r="B85" s="326" t="s">
        <v>537</v>
      </c>
      <c r="C85" s="344">
        <v>20319</v>
      </c>
      <c r="D85" s="346">
        <f t="shared" si="2"/>
        <v>6081</v>
      </c>
      <c r="E85" s="346">
        <v>2395</v>
      </c>
      <c r="F85" s="345">
        <v>689</v>
      </c>
      <c r="G85" s="347">
        <v>799</v>
      </c>
      <c r="H85" s="346">
        <v>1199</v>
      </c>
      <c r="I85" s="346">
        <v>286</v>
      </c>
      <c r="J85" s="345">
        <v>163</v>
      </c>
      <c r="K85" s="347">
        <v>454</v>
      </c>
      <c r="L85" s="346">
        <v>167</v>
      </c>
      <c r="M85" s="346">
        <v>558</v>
      </c>
      <c r="N85" s="345">
        <v>792</v>
      </c>
      <c r="O85" s="347">
        <v>257</v>
      </c>
      <c r="P85" s="346">
        <v>310</v>
      </c>
      <c r="Q85" s="346">
        <v>507</v>
      </c>
      <c r="R85" s="345">
        <v>312</v>
      </c>
      <c r="S85" s="347">
        <v>246</v>
      </c>
      <c r="T85" s="346">
        <v>244</v>
      </c>
      <c r="U85" s="346">
        <v>227</v>
      </c>
      <c r="V85" s="345">
        <v>369</v>
      </c>
      <c r="W85" s="347">
        <v>242</v>
      </c>
      <c r="X85" s="346">
        <v>208</v>
      </c>
      <c r="Y85" s="346">
        <v>185</v>
      </c>
      <c r="Z85" s="345">
        <v>481</v>
      </c>
      <c r="AA85" s="347">
        <v>413</v>
      </c>
      <c r="AB85" s="346">
        <v>180</v>
      </c>
      <c r="AC85" s="346">
        <v>349</v>
      </c>
      <c r="AD85" s="345">
        <v>318</v>
      </c>
      <c r="AE85" s="347">
        <v>297</v>
      </c>
      <c r="AF85" s="346">
        <v>458</v>
      </c>
      <c r="AG85" s="346">
        <v>53</v>
      </c>
      <c r="AH85" s="345">
        <v>150</v>
      </c>
      <c r="AI85" s="347">
        <v>88</v>
      </c>
      <c r="AJ85" s="346">
        <v>82</v>
      </c>
      <c r="AK85" s="346">
        <v>50</v>
      </c>
      <c r="AL85" s="345">
        <v>95</v>
      </c>
      <c r="AM85" s="347">
        <v>85</v>
      </c>
      <c r="AN85" s="346">
        <v>58</v>
      </c>
      <c r="AO85" s="346">
        <v>91</v>
      </c>
      <c r="AP85" s="345">
        <v>104</v>
      </c>
      <c r="AQ85" s="347">
        <v>156</v>
      </c>
      <c r="AR85" s="348">
        <v>121</v>
      </c>
    </row>
    <row r="86" spans="1:45" x14ac:dyDescent="0.2">
      <c r="A86" s="342" t="s">
        <v>195</v>
      </c>
      <c r="B86" s="326" t="s">
        <v>41</v>
      </c>
      <c r="C86" s="344">
        <v>178642</v>
      </c>
      <c r="D86" s="346">
        <f t="shared" si="2"/>
        <v>67088</v>
      </c>
      <c r="E86" s="346">
        <v>19699</v>
      </c>
      <c r="F86" s="345">
        <v>16420</v>
      </c>
      <c r="G86" s="347">
        <v>8274</v>
      </c>
      <c r="H86" s="346">
        <v>10064</v>
      </c>
      <c r="I86" s="346">
        <v>1149</v>
      </c>
      <c r="J86" s="345">
        <v>2817</v>
      </c>
      <c r="K86" s="347">
        <v>3790</v>
      </c>
      <c r="L86" s="346">
        <v>755</v>
      </c>
      <c r="M86" s="346">
        <v>2644</v>
      </c>
      <c r="N86" s="345">
        <v>6778</v>
      </c>
      <c r="O86" s="347">
        <v>873</v>
      </c>
      <c r="P86" s="346">
        <v>1213</v>
      </c>
      <c r="Q86" s="346">
        <v>3960</v>
      </c>
      <c r="R86" s="345">
        <v>1378</v>
      </c>
      <c r="S86" s="347">
        <v>9166</v>
      </c>
      <c r="T86" s="346">
        <v>2622</v>
      </c>
      <c r="U86" s="346">
        <v>891</v>
      </c>
      <c r="V86" s="345">
        <v>2608</v>
      </c>
      <c r="W86" s="347">
        <v>1332</v>
      </c>
      <c r="X86" s="346">
        <v>754</v>
      </c>
      <c r="Y86" s="346">
        <v>555</v>
      </c>
      <c r="Z86" s="345">
        <v>1498</v>
      </c>
      <c r="AA86" s="347">
        <v>634</v>
      </c>
      <c r="AB86" s="346">
        <v>953</v>
      </c>
      <c r="AC86" s="346">
        <v>592</v>
      </c>
      <c r="AD86" s="345">
        <v>785</v>
      </c>
      <c r="AE86" s="347">
        <v>922</v>
      </c>
      <c r="AF86" s="346">
        <v>2165</v>
      </c>
      <c r="AG86" s="346">
        <v>395</v>
      </c>
      <c r="AH86" s="345">
        <v>314</v>
      </c>
      <c r="AI86" s="347">
        <v>587</v>
      </c>
      <c r="AJ86" s="346">
        <v>1253</v>
      </c>
      <c r="AK86" s="346">
        <v>141</v>
      </c>
      <c r="AL86" s="345">
        <v>369</v>
      </c>
      <c r="AM86" s="347">
        <v>79</v>
      </c>
      <c r="AN86" s="346">
        <v>449</v>
      </c>
      <c r="AO86" s="346">
        <v>513</v>
      </c>
      <c r="AP86" s="345">
        <v>1480</v>
      </c>
      <c r="AQ86" s="347">
        <v>233</v>
      </c>
      <c r="AR86" s="348">
        <v>450</v>
      </c>
    </row>
    <row r="87" spans="1:45" x14ac:dyDescent="0.2">
      <c r="A87" s="342" t="s">
        <v>201</v>
      </c>
      <c r="B87" s="326" t="s">
        <v>42</v>
      </c>
      <c r="C87" s="344">
        <v>248513</v>
      </c>
      <c r="D87" s="346">
        <f>C87-SUM(E87:AR87)</f>
        <v>85307</v>
      </c>
      <c r="E87" s="346">
        <v>25729</v>
      </c>
      <c r="F87" s="345">
        <v>19860</v>
      </c>
      <c r="G87" s="347">
        <v>11336</v>
      </c>
      <c r="H87" s="346">
        <v>20092</v>
      </c>
      <c r="I87" s="346">
        <v>2625</v>
      </c>
      <c r="J87" s="345">
        <v>3461</v>
      </c>
      <c r="K87" s="347">
        <v>7279</v>
      </c>
      <c r="L87" s="346">
        <v>1072</v>
      </c>
      <c r="M87" s="346">
        <v>5170</v>
      </c>
      <c r="N87" s="345">
        <v>10373</v>
      </c>
      <c r="O87" s="347">
        <v>2026</v>
      </c>
      <c r="P87" s="346">
        <v>1817</v>
      </c>
      <c r="Q87" s="346">
        <v>6944</v>
      </c>
      <c r="R87" s="345">
        <v>3891</v>
      </c>
      <c r="S87" s="347">
        <v>2902</v>
      </c>
      <c r="T87" s="346">
        <v>4658</v>
      </c>
      <c r="U87" s="346">
        <v>2095</v>
      </c>
      <c r="V87" s="345">
        <v>5198</v>
      </c>
      <c r="W87" s="347">
        <v>1616</v>
      </c>
      <c r="X87" s="346">
        <v>2162</v>
      </c>
      <c r="Y87" s="346">
        <v>780</v>
      </c>
      <c r="Z87" s="345">
        <v>2113</v>
      </c>
      <c r="AA87" s="347">
        <v>1968</v>
      </c>
      <c r="AB87" s="346">
        <v>1192</v>
      </c>
      <c r="AC87" s="346">
        <v>2512</v>
      </c>
      <c r="AD87" s="345">
        <v>1140</v>
      </c>
      <c r="AE87" s="347">
        <v>2603</v>
      </c>
      <c r="AF87" s="346">
        <v>2520</v>
      </c>
      <c r="AG87" s="346">
        <v>743</v>
      </c>
      <c r="AH87" s="345">
        <v>586</v>
      </c>
      <c r="AI87" s="347">
        <v>996</v>
      </c>
      <c r="AJ87" s="346">
        <v>847</v>
      </c>
      <c r="AK87" s="346">
        <v>282</v>
      </c>
      <c r="AL87" s="345">
        <v>868</v>
      </c>
      <c r="AM87" s="347">
        <v>290</v>
      </c>
      <c r="AN87" s="346">
        <v>996</v>
      </c>
      <c r="AO87" s="346">
        <v>423</v>
      </c>
      <c r="AP87" s="345">
        <v>642</v>
      </c>
      <c r="AQ87" s="347">
        <v>549</v>
      </c>
      <c r="AR87" s="348">
        <v>850</v>
      </c>
    </row>
    <row r="88" spans="1:45" x14ac:dyDescent="0.2">
      <c r="A88" s="342" t="s">
        <v>202</v>
      </c>
      <c r="B88" s="326" t="s">
        <v>283</v>
      </c>
      <c r="C88" s="344">
        <v>0</v>
      </c>
      <c r="D88" s="346">
        <v>0</v>
      </c>
      <c r="E88" s="346">
        <v>0</v>
      </c>
      <c r="F88" s="345">
        <v>0</v>
      </c>
      <c r="G88" s="347">
        <v>0</v>
      </c>
      <c r="H88" s="346">
        <v>0</v>
      </c>
      <c r="I88" s="346">
        <v>0</v>
      </c>
      <c r="J88" s="345">
        <v>0</v>
      </c>
      <c r="K88" s="347">
        <v>0</v>
      </c>
      <c r="L88" s="346">
        <v>0</v>
      </c>
      <c r="M88" s="346">
        <v>0</v>
      </c>
      <c r="N88" s="345">
        <v>0</v>
      </c>
      <c r="O88" s="347">
        <v>0</v>
      </c>
      <c r="P88" s="346">
        <v>0</v>
      </c>
      <c r="Q88" s="346">
        <v>0</v>
      </c>
      <c r="R88" s="345">
        <v>0</v>
      </c>
      <c r="S88" s="347">
        <v>0</v>
      </c>
      <c r="T88" s="346">
        <v>0</v>
      </c>
      <c r="U88" s="346">
        <v>0</v>
      </c>
      <c r="V88" s="345">
        <v>0</v>
      </c>
      <c r="W88" s="347">
        <v>0</v>
      </c>
      <c r="X88" s="346">
        <v>0</v>
      </c>
      <c r="Y88" s="346">
        <v>0</v>
      </c>
      <c r="Z88" s="345">
        <v>0</v>
      </c>
      <c r="AA88" s="347">
        <v>0</v>
      </c>
      <c r="AB88" s="346">
        <v>0</v>
      </c>
      <c r="AC88" s="346">
        <v>0</v>
      </c>
      <c r="AD88" s="345">
        <v>0</v>
      </c>
      <c r="AE88" s="347">
        <v>0</v>
      </c>
      <c r="AF88" s="346">
        <v>0</v>
      </c>
      <c r="AG88" s="346">
        <v>0</v>
      </c>
      <c r="AH88" s="345">
        <v>0</v>
      </c>
      <c r="AI88" s="347">
        <v>0</v>
      </c>
      <c r="AJ88" s="346">
        <v>0</v>
      </c>
      <c r="AK88" s="346">
        <v>0</v>
      </c>
      <c r="AL88" s="345">
        <v>0</v>
      </c>
      <c r="AM88" s="347">
        <v>0</v>
      </c>
      <c r="AN88" s="346">
        <v>0</v>
      </c>
      <c r="AO88" s="346">
        <v>0</v>
      </c>
      <c r="AP88" s="345">
        <v>0</v>
      </c>
      <c r="AQ88" s="347">
        <v>0</v>
      </c>
      <c r="AR88" s="348">
        <v>0</v>
      </c>
    </row>
    <row r="89" spans="1:45" x14ac:dyDescent="0.2">
      <c r="A89" s="342" t="s">
        <v>203</v>
      </c>
      <c r="B89" s="326" t="s">
        <v>284</v>
      </c>
      <c r="C89" s="344">
        <v>1210</v>
      </c>
      <c r="D89" s="346">
        <f>C89-SUM(E89:AR89)</f>
        <v>307</v>
      </c>
      <c r="E89" s="346">
        <v>120</v>
      </c>
      <c r="F89" s="345">
        <v>52</v>
      </c>
      <c r="G89" s="347">
        <v>61</v>
      </c>
      <c r="H89" s="346">
        <v>140</v>
      </c>
      <c r="I89" s="346">
        <v>7</v>
      </c>
      <c r="J89" s="345">
        <v>39</v>
      </c>
      <c r="K89" s="347">
        <v>37</v>
      </c>
      <c r="L89" s="346">
        <v>6</v>
      </c>
      <c r="M89" s="346">
        <v>23</v>
      </c>
      <c r="N89" s="345">
        <v>67</v>
      </c>
      <c r="O89" s="347">
        <v>6</v>
      </c>
      <c r="P89" s="346">
        <v>9</v>
      </c>
      <c r="Q89" s="346">
        <v>39</v>
      </c>
      <c r="R89" s="345">
        <v>15</v>
      </c>
      <c r="S89" s="347">
        <v>21</v>
      </c>
      <c r="T89" s="346">
        <v>33</v>
      </c>
      <c r="U89" s="346">
        <v>10</v>
      </c>
      <c r="V89" s="345">
        <v>31</v>
      </c>
      <c r="W89" s="347">
        <v>13</v>
      </c>
      <c r="X89" s="346">
        <v>14</v>
      </c>
      <c r="Y89" s="346">
        <v>4</v>
      </c>
      <c r="Z89" s="345">
        <v>17</v>
      </c>
      <c r="AA89" s="347">
        <v>15</v>
      </c>
      <c r="AB89" s="346">
        <v>5</v>
      </c>
      <c r="AC89" s="346">
        <v>13</v>
      </c>
      <c r="AD89" s="345">
        <v>10</v>
      </c>
      <c r="AE89" s="347">
        <v>14</v>
      </c>
      <c r="AF89" s="346">
        <v>21</v>
      </c>
      <c r="AG89" s="346">
        <v>9</v>
      </c>
      <c r="AH89" s="345">
        <v>6</v>
      </c>
      <c r="AI89" s="347">
        <v>6</v>
      </c>
      <c r="AJ89" s="346">
        <v>8</v>
      </c>
      <c r="AK89" s="346">
        <v>1</v>
      </c>
      <c r="AL89" s="345">
        <v>7</v>
      </c>
      <c r="AM89" s="347">
        <v>2</v>
      </c>
      <c r="AN89" s="346">
        <v>4</v>
      </c>
      <c r="AO89" s="346">
        <v>5</v>
      </c>
      <c r="AP89" s="345">
        <v>3</v>
      </c>
      <c r="AQ89" s="347">
        <v>7</v>
      </c>
      <c r="AR89" s="348">
        <v>3</v>
      </c>
    </row>
    <row r="90" spans="1:45" x14ac:dyDescent="0.2">
      <c r="A90" s="349"/>
      <c r="B90" s="364" t="s">
        <v>539</v>
      </c>
      <c r="C90" s="351">
        <f>SUM(C51:C89)</f>
        <v>2082201</v>
      </c>
      <c r="D90" s="353">
        <f>SUM(D51:D89)</f>
        <v>648332</v>
      </c>
      <c r="E90" s="353">
        <f t="shared" ref="E90:AR90" si="3">SUM(E51:E89)</f>
        <v>239449</v>
      </c>
      <c r="F90" s="352">
        <f t="shared" si="3"/>
        <v>173132</v>
      </c>
      <c r="G90" s="354">
        <f t="shared" si="3"/>
        <v>98498</v>
      </c>
      <c r="H90" s="353">
        <f t="shared" si="3"/>
        <v>132743</v>
      </c>
      <c r="I90" s="353">
        <f t="shared" si="3"/>
        <v>18900</v>
      </c>
      <c r="J90" s="352">
        <f t="shared" si="3"/>
        <v>21757</v>
      </c>
      <c r="K90" s="354">
        <f t="shared" si="3"/>
        <v>67659</v>
      </c>
      <c r="L90" s="353">
        <f t="shared" si="3"/>
        <v>12057</v>
      </c>
      <c r="M90" s="353">
        <f t="shared" si="3"/>
        <v>37274</v>
      </c>
      <c r="N90" s="352">
        <f t="shared" si="3"/>
        <v>90179</v>
      </c>
      <c r="O90" s="354">
        <f t="shared" si="3"/>
        <v>18875</v>
      </c>
      <c r="P90" s="353">
        <f t="shared" si="3"/>
        <v>15695</v>
      </c>
      <c r="Q90" s="353">
        <f t="shared" si="3"/>
        <v>47579</v>
      </c>
      <c r="R90" s="352">
        <f t="shared" si="3"/>
        <v>31863</v>
      </c>
      <c r="S90" s="354">
        <f t="shared" si="3"/>
        <v>45900</v>
      </c>
      <c r="T90" s="353">
        <f t="shared" si="3"/>
        <v>33809</v>
      </c>
      <c r="U90" s="353">
        <f t="shared" si="3"/>
        <v>22753</v>
      </c>
      <c r="V90" s="352">
        <f t="shared" si="3"/>
        <v>39918</v>
      </c>
      <c r="W90" s="354">
        <f t="shared" si="3"/>
        <v>22720</v>
      </c>
      <c r="X90" s="353">
        <f t="shared" si="3"/>
        <v>16909</v>
      </c>
      <c r="Y90" s="353">
        <f t="shared" si="3"/>
        <v>9742</v>
      </c>
      <c r="Z90" s="352">
        <f t="shared" si="3"/>
        <v>27220</v>
      </c>
      <c r="AA90" s="354">
        <f t="shared" si="3"/>
        <v>19989</v>
      </c>
      <c r="AB90" s="353">
        <f t="shared" si="3"/>
        <v>13860</v>
      </c>
      <c r="AC90" s="353">
        <f t="shared" si="3"/>
        <v>16974</v>
      </c>
      <c r="AD90" s="352">
        <f t="shared" si="3"/>
        <v>14099</v>
      </c>
      <c r="AE90" s="354">
        <f t="shared" si="3"/>
        <v>22557</v>
      </c>
      <c r="AF90" s="353">
        <f t="shared" si="3"/>
        <v>32015</v>
      </c>
      <c r="AG90" s="353">
        <f t="shared" si="3"/>
        <v>6689</v>
      </c>
      <c r="AH90" s="352">
        <f t="shared" si="3"/>
        <v>7478</v>
      </c>
      <c r="AI90" s="354">
        <f t="shared" si="3"/>
        <v>13723</v>
      </c>
      <c r="AJ90" s="353">
        <f t="shared" si="3"/>
        <v>10821</v>
      </c>
      <c r="AK90" s="353">
        <f t="shared" si="3"/>
        <v>3468</v>
      </c>
      <c r="AL90" s="352">
        <f t="shared" si="3"/>
        <v>11472</v>
      </c>
      <c r="AM90" s="354">
        <f t="shared" si="3"/>
        <v>3357</v>
      </c>
      <c r="AN90" s="353">
        <f t="shared" si="3"/>
        <v>9221</v>
      </c>
      <c r="AO90" s="353">
        <f t="shared" si="3"/>
        <v>5032</v>
      </c>
      <c r="AP90" s="352">
        <f t="shared" si="3"/>
        <v>7894</v>
      </c>
      <c r="AQ90" s="354">
        <f t="shared" si="3"/>
        <v>6375</v>
      </c>
      <c r="AR90" s="355">
        <f t="shared" si="3"/>
        <v>5889</v>
      </c>
      <c r="AS90" s="356" t="s">
        <v>538</v>
      </c>
    </row>
    <row r="91" spans="1:45" x14ac:dyDescent="0.2">
      <c r="D91" s="357" t="s">
        <v>540</v>
      </c>
    </row>
  </sheetData>
  <mergeCells count="2">
    <mergeCell ref="A3:B3"/>
    <mergeCell ref="A49:B49"/>
  </mergeCells>
  <phoneticPr fontId="5"/>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46"/>
  <sheetViews>
    <sheetView showGridLines="0" workbookViewId="0">
      <pane xSplit="2" ySplit="4" topLeftCell="C25" activePane="bottomRight" state="frozen"/>
      <selection activeCell="D62" sqref="D62"/>
      <selection pane="topRight" activeCell="D62" sqref="D62"/>
      <selection pane="bottomLeft" activeCell="D62" sqref="D62"/>
      <selection pane="bottomRight" activeCell="I41" sqref="I41"/>
    </sheetView>
  </sheetViews>
  <sheetFormatPr defaultColWidth="8.90625" defaultRowHeight="11" x14ac:dyDescent="0.2"/>
  <cols>
    <col min="1" max="1" width="3" style="3" customWidth="1"/>
    <col min="2" max="2" width="22.45312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8" t="str">
        <f>取引基本表!$E$1</f>
        <v>2015年加古川市産業連関表</v>
      </c>
      <c r="H1" s="401"/>
      <c r="I1" s="401"/>
    </row>
    <row r="2" spans="1:25" x14ac:dyDescent="0.2">
      <c r="B2" s="3" t="s">
        <v>306</v>
      </c>
      <c r="S2" s="3" t="s">
        <v>153</v>
      </c>
      <c r="U2" s="64" t="s">
        <v>210</v>
      </c>
      <c r="W2" s="3" t="s">
        <v>130</v>
      </c>
      <c r="Y2" s="3" t="s">
        <v>154</v>
      </c>
    </row>
    <row r="3" spans="1:25" ht="44" x14ac:dyDescent="0.2">
      <c r="B3" s="65"/>
      <c r="C3" s="66" t="s">
        <v>228</v>
      </c>
      <c r="D3" s="66" t="s">
        <v>307</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75">
        <f>最終需要_まとめ!C6</f>
        <v>100</v>
      </c>
      <c r="D5" s="76">
        <f>投入係数表!C5</f>
        <v>0.14144084600132187</v>
      </c>
      <c r="E5" s="77">
        <f>$C$5*D5</f>
        <v>14.144084600132187</v>
      </c>
      <c r="F5" s="76">
        <f>分析係数表!C8</f>
        <v>6.8521575100212173E-2</v>
      </c>
      <c r="G5" s="77">
        <f t="shared" ref="G5:G38" si="0">E5*F5</f>
        <v>0.96917495515171215</v>
      </c>
      <c r="H5" s="77">
        <f t="array" ref="H5:H43">MMULT(逆行列係数!C5:AO43,'1'!G5:G43)</f>
        <v>0.99664538853000395</v>
      </c>
      <c r="I5" s="77">
        <f t="shared" ref="I5:I38" si="1">C5+H5</f>
        <v>100.99664538853</v>
      </c>
      <c r="J5" s="76">
        <f>分析係数表!G8</f>
        <v>0.11996034368803701</v>
      </c>
      <c r="K5" s="78">
        <f t="shared" ref="K5:K38" si="2">I5*J5</f>
        <v>12.115592292146857</v>
      </c>
      <c r="L5" s="79" t="s">
        <v>178</v>
      </c>
      <c r="M5" s="80" t="s">
        <v>178</v>
      </c>
      <c r="N5" s="81">
        <f>分析係数表!H8</f>
        <v>1.0951051471680932E-2</v>
      </c>
      <c r="O5" s="82">
        <f t="shared" ref="O5:O43" si="3">$M$44*N5</f>
        <v>0.10606017240459632</v>
      </c>
      <c r="P5" s="76">
        <f>分析係数表!C8</f>
        <v>6.8521575100212173E-2</v>
      </c>
      <c r="Q5" s="82">
        <f t="shared" ref="Q5:Q38" si="4">O5*P5</f>
        <v>7.2674100685629975E-3</v>
      </c>
      <c r="R5" s="83">
        <f t="array" ref="R5:R43">MMULT(逆行列係数!C5:AO43,'1'!Q5:Q43)</f>
        <v>9.3482072455887636E-3</v>
      </c>
      <c r="S5" s="84">
        <f t="shared" ref="S5:S38" si="5">I5+R5</f>
        <v>101.00599359577559</v>
      </c>
      <c r="T5" s="85">
        <f>分析係数表!F8</f>
        <v>0.45208195637805682</v>
      </c>
      <c r="U5" s="86">
        <f t="shared" ref="U5:U43" si="6">S5*T5</f>
        <v>45.662987190687709</v>
      </c>
      <c r="V5" s="87">
        <f>分析係数表!D8</f>
        <v>0.36021150033046928</v>
      </c>
      <c r="W5" s="167">
        <f t="shared" ref="W5:W43" si="7">ROUND(S5*V5,0)</f>
        <v>36</v>
      </c>
      <c r="X5" s="76">
        <f>分析係数表!E8</f>
        <v>0.22769332452081956</v>
      </c>
      <c r="Y5" s="166">
        <f t="shared" ref="Y5:Y43" si="8">ROUND(S5*X5,0)</f>
        <v>23</v>
      </c>
    </row>
    <row r="6" spans="1:25" x14ac:dyDescent="0.2">
      <c r="A6" s="6" t="s">
        <v>220</v>
      </c>
      <c r="B6" s="5" t="s">
        <v>266</v>
      </c>
      <c r="C6" s="90"/>
      <c r="D6" s="76">
        <f>投入係数表!C6</f>
        <v>0</v>
      </c>
      <c r="E6" s="77">
        <f t="shared" ref="E6:E38" si="9">$C$5*D6</f>
        <v>0</v>
      </c>
      <c r="F6" s="76">
        <f>分析係数表!C9</f>
        <v>0.10166666666666668</v>
      </c>
      <c r="G6" s="77">
        <f t="shared" si="0"/>
        <v>0</v>
      </c>
      <c r="H6" s="77">
        <v>3.0293274508399993E-4</v>
      </c>
      <c r="I6" s="77">
        <f t="shared" si="1"/>
        <v>3.0293274508399993E-4</v>
      </c>
      <c r="J6" s="76">
        <f>分析係数表!G9</f>
        <v>0.25757575757575757</v>
      </c>
      <c r="K6" s="78">
        <f t="shared" si="2"/>
        <v>7.8028131309515133E-5</v>
      </c>
      <c r="L6" s="79"/>
      <c r="M6" s="80"/>
      <c r="N6" s="81">
        <f>分析係数表!H9</f>
        <v>5.8336047250617351E-4</v>
      </c>
      <c r="O6" s="82">
        <f t="shared" si="3"/>
        <v>5.6498056326398215E-3</v>
      </c>
      <c r="P6" s="76">
        <f>分析係数表!C9</f>
        <v>0.10166666666666668</v>
      </c>
      <c r="Q6" s="82">
        <f t="shared" si="4"/>
        <v>5.7439690598504861E-4</v>
      </c>
      <c r="R6" s="83">
        <v>6.4901282618134656E-4</v>
      </c>
      <c r="S6" s="84">
        <f t="shared" si="5"/>
        <v>9.5194557126534649E-4</v>
      </c>
      <c r="T6" s="85">
        <f>分析係数表!F9</f>
        <v>0.71212121212121215</v>
      </c>
      <c r="U6" s="86">
        <f t="shared" si="6"/>
        <v>6.7790063408289833E-4</v>
      </c>
      <c r="V6" s="87">
        <f>分析係数表!D9</f>
        <v>0</v>
      </c>
      <c r="W6" s="167">
        <f t="shared" si="7"/>
        <v>0</v>
      </c>
      <c r="X6" s="76">
        <f>分析係数表!E9</f>
        <v>0</v>
      </c>
      <c r="Y6" s="166">
        <f t="shared" si="8"/>
        <v>0</v>
      </c>
    </row>
    <row r="7" spans="1:25" x14ac:dyDescent="0.2">
      <c r="A7" s="6" t="s">
        <v>221</v>
      </c>
      <c r="B7" s="5" t="s">
        <v>267</v>
      </c>
      <c r="C7" s="90"/>
      <c r="D7" s="76">
        <f>投入係数表!C7</f>
        <v>0</v>
      </c>
      <c r="E7" s="77">
        <f t="shared" si="9"/>
        <v>0</v>
      </c>
      <c r="F7" s="76">
        <f>分析係数表!C10</f>
        <v>6.675102815564693E-2</v>
      </c>
      <c r="G7" s="77">
        <f t="shared" si="0"/>
        <v>0</v>
      </c>
      <c r="H7" s="77">
        <v>3.149318729859186E-3</v>
      </c>
      <c r="I7" s="77">
        <f t="shared" si="1"/>
        <v>3.149318729859186E-3</v>
      </c>
      <c r="J7" s="76">
        <f>分析係数表!G10</f>
        <v>0.17692307692307693</v>
      </c>
      <c r="K7" s="78">
        <f t="shared" si="2"/>
        <v>5.5718715989816372E-4</v>
      </c>
      <c r="L7" s="79"/>
      <c r="M7" s="80"/>
      <c r="N7" s="81">
        <f>分析係数表!H10</f>
        <v>1.0987412693544459E-3</v>
      </c>
      <c r="O7" s="82">
        <f t="shared" si="3"/>
        <v>1.0641232831123783E-2</v>
      </c>
      <c r="P7" s="76">
        <f>分析係数表!C10</f>
        <v>6.675102815564693E-2</v>
      </c>
      <c r="Q7" s="82">
        <f t="shared" si="4"/>
        <v>7.1031323232113809E-4</v>
      </c>
      <c r="R7" s="83">
        <v>1.0783792510024068E-3</v>
      </c>
      <c r="S7" s="84">
        <f t="shared" si="5"/>
        <v>4.2276979808615923E-3</v>
      </c>
      <c r="T7" s="85">
        <f>分析係数表!F10</f>
        <v>0.52307692307692311</v>
      </c>
      <c r="U7" s="86">
        <f t="shared" si="6"/>
        <v>2.2114112515276021E-3</v>
      </c>
      <c r="V7" s="87">
        <f>分析係数表!D10</f>
        <v>9.2307692307692313E-2</v>
      </c>
      <c r="W7" s="167">
        <f t="shared" si="7"/>
        <v>0</v>
      </c>
      <c r="X7" s="76">
        <f>分析係数表!E10</f>
        <v>0</v>
      </c>
      <c r="Y7" s="166">
        <f t="shared" si="8"/>
        <v>0</v>
      </c>
    </row>
    <row r="8" spans="1:25" x14ac:dyDescent="0.2">
      <c r="A8" s="6" t="s">
        <v>222</v>
      </c>
      <c r="B8" s="5" t="s">
        <v>27</v>
      </c>
      <c r="C8" s="90"/>
      <c r="D8" s="76">
        <f>投入係数表!C8</f>
        <v>0</v>
      </c>
      <c r="E8" s="77">
        <f t="shared" si="9"/>
        <v>0</v>
      </c>
      <c r="F8" s="76">
        <f>分析係数表!C11</f>
        <v>1.2359489742525653E-2</v>
      </c>
      <c r="G8" s="77">
        <f t="shared" si="0"/>
        <v>0</v>
      </c>
      <c r="H8" s="77">
        <v>3.282303257839788E-3</v>
      </c>
      <c r="I8" s="77">
        <f t="shared" si="1"/>
        <v>3.282303257839788E-3</v>
      </c>
      <c r="J8" s="76">
        <f>分析係数表!G11</f>
        <v>0.33667334669338678</v>
      </c>
      <c r="K8" s="78">
        <f t="shared" si="2"/>
        <v>1.1050640226795277E-3</v>
      </c>
      <c r="L8" s="79"/>
      <c r="M8" s="80"/>
      <c r="N8" s="81">
        <f>分析係数表!H11</f>
        <v>-2.0551994966342155E-5</v>
      </c>
      <c r="O8" s="82">
        <f t="shared" si="3"/>
        <v>-1.9904464288432976E-4</v>
      </c>
      <c r="P8" s="76">
        <f>分析係数表!C11</f>
        <v>1.2359489742525653E-2</v>
      </c>
      <c r="Q8" s="82">
        <f t="shared" si="4"/>
        <v>-2.4600902220335555E-6</v>
      </c>
      <c r="R8" s="83">
        <v>7.3208082252291227E-4</v>
      </c>
      <c r="S8" s="84">
        <f t="shared" si="5"/>
        <v>4.0143840803627002E-3</v>
      </c>
      <c r="T8" s="85">
        <f>分析係数表!F11</f>
        <v>0.55811623246492981</v>
      </c>
      <c r="U8" s="86">
        <f t="shared" si="6"/>
        <v>2.240492918599222E-3</v>
      </c>
      <c r="V8" s="87">
        <f>分析係数表!D11</f>
        <v>9.0180360721442889E-3</v>
      </c>
      <c r="W8" s="167">
        <f t="shared" si="7"/>
        <v>0</v>
      </c>
      <c r="X8" s="76">
        <f>分析係数表!E11</f>
        <v>0</v>
      </c>
      <c r="Y8" s="166">
        <f t="shared" si="8"/>
        <v>0</v>
      </c>
    </row>
    <row r="9" spans="1:25" x14ac:dyDescent="0.2">
      <c r="A9" s="6" t="s">
        <v>223</v>
      </c>
      <c r="B9" s="5" t="s">
        <v>191</v>
      </c>
      <c r="C9" s="90"/>
      <c r="D9" s="76">
        <f>投入係数表!C9</f>
        <v>0.1325181758096497</v>
      </c>
      <c r="E9" s="77">
        <f t="shared" si="9"/>
        <v>13.251817580964969</v>
      </c>
      <c r="F9" s="76">
        <f>分析係数表!C12</f>
        <v>9.527433500036242E-2</v>
      </c>
      <c r="G9" s="77">
        <f t="shared" si="0"/>
        <v>1.2625581075725489</v>
      </c>
      <c r="H9" s="77">
        <v>1.3008874450600552</v>
      </c>
      <c r="I9" s="77">
        <f t="shared" si="1"/>
        <v>1.3008874450600552</v>
      </c>
      <c r="J9" s="76">
        <f>分析係数表!G12</f>
        <v>0.14088657924107142</v>
      </c>
      <c r="K9" s="78">
        <f t="shared" si="2"/>
        <v>0.18327758211216841</v>
      </c>
      <c r="L9" s="79"/>
      <c r="M9" s="80"/>
      <c r="N9" s="81">
        <f>分析係数表!H12</f>
        <v>8.9938691818092706E-2</v>
      </c>
      <c r="O9" s="82">
        <f t="shared" si="3"/>
        <v>0.87104997951457841</v>
      </c>
      <c r="P9" s="76">
        <f>分析係数表!C12</f>
        <v>9.527433500036242E-2</v>
      </c>
      <c r="Q9" s="82">
        <f t="shared" si="4"/>
        <v>8.2988707550330762E-2</v>
      </c>
      <c r="R9" s="83">
        <v>9.2123209589028102E-2</v>
      </c>
      <c r="S9" s="84">
        <f t="shared" si="5"/>
        <v>1.3930106546490832</v>
      </c>
      <c r="T9" s="85">
        <f>分析係数表!F12</f>
        <v>0.31070382254464285</v>
      </c>
      <c r="U9" s="86">
        <f t="shared" si="6"/>
        <v>0.43281373524488553</v>
      </c>
      <c r="V9" s="87">
        <f>分析係数表!D12</f>
        <v>6.9248744419642863E-2</v>
      </c>
      <c r="W9" s="167">
        <f t="shared" si="7"/>
        <v>0</v>
      </c>
      <c r="X9" s="76">
        <f>分析係数表!E12</f>
        <v>7.6468331473214288E-2</v>
      </c>
      <c r="Y9" s="166">
        <f t="shared" si="8"/>
        <v>0</v>
      </c>
    </row>
    <row r="10" spans="1:25" x14ac:dyDescent="0.2">
      <c r="A10" s="6" t="s">
        <v>224</v>
      </c>
      <c r="B10" s="5" t="s">
        <v>28</v>
      </c>
      <c r="C10" s="90"/>
      <c r="D10" s="76">
        <f>投入係数表!C10</f>
        <v>3.9656311962987445E-3</v>
      </c>
      <c r="E10" s="77">
        <f t="shared" si="9"/>
        <v>0.39656311962987445</v>
      </c>
      <c r="F10" s="76">
        <f>分析係数表!C13</f>
        <v>0</v>
      </c>
      <c r="G10" s="77">
        <f t="shared" si="0"/>
        <v>0</v>
      </c>
      <c r="H10" s="77">
        <v>0</v>
      </c>
      <c r="I10" s="77">
        <f t="shared" si="1"/>
        <v>0</v>
      </c>
      <c r="J10" s="76">
        <f>分析係数表!G13</f>
        <v>0.24501568667138954</v>
      </c>
      <c r="K10" s="78">
        <f t="shared" si="2"/>
        <v>0</v>
      </c>
      <c r="L10" s="79"/>
      <c r="M10" s="80"/>
      <c r="N10" s="81">
        <f>分析係数表!H13</f>
        <v>1.4256760815882582E-2</v>
      </c>
      <c r="O10" s="82">
        <f t="shared" si="3"/>
        <v>0.138075737656222</v>
      </c>
      <c r="P10" s="76">
        <f>分析係数表!C13</f>
        <v>0</v>
      </c>
      <c r="Q10" s="82">
        <f t="shared" si="4"/>
        <v>0</v>
      </c>
      <c r="R10" s="83">
        <v>0</v>
      </c>
      <c r="S10" s="84">
        <f t="shared" si="5"/>
        <v>0</v>
      </c>
      <c r="T10" s="85">
        <f>分析係数表!F13</f>
        <v>0.38356441655702866</v>
      </c>
      <c r="U10" s="86">
        <f t="shared" si="6"/>
        <v>0</v>
      </c>
      <c r="V10" s="87">
        <f>分析係数表!D13</f>
        <v>0.14249569881590932</v>
      </c>
      <c r="W10" s="167">
        <f t="shared" si="7"/>
        <v>0</v>
      </c>
      <c r="X10" s="76">
        <f>分析係数表!E13</f>
        <v>0.13065479202509866</v>
      </c>
      <c r="Y10" s="166">
        <f t="shared" si="8"/>
        <v>0</v>
      </c>
    </row>
    <row r="11" spans="1:25" x14ac:dyDescent="0.2">
      <c r="A11" s="6" t="s">
        <v>225</v>
      </c>
      <c r="B11" s="5" t="s">
        <v>268</v>
      </c>
      <c r="C11" s="90"/>
      <c r="D11" s="76">
        <f>投入係数表!C11</f>
        <v>2.7098479841374753E-2</v>
      </c>
      <c r="E11" s="77">
        <f t="shared" si="9"/>
        <v>2.7098479841374754</v>
      </c>
      <c r="F11" s="76">
        <f>分析係数表!C14</f>
        <v>0.10677389421589856</v>
      </c>
      <c r="G11" s="77">
        <f t="shared" si="0"/>
        <v>0.28934102199946077</v>
      </c>
      <c r="H11" s="77">
        <v>0.3200605713388</v>
      </c>
      <c r="I11" s="77">
        <f t="shared" si="1"/>
        <v>0.3200605713388</v>
      </c>
      <c r="J11" s="76">
        <f>分析係数表!G14</f>
        <v>0.16458723227282179</v>
      </c>
      <c r="K11" s="78">
        <f t="shared" si="2"/>
        <v>5.2677883596311127E-2</v>
      </c>
      <c r="L11" s="79"/>
      <c r="M11" s="80"/>
      <c r="N11" s="81">
        <f>分析係数表!H14</f>
        <v>1.166720945012347E-3</v>
      </c>
      <c r="O11" s="82">
        <f t="shared" si="3"/>
        <v>1.1299611265279643E-2</v>
      </c>
      <c r="P11" s="76">
        <f>分析係数表!C14</f>
        <v>0.10677389421589856</v>
      </c>
      <c r="Q11" s="82">
        <f t="shared" si="4"/>
        <v>1.2065034979197443E-3</v>
      </c>
      <c r="R11" s="83">
        <v>5.2530629187340265E-3</v>
      </c>
      <c r="S11" s="84">
        <f t="shared" si="5"/>
        <v>0.32531363425753401</v>
      </c>
      <c r="T11" s="85">
        <f>分析係数表!F14</f>
        <v>0.30037429819089206</v>
      </c>
      <c r="U11" s="86">
        <f t="shared" si="6"/>
        <v>9.7715854582035327E-2</v>
      </c>
      <c r="V11" s="87">
        <f>分析係数表!D14</f>
        <v>5.9367851944271161E-2</v>
      </c>
      <c r="W11" s="167">
        <f t="shared" si="7"/>
        <v>0</v>
      </c>
      <c r="X11" s="76">
        <f>分析係数表!E14</f>
        <v>5.1881888126429611E-2</v>
      </c>
      <c r="Y11" s="166">
        <f t="shared" si="8"/>
        <v>0</v>
      </c>
    </row>
    <row r="12" spans="1:25" x14ac:dyDescent="0.2">
      <c r="A12" s="6" t="s">
        <v>226</v>
      </c>
      <c r="B12" s="5" t="s">
        <v>29</v>
      </c>
      <c r="C12" s="90"/>
      <c r="D12" s="76">
        <f>投入係数表!C12</f>
        <v>6.8076668869795104E-2</v>
      </c>
      <c r="E12" s="77">
        <f t="shared" si="9"/>
        <v>6.8076668869795105</v>
      </c>
      <c r="F12" s="76">
        <f>分析係数表!C15</f>
        <v>0</v>
      </c>
      <c r="G12" s="77">
        <f t="shared" si="0"/>
        <v>0</v>
      </c>
      <c r="H12" s="77">
        <v>0</v>
      </c>
      <c r="I12" s="77">
        <f t="shared" si="1"/>
        <v>0</v>
      </c>
      <c r="J12" s="76">
        <f>分析係数表!G15</f>
        <v>9.5597535599167657E-2</v>
      </c>
      <c r="K12" s="78">
        <f t="shared" si="2"/>
        <v>0</v>
      </c>
      <c r="L12" s="79"/>
      <c r="M12" s="80"/>
      <c r="N12" s="81">
        <f>分析係数表!H15</f>
        <v>8.2508355176415162E-3</v>
      </c>
      <c r="O12" s="82">
        <f t="shared" si="3"/>
        <v>7.9908768554870543E-2</v>
      </c>
      <c r="P12" s="76">
        <f>分析係数表!C15</f>
        <v>0</v>
      </c>
      <c r="Q12" s="82">
        <f t="shared" si="4"/>
        <v>0</v>
      </c>
      <c r="R12" s="83">
        <v>0</v>
      </c>
      <c r="S12" s="84">
        <f t="shared" si="5"/>
        <v>0</v>
      </c>
      <c r="T12" s="85">
        <f>分析係数表!F15</f>
        <v>0.3037251621853197</v>
      </c>
      <c r="U12" s="86">
        <f t="shared" si="6"/>
        <v>0</v>
      </c>
      <c r="V12" s="87">
        <f>分析係数表!D15</f>
        <v>2.5215227059447551E-2</v>
      </c>
      <c r="W12" s="167">
        <f t="shared" si="7"/>
        <v>0</v>
      </c>
      <c r="X12" s="76">
        <f>分析係数表!E15</f>
        <v>2.1461503937329145E-2</v>
      </c>
      <c r="Y12" s="166">
        <f t="shared" si="8"/>
        <v>0</v>
      </c>
    </row>
    <row r="13" spans="1:25" x14ac:dyDescent="0.2">
      <c r="A13" s="6" t="s">
        <v>227</v>
      </c>
      <c r="B13" s="5" t="s">
        <v>30</v>
      </c>
      <c r="C13" s="90"/>
      <c r="D13" s="76">
        <f>投入係数表!C13</f>
        <v>7.2703238598810314E-3</v>
      </c>
      <c r="E13" s="77">
        <f t="shared" si="9"/>
        <v>0.72703238598810316</v>
      </c>
      <c r="F13" s="76">
        <f>分析係数表!C16</f>
        <v>0.41015070437916346</v>
      </c>
      <c r="G13" s="77">
        <f t="shared" si="0"/>
        <v>0.29819284521948436</v>
      </c>
      <c r="H13" s="77">
        <v>0.36105868896245802</v>
      </c>
      <c r="I13" s="77">
        <f t="shared" si="1"/>
        <v>0.36105868896245802</v>
      </c>
      <c r="J13" s="76">
        <f>分析係数表!G16</f>
        <v>3.3423831070889892E-2</v>
      </c>
      <c r="K13" s="78">
        <f t="shared" si="2"/>
        <v>1.2067964626558174E-2</v>
      </c>
      <c r="L13" s="79"/>
      <c r="M13" s="80"/>
      <c r="N13" s="81">
        <f>分析係数表!H16</f>
        <v>1.6727742979912797E-2</v>
      </c>
      <c r="O13" s="82">
        <f t="shared" si="3"/>
        <v>0.1620070281814687</v>
      </c>
      <c r="P13" s="76">
        <f>分析係数表!C16</f>
        <v>0.41015070437916346</v>
      </c>
      <c r="Q13" s="82">
        <f t="shared" si="4"/>
        <v>6.6447296723004368E-2</v>
      </c>
      <c r="R13" s="83">
        <v>8.0338907614432381E-2</v>
      </c>
      <c r="S13" s="84">
        <f t="shared" si="5"/>
        <v>0.44139759657689037</v>
      </c>
      <c r="T13" s="85">
        <f>分析係数表!F16</f>
        <v>0.28886877828054297</v>
      </c>
      <c r="U13" s="86">
        <f t="shared" si="6"/>
        <v>0.1275059844591343</v>
      </c>
      <c r="V13" s="87">
        <f>分析係数表!D16</f>
        <v>1.1915535444947209E-2</v>
      </c>
      <c r="W13" s="167">
        <f t="shared" si="7"/>
        <v>0</v>
      </c>
      <c r="X13" s="76">
        <f>分析係数表!E16</f>
        <v>1.200603318250377E-2</v>
      </c>
      <c r="Y13" s="166">
        <f t="shared" si="8"/>
        <v>0</v>
      </c>
    </row>
    <row r="14" spans="1:25" x14ac:dyDescent="0.2">
      <c r="A14" s="6" t="s">
        <v>2</v>
      </c>
      <c r="B14" s="5" t="s">
        <v>365</v>
      </c>
      <c r="C14" s="90"/>
      <c r="D14" s="76">
        <f>投入係数表!C14</f>
        <v>8.2617316589557177E-3</v>
      </c>
      <c r="E14" s="77">
        <f t="shared" si="9"/>
        <v>0.82617316589557177</v>
      </c>
      <c r="F14" s="76">
        <f>分析係数表!C17</f>
        <v>9.7010006591167874E-2</v>
      </c>
      <c r="G14" s="77">
        <f t="shared" si="0"/>
        <v>8.0147064268975443E-2</v>
      </c>
      <c r="H14" s="77">
        <v>9.1371880663960084E-2</v>
      </c>
      <c r="I14" s="77">
        <f t="shared" si="1"/>
        <v>9.1371880663960084E-2</v>
      </c>
      <c r="J14" s="76">
        <f>分析係数表!G17</f>
        <v>0.23047865738492257</v>
      </c>
      <c r="K14" s="78">
        <f t="shared" si="2"/>
        <v>2.1059268378164887E-2</v>
      </c>
      <c r="L14" s="79"/>
      <c r="M14" s="80"/>
      <c r="N14" s="81">
        <f>分析係数表!H17</f>
        <v>3.0021721877756735E-3</v>
      </c>
      <c r="O14" s="82">
        <f t="shared" si="3"/>
        <v>2.9075828987487864E-2</v>
      </c>
      <c r="P14" s="76">
        <f>分析係数表!C17</f>
        <v>9.7010006591167874E-2</v>
      </c>
      <c r="Q14" s="82">
        <f t="shared" si="4"/>
        <v>2.8206463617198676E-3</v>
      </c>
      <c r="R14" s="83">
        <v>5.3737547589463707E-3</v>
      </c>
      <c r="S14" s="84">
        <f t="shared" si="5"/>
        <v>9.6745635422906456E-2</v>
      </c>
      <c r="T14" s="85">
        <f>分析係数表!F17</f>
        <v>0.38098321731153201</v>
      </c>
      <c r="U14" s="86">
        <f t="shared" si="6"/>
        <v>3.6858463444267422E-2</v>
      </c>
      <c r="V14" s="87">
        <f>分析係数表!D17</f>
        <v>7.2149371323727812E-2</v>
      </c>
      <c r="W14" s="167">
        <f t="shared" si="7"/>
        <v>0</v>
      </c>
      <c r="X14" s="76">
        <f>分析係数表!E17</f>
        <v>7.3984134693216769E-2</v>
      </c>
      <c r="Y14" s="166">
        <f t="shared" si="8"/>
        <v>0</v>
      </c>
    </row>
    <row r="15" spans="1:25" x14ac:dyDescent="0.2">
      <c r="A15" s="6" t="s">
        <v>3</v>
      </c>
      <c r="B15" s="5" t="s">
        <v>31</v>
      </c>
      <c r="C15" s="90"/>
      <c r="D15" s="76">
        <f>投入係数表!C15</f>
        <v>2.6437541308658294E-3</v>
      </c>
      <c r="E15" s="77">
        <f t="shared" si="9"/>
        <v>0.26437541308658291</v>
      </c>
      <c r="F15" s="76">
        <f>分析係数表!C18</f>
        <v>9.5269756838905817E-2</v>
      </c>
      <c r="G15" s="77">
        <f t="shared" si="0"/>
        <v>2.5186981318944032E-2</v>
      </c>
      <c r="H15" s="77">
        <v>2.8019319766866772E-2</v>
      </c>
      <c r="I15" s="77">
        <f t="shared" si="1"/>
        <v>2.8019319766866772E-2</v>
      </c>
      <c r="J15" s="76">
        <f>分析係数表!G18</f>
        <v>0.2156830511260891</v>
      </c>
      <c r="K15" s="78">
        <f t="shared" si="2"/>
        <v>6.0432923777953649E-3</v>
      </c>
      <c r="L15" s="79"/>
      <c r="M15" s="80"/>
      <c r="N15" s="81">
        <f>分析係数表!H18</f>
        <v>4.4107743043149704E-4</v>
      </c>
      <c r="O15" s="82">
        <f t="shared" si="3"/>
        <v>4.2718042588252309E-3</v>
      </c>
      <c r="P15" s="76">
        <f>分析係数表!C18</f>
        <v>9.5269756838905817E-2</v>
      </c>
      <c r="Q15" s="82">
        <f t="shared" si="4"/>
        <v>4.0697375300168204E-4</v>
      </c>
      <c r="R15" s="83">
        <v>9.3942217630147828E-4</v>
      </c>
      <c r="S15" s="84">
        <f t="shared" si="5"/>
        <v>2.8958741943168251E-2</v>
      </c>
      <c r="T15" s="85">
        <f>分析係数表!F18</f>
        <v>0.45931283905967452</v>
      </c>
      <c r="U15" s="86">
        <f t="shared" si="6"/>
        <v>1.3301121977513085E-2</v>
      </c>
      <c r="V15" s="87">
        <f>分析係数表!D18</f>
        <v>2.4001315140555646E-2</v>
      </c>
      <c r="W15" s="167">
        <f t="shared" si="7"/>
        <v>0</v>
      </c>
      <c r="X15" s="76">
        <f>分析係数表!E18</f>
        <v>2.0549071181982573E-2</v>
      </c>
      <c r="Y15" s="166">
        <f t="shared" si="8"/>
        <v>0</v>
      </c>
    </row>
    <row r="16" spans="1:25" x14ac:dyDescent="0.2">
      <c r="A16" s="6" t="s">
        <v>4</v>
      </c>
      <c r="B16" s="5" t="s">
        <v>32</v>
      </c>
      <c r="C16" s="90"/>
      <c r="D16" s="76">
        <f>投入係数表!C16</f>
        <v>0</v>
      </c>
      <c r="E16" s="77">
        <f t="shared" si="9"/>
        <v>0</v>
      </c>
      <c r="F16" s="76">
        <f>分析係数表!C19</f>
        <v>0.40536890089481681</v>
      </c>
      <c r="G16" s="77">
        <f t="shared" si="0"/>
        <v>0</v>
      </c>
      <c r="H16" s="77">
        <v>9.3265884291614653E-3</v>
      </c>
      <c r="I16" s="77">
        <f t="shared" si="1"/>
        <v>9.3265884291614653E-3</v>
      </c>
      <c r="J16" s="76">
        <f>分析係数表!G19</f>
        <v>5.7664292584581833E-2</v>
      </c>
      <c r="K16" s="78">
        <f t="shared" si="2"/>
        <v>5.3781112399514219E-4</v>
      </c>
      <c r="L16" s="79"/>
      <c r="M16" s="80"/>
      <c r="N16" s="81">
        <f>分析係数表!H19</f>
        <v>-1.1224551097002254E-4</v>
      </c>
      <c r="O16" s="82">
        <f t="shared" si="3"/>
        <v>-1.0870899726759548E-3</v>
      </c>
      <c r="P16" s="76">
        <f>分析係数表!C19</f>
        <v>0.40536890089481681</v>
      </c>
      <c r="Q16" s="82">
        <f t="shared" si="4"/>
        <v>-4.4067246739742824E-4</v>
      </c>
      <c r="R16" s="83">
        <v>2.3851076265040488E-3</v>
      </c>
      <c r="S16" s="84">
        <f t="shared" si="5"/>
        <v>1.1711696055665514E-2</v>
      </c>
      <c r="T16" s="85">
        <f>分析係数表!F19</f>
        <v>0.24008915593875232</v>
      </c>
      <c r="U16" s="86">
        <f t="shared" si="6"/>
        <v>2.811851220615948E-3</v>
      </c>
      <c r="V16" s="87">
        <f>分析係数表!D19</f>
        <v>8.3893032671263044E-3</v>
      </c>
      <c r="W16" s="167">
        <f t="shared" si="7"/>
        <v>0</v>
      </c>
      <c r="X16" s="76">
        <f>分析係数表!E19</f>
        <v>9.7042048804792374E-3</v>
      </c>
      <c r="Y16" s="166">
        <f t="shared" si="8"/>
        <v>0</v>
      </c>
    </row>
    <row r="17" spans="1:25" x14ac:dyDescent="0.2">
      <c r="A17" s="6" t="s">
        <v>5</v>
      </c>
      <c r="B17" s="5" t="s">
        <v>33</v>
      </c>
      <c r="C17" s="90"/>
      <c r="D17" s="76">
        <f>投入係数表!C17</f>
        <v>0</v>
      </c>
      <c r="E17" s="77">
        <f t="shared" si="9"/>
        <v>0</v>
      </c>
      <c r="F17" s="76">
        <f>分析係数表!C20</f>
        <v>8.6705813891974848E-2</v>
      </c>
      <c r="G17" s="77">
        <f t="shared" si="0"/>
        <v>0</v>
      </c>
      <c r="H17" s="77">
        <v>9.6200906323927037E-4</v>
      </c>
      <c r="I17" s="77">
        <f t="shared" si="1"/>
        <v>9.6200906323927037E-4</v>
      </c>
      <c r="J17" s="76">
        <f>分析係数表!G20</f>
        <v>0.10015098137896326</v>
      </c>
      <c r="K17" s="78">
        <f t="shared" si="2"/>
        <v>9.634615177887006E-5</v>
      </c>
      <c r="L17" s="79"/>
      <c r="M17" s="80"/>
      <c r="N17" s="81">
        <f>分析係数表!H20</f>
        <v>5.4858017333236366E-4</v>
      </c>
      <c r="O17" s="82">
        <f t="shared" si="3"/>
        <v>5.3129608523740327E-3</v>
      </c>
      <c r="P17" s="76">
        <f>分析係数表!C20</f>
        <v>8.6705813891974848E-2</v>
      </c>
      <c r="Q17" s="82">
        <f t="shared" si="4"/>
        <v>4.6066459488129093E-4</v>
      </c>
      <c r="R17" s="83">
        <v>1.1211604341567157E-3</v>
      </c>
      <c r="S17" s="84">
        <f t="shared" si="5"/>
        <v>2.0831694973959861E-3</v>
      </c>
      <c r="T17" s="85">
        <f>分析係数表!F20</f>
        <v>0.22320080523402114</v>
      </c>
      <c r="U17" s="86">
        <f t="shared" si="6"/>
        <v>4.649651092577352E-4</v>
      </c>
      <c r="V17" s="87">
        <f>分析係数表!D20</f>
        <v>3.6738802214393559E-2</v>
      </c>
      <c r="W17" s="167">
        <f t="shared" si="7"/>
        <v>0</v>
      </c>
      <c r="X17" s="76">
        <f>分析係数表!E20</f>
        <v>3.8877705083039761E-2</v>
      </c>
      <c r="Y17" s="166">
        <f t="shared" si="8"/>
        <v>0</v>
      </c>
    </row>
    <row r="18" spans="1:25" x14ac:dyDescent="0.2">
      <c r="A18" s="6" t="s">
        <v>6</v>
      </c>
      <c r="B18" s="5" t="s">
        <v>34</v>
      </c>
      <c r="C18" s="90"/>
      <c r="D18" s="76">
        <f>投入係数表!C18</f>
        <v>1.3218770654329147E-3</v>
      </c>
      <c r="E18" s="77">
        <f t="shared" si="9"/>
        <v>0.13218770654329146</v>
      </c>
      <c r="F18" s="76">
        <f>分析係数表!C21</f>
        <v>0.12574712643678165</v>
      </c>
      <c r="G18" s="77">
        <f t="shared" si="0"/>
        <v>1.6622224248087462E-2</v>
      </c>
      <c r="H18" s="77">
        <v>2.4629435623826666E-2</v>
      </c>
      <c r="I18" s="77">
        <f t="shared" si="1"/>
        <v>2.4629435623826666E-2</v>
      </c>
      <c r="J18" s="76">
        <f>分析係数表!G21</f>
        <v>0.2851216642932326</v>
      </c>
      <c r="K18" s="78">
        <f t="shared" si="2"/>
        <v>7.0223856756684907E-3</v>
      </c>
      <c r="L18" s="79"/>
      <c r="M18" s="80"/>
      <c r="N18" s="81">
        <f>分析係数表!H21</f>
        <v>9.2325885079567842E-4</v>
      </c>
      <c r="O18" s="82">
        <f t="shared" si="3"/>
        <v>8.9416978034191213E-3</v>
      </c>
      <c r="P18" s="76">
        <f>分析係数表!C21</f>
        <v>0.12574712643678165</v>
      </c>
      <c r="Q18" s="82">
        <f t="shared" si="4"/>
        <v>1.1243928042460371E-3</v>
      </c>
      <c r="R18" s="83">
        <v>2.6124991426460195E-3</v>
      </c>
      <c r="S18" s="84">
        <f t="shared" si="5"/>
        <v>2.7241934766472686E-2</v>
      </c>
      <c r="T18" s="85">
        <f>分析係数表!F21</f>
        <v>0.42585598414958825</v>
      </c>
      <c r="U18" s="86">
        <f t="shared" si="6"/>
        <v>1.160114094011511E-2</v>
      </c>
      <c r="V18" s="87">
        <f>分析係数表!D21</f>
        <v>8.1109528821744784E-2</v>
      </c>
      <c r="W18" s="167">
        <f t="shared" si="7"/>
        <v>0</v>
      </c>
      <c r="X18" s="76">
        <f>分析係数表!E21</f>
        <v>6.7549996904216453E-2</v>
      </c>
      <c r="Y18" s="166">
        <f t="shared" si="8"/>
        <v>0</v>
      </c>
    </row>
    <row r="19" spans="1:25" x14ac:dyDescent="0.2">
      <c r="A19" s="6" t="s">
        <v>7</v>
      </c>
      <c r="B19" s="5" t="s">
        <v>269</v>
      </c>
      <c r="C19" s="90"/>
      <c r="D19" s="76">
        <f>投入係数表!C19</f>
        <v>0</v>
      </c>
      <c r="E19" s="77">
        <f t="shared" si="9"/>
        <v>0</v>
      </c>
      <c r="F19" s="76">
        <f>分析係数表!C22</f>
        <v>0.11411587407903545</v>
      </c>
      <c r="G19" s="77">
        <f t="shared" si="0"/>
        <v>0</v>
      </c>
      <c r="H19" s="77">
        <v>2.1865434892304435E-3</v>
      </c>
      <c r="I19" s="77">
        <f t="shared" si="1"/>
        <v>2.1865434892304435E-3</v>
      </c>
      <c r="J19" s="76">
        <f>分析係数表!G22</f>
        <v>0.19462933210924949</v>
      </c>
      <c r="K19" s="78">
        <f t="shared" si="2"/>
        <v>4.2556549893674916E-4</v>
      </c>
      <c r="L19" s="79"/>
      <c r="M19" s="80"/>
      <c r="N19" s="81">
        <f>分析係数表!H22</f>
        <v>4.2684912622402942E-5</v>
      </c>
      <c r="O19" s="82">
        <f t="shared" si="3"/>
        <v>4.1340041214437719E-4</v>
      </c>
      <c r="P19" s="76">
        <f>分析係数表!C22</f>
        <v>0.11411587407903545</v>
      </c>
      <c r="Q19" s="82">
        <f t="shared" si="4"/>
        <v>4.7175549376489106E-5</v>
      </c>
      <c r="R19" s="83">
        <v>6.8262406905200007E-4</v>
      </c>
      <c r="S19" s="84">
        <f t="shared" si="5"/>
        <v>2.8691675582824434E-3</v>
      </c>
      <c r="T19" s="85">
        <f>分析係数表!F22</f>
        <v>0.41301354142758778</v>
      </c>
      <c r="U19" s="86">
        <f t="shared" si="6"/>
        <v>1.1850050541953767E-3</v>
      </c>
      <c r="V19" s="87">
        <f>分析係数表!D22</f>
        <v>3.7726646775304108E-2</v>
      </c>
      <c r="W19" s="167">
        <f t="shared" si="7"/>
        <v>0</v>
      </c>
      <c r="X19" s="76">
        <f>分析係数表!E22</f>
        <v>3.6923341748909801E-2</v>
      </c>
      <c r="Y19" s="166">
        <f t="shared" si="8"/>
        <v>0</v>
      </c>
    </row>
    <row r="20" spans="1:25" x14ac:dyDescent="0.2">
      <c r="A20" s="6" t="s">
        <v>8</v>
      </c>
      <c r="B20" s="5" t="s">
        <v>270</v>
      </c>
      <c r="C20" s="90"/>
      <c r="D20" s="76">
        <f>投入係数表!C20</f>
        <v>0</v>
      </c>
      <c r="E20" s="77">
        <f t="shared" si="9"/>
        <v>0</v>
      </c>
      <c r="F20" s="76">
        <f>分析係数表!C23</f>
        <v>0</v>
      </c>
      <c r="G20" s="77">
        <f t="shared" si="0"/>
        <v>0</v>
      </c>
      <c r="H20" s="77">
        <v>0</v>
      </c>
      <c r="I20" s="77">
        <f t="shared" si="1"/>
        <v>0</v>
      </c>
      <c r="J20" s="76">
        <f>分析係数表!G23</f>
        <v>0.21587101160701277</v>
      </c>
      <c r="K20" s="78">
        <f t="shared" si="2"/>
        <v>0</v>
      </c>
      <c r="L20" s="79"/>
      <c r="M20" s="80"/>
      <c r="N20" s="81">
        <f>分析係数表!H23</f>
        <v>2.5294763035498039E-5</v>
      </c>
      <c r="O20" s="82">
        <f t="shared" si="3"/>
        <v>2.4497802201148278E-4</v>
      </c>
      <c r="P20" s="76">
        <f>分析係数表!C23</f>
        <v>0</v>
      </c>
      <c r="Q20" s="82">
        <f t="shared" si="4"/>
        <v>0</v>
      </c>
      <c r="R20" s="83">
        <v>0</v>
      </c>
      <c r="S20" s="84">
        <f t="shared" si="5"/>
        <v>0</v>
      </c>
      <c r="T20" s="85">
        <f>分析係数表!F23</f>
        <v>0.44111505026467873</v>
      </c>
      <c r="U20" s="86">
        <f t="shared" si="6"/>
        <v>0</v>
      </c>
      <c r="V20" s="87">
        <f>分析係数表!D23</f>
        <v>7.4984216405225582E-2</v>
      </c>
      <c r="W20" s="167">
        <f t="shared" si="7"/>
        <v>0</v>
      </c>
      <c r="X20" s="76">
        <f>分析係数表!E23</f>
        <v>7.4984216405225582E-2</v>
      </c>
      <c r="Y20" s="166">
        <f t="shared" si="8"/>
        <v>0</v>
      </c>
    </row>
    <row r="21" spans="1:25" x14ac:dyDescent="0.2">
      <c r="A21" s="6" t="s">
        <v>9</v>
      </c>
      <c r="B21" s="5" t="s">
        <v>271</v>
      </c>
      <c r="C21" s="90"/>
      <c r="D21" s="76">
        <f>投入係数表!C21</f>
        <v>3.3046926635822867E-4</v>
      </c>
      <c r="E21" s="77">
        <f t="shared" si="9"/>
        <v>3.3046926635822864E-2</v>
      </c>
      <c r="F21" s="76">
        <f>分析係数表!C24</f>
        <v>0.22802579992411787</v>
      </c>
      <c r="G21" s="77">
        <f t="shared" si="0"/>
        <v>7.5355518811671459E-3</v>
      </c>
      <c r="H21" s="77">
        <v>1.0987154109685635E-2</v>
      </c>
      <c r="I21" s="77">
        <f t="shared" si="1"/>
        <v>1.0987154109685635E-2</v>
      </c>
      <c r="J21" s="76">
        <f>分析係数表!G24</f>
        <v>0.20837520938023452</v>
      </c>
      <c r="K21" s="78">
        <f t="shared" si="2"/>
        <v>2.2894505380986483E-3</v>
      </c>
      <c r="L21" s="79"/>
      <c r="M21" s="80"/>
      <c r="N21" s="81">
        <f>分析係数表!H24</f>
        <v>3.2883191946147448E-4</v>
      </c>
      <c r="O21" s="82">
        <f t="shared" si="3"/>
        <v>3.1847142861492761E-3</v>
      </c>
      <c r="P21" s="76">
        <f>分析係数表!C24</f>
        <v>0.22802579992411787</v>
      </c>
      <c r="Q21" s="82">
        <f t="shared" si="4"/>
        <v>7.2619702262895474E-4</v>
      </c>
      <c r="R21" s="83">
        <v>2.9485283229641764E-3</v>
      </c>
      <c r="S21" s="84">
        <f t="shared" si="5"/>
        <v>1.3935682432649811E-2</v>
      </c>
      <c r="T21" s="85">
        <f>分析係数表!F24</f>
        <v>0.39262981574539363</v>
      </c>
      <c r="U21" s="86">
        <f t="shared" si="6"/>
        <v>5.4715644258176146E-3</v>
      </c>
      <c r="V21" s="87">
        <f>分析係数表!D24</f>
        <v>9.313232830820771E-2</v>
      </c>
      <c r="W21" s="167">
        <f t="shared" si="7"/>
        <v>0</v>
      </c>
      <c r="X21" s="76">
        <f>分析係数表!E24</f>
        <v>9.0452261306532666E-2</v>
      </c>
      <c r="Y21" s="166">
        <f t="shared" si="8"/>
        <v>0</v>
      </c>
    </row>
    <row r="22" spans="1:25" x14ac:dyDescent="0.2">
      <c r="A22" s="6" t="s">
        <v>10</v>
      </c>
      <c r="B22" s="5" t="s">
        <v>272</v>
      </c>
      <c r="C22" s="90"/>
      <c r="D22" s="76">
        <f>投入係数表!C22</f>
        <v>0</v>
      </c>
      <c r="E22" s="77">
        <f t="shared" si="9"/>
        <v>0</v>
      </c>
      <c r="F22" s="76">
        <f>分析係数表!C25</f>
        <v>9.9149235591377005E-3</v>
      </c>
      <c r="G22" s="77">
        <f t="shared" si="0"/>
        <v>0</v>
      </c>
      <c r="H22" s="77">
        <v>2.8525123478811466E-4</v>
      </c>
      <c r="I22" s="77">
        <f t="shared" si="1"/>
        <v>2.8525123478811466E-4</v>
      </c>
      <c r="J22" s="76">
        <f>分析係数表!G25</f>
        <v>0.19677906391545041</v>
      </c>
      <c r="K22" s="78">
        <f t="shared" si="2"/>
        <v>5.6131470962331568E-5</v>
      </c>
      <c r="L22" s="79"/>
      <c r="M22" s="80"/>
      <c r="N22" s="81">
        <f>分析係数表!H25</f>
        <v>5.0905710608939805E-4</v>
      </c>
      <c r="O22" s="82">
        <f t="shared" si="3"/>
        <v>4.9301826929810909E-3</v>
      </c>
      <c r="P22" s="76">
        <f>分析係数表!C25</f>
        <v>9.9149235591377005E-3</v>
      </c>
      <c r="Q22" s="82">
        <f t="shared" si="4"/>
        <v>4.8882384533491174E-5</v>
      </c>
      <c r="R22" s="83">
        <v>2.3023367796151767E-4</v>
      </c>
      <c r="S22" s="84">
        <f t="shared" si="5"/>
        <v>5.1548491274963236E-4</v>
      </c>
      <c r="T22" s="85">
        <f>分析係数表!F25</f>
        <v>0.35078007045797682</v>
      </c>
      <c r="U22" s="86">
        <f t="shared" si="6"/>
        <v>1.8082183401434007E-4</v>
      </c>
      <c r="V22" s="87">
        <f>分析係数表!D25</f>
        <v>8.1529944640161042E-2</v>
      </c>
      <c r="W22" s="167">
        <f t="shared" si="7"/>
        <v>0</v>
      </c>
      <c r="X22" s="76">
        <f>分析係数表!E25</f>
        <v>6.8948163059889281E-2</v>
      </c>
      <c r="Y22" s="166">
        <f t="shared" si="8"/>
        <v>0</v>
      </c>
    </row>
    <row r="23" spans="1:25" x14ac:dyDescent="0.2">
      <c r="A23" s="6" t="s">
        <v>11</v>
      </c>
      <c r="B23" s="5" t="s">
        <v>35</v>
      </c>
      <c r="C23" s="90"/>
      <c r="D23" s="76">
        <f>投入係数表!C23</f>
        <v>0</v>
      </c>
      <c r="E23" s="77">
        <f t="shared" si="9"/>
        <v>0</v>
      </c>
      <c r="F23" s="76">
        <f>分析係数表!C26</f>
        <v>0.61283557046979864</v>
      </c>
      <c r="G23" s="77">
        <f t="shared" si="0"/>
        <v>0</v>
      </c>
      <c r="H23" s="77">
        <v>1.1342364246527419E-2</v>
      </c>
      <c r="I23" s="77">
        <f t="shared" si="1"/>
        <v>1.1342364246527419E-2</v>
      </c>
      <c r="J23" s="76">
        <f>分析係数表!G26</f>
        <v>0.19644335167242807</v>
      </c>
      <c r="K23" s="78">
        <f t="shared" si="2"/>
        <v>2.2281320484773604E-3</v>
      </c>
      <c r="L23" s="79"/>
      <c r="M23" s="80"/>
      <c r="N23" s="81">
        <f>分析係数表!H26</f>
        <v>1.0374014689933634E-2</v>
      </c>
      <c r="O23" s="82">
        <f t="shared" si="3"/>
        <v>0.10047161127745938</v>
      </c>
      <c r="P23" s="76">
        <f>分析係数表!C26</f>
        <v>0.61283557046979864</v>
      </c>
      <c r="Q23" s="82">
        <f t="shared" si="4"/>
        <v>6.1572577213241671E-2</v>
      </c>
      <c r="R23" s="83">
        <v>6.926423133590881E-2</v>
      </c>
      <c r="S23" s="84">
        <f t="shared" si="5"/>
        <v>8.0606595582436227E-2</v>
      </c>
      <c r="T23" s="85">
        <f>分析係数表!F26</f>
        <v>0.33496031939237547</v>
      </c>
      <c r="U23" s="86">
        <f t="shared" si="6"/>
        <v>2.7000011001424882E-2</v>
      </c>
      <c r="V23" s="87">
        <f>分析係数表!D26</f>
        <v>1.4022104289400653E-2</v>
      </c>
      <c r="W23" s="167">
        <f t="shared" si="7"/>
        <v>0</v>
      </c>
      <c r="X23" s="76">
        <f>分析係数表!E26</f>
        <v>1.5044549393836117E-2</v>
      </c>
      <c r="Y23" s="166">
        <f t="shared" si="8"/>
        <v>0</v>
      </c>
    </row>
    <row r="24" spans="1:25" x14ac:dyDescent="0.2">
      <c r="A24" s="6" t="s">
        <v>12</v>
      </c>
      <c r="B24" s="5" t="s">
        <v>367</v>
      </c>
      <c r="C24" s="90"/>
      <c r="D24" s="76">
        <f>投入係数表!C24</f>
        <v>0</v>
      </c>
      <c r="E24" s="77">
        <f t="shared" si="9"/>
        <v>0</v>
      </c>
      <c r="F24" s="76">
        <f>分析係数表!C27</f>
        <v>1.5080990504561576E-2</v>
      </c>
      <c r="G24" s="77">
        <f t="shared" si="0"/>
        <v>0</v>
      </c>
      <c r="H24" s="77">
        <v>6.4141587733230378E-5</v>
      </c>
      <c r="I24" s="77">
        <f t="shared" si="1"/>
        <v>6.4141587733230378E-5</v>
      </c>
      <c r="J24" s="76">
        <f>分析係数表!G27</f>
        <v>0.17011128775834658</v>
      </c>
      <c r="K24" s="78">
        <f t="shared" si="2"/>
        <v>1.0911208088164786E-5</v>
      </c>
      <c r="L24" s="79"/>
      <c r="M24" s="80"/>
      <c r="N24" s="81">
        <f>分析係数表!H27</f>
        <v>1.1055392369202362E-2</v>
      </c>
      <c r="O24" s="82">
        <f t="shared" si="3"/>
        <v>0.10707070674539371</v>
      </c>
      <c r="P24" s="76">
        <f>分析係数表!C27</f>
        <v>1.5080990504561576E-2</v>
      </c>
      <c r="Q24" s="82">
        <f t="shared" si="4"/>
        <v>1.6147323117439796E-3</v>
      </c>
      <c r="R24" s="83">
        <v>1.6345113729851893E-3</v>
      </c>
      <c r="S24" s="84">
        <f t="shared" si="5"/>
        <v>1.6986529607184197E-3</v>
      </c>
      <c r="T24" s="85">
        <f>分析係数表!F27</f>
        <v>0.32114467408585057</v>
      </c>
      <c r="U24" s="86">
        <f t="shared" si="6"/>
        <v>5.4551335145488198E-4</v>
      </c>
      <c r="V24" s="87">
        <f>分析係数表!D27</f>
        <v>6.518282988871224E-2</v>
      </c>
      <c r="W24" s="167">
        <f t="shared" si="7"/>
        <v>0</v>
      </c>
      <c r="X24" s="76">
        <f>分析係数表!E27</f>
        <v>7.7901430842607311E-2</v>
      </c>
      <c r="Y24" s="166">
        <f t="shared" si="8"/>
        <v>0</v>
      </c>
    </row>
    <row r="25" spans="1:25" x14ac:dyDescent="0.2">
      <c r="A25" s="6" t="s">
        <v>13</v>
      </c>
      <c r="B25" s="5" t="s">
        <v>192</v>
      </c>
      <c r="C25" s="90"/>
      <c r="D25" s="76">
        <f>投入係数表!C25</f>
        <v>0</v>
      </c>
      <c r="E25" s="77">
        <f t="shared" si="9"/>
        <v>0</v>
      </c>
      <c r="F25" s="76">
        <f>分析係数表!C28</f>
        <v>4.0038232795242101E-2</v>
      </c>
      <c r="G25" s="77">
        <f t="shared" si="0"/>
        <v>0</v>
      </c>
      <c r="H25" s="77">
        <v>2.7506084332830239E-3</v>
      </c>
      <c r="I25" s="77">
        <f t="shared" si="1"/>
        <v>2.7506084332830239E-3</v>
      </c>
      <c r="J25" s="76">
        <f>分析係数表!G28</f>
        <v>0.12474279835390946</v>
      </c>
      <c r="K25" s="78">
        <f t="shared" si="2"/>
        <v>3.4311859314358709E-4</v>
      </c>
      <c r="L25" s="79"/>
      <c r="M25" s="80"/>
      <c r="N25" s="81">
        <f>分析係数表!H28</f>
        <v>2.0869760426975598E-2</v>
      </c>
      <c r="O25" s="82">
        <f t="shared" si="3"/>
        <v>0.202122179285849</v>
      </c>
      <c r="P25" s="76">
        <f>分析係数表!C28</f>
        <v>4.0038232795242101E-2</v>
      </c>
      <c r="Q25" s="82">
        <f t="shared" si="4"/>
        <v>8.092614867328483E-3</v>
      </c>
      <c r="R25" s="83">
        <v>8.8591938955455418E-3</v>
      </c>
      <c r="S25" s="84">
        <f t="shared" si="5"/>
        <v>1.1609802328828566E-2</v>
      </c>
      <c r="T25" s="85">
        <f>分析係数表!F28</f>
        <v>0.21334876543209877</v>
      </c>
      <c r="U25" s="86">
        <f t="shared" si="6"/>
        <v>2.4769369937662797E-3</v>
      </c>
      <c r="V25" s="87">
        <f>分析係数表!D28</f>
        <v>5.5555555555555552E-2</v>
      </c>
      <c r="W25" s="167">
        <f t="shared" si="7"/>
        <v>0</v>
      </c>
      <c r="X25" s="76">
        <f>分析係数表!E28</f>
        <v>5.3497942386831275E-2</v>
      </c>
      <c r="Y25" s="166">
        <f t="shared" si="8"/>
        <v>0</v>
      </c>
    </row>
    <row r="26" spans="1:25" x14ac:dyDescent="0.2">
      <c r="A26" s="6" t="s">
        <v>14</v>
      </c>
      <c r="B26" s="5" t="s">
        <v>50</v>
      </c>
      <c r="C26" s="90"/>
      <c r="D26" s="76">
        <f>投入係数表!C26</f>
        <v>1.3218770654329147E-3</v>
      </c>
      <c r="E26" s="77">
        <f t="shared" si="9"/>
        <v>0.13218770654329146</v>
      </c>
      <c r="F26" s="76">
        <f>分析係数表!C29</f>
        <v>5.2257811734743864E-2</v>
      </c>
      <c r="G26" s="77">
        <f t="shared" si="0"/>
        <v>6.9078402821868947E-3</v>
      </c>
      <c r="H26" s="77">
        <v>1.0819782400570375E-2</v>
      </c>
      <c r="I26" s="77">
        <f t="shared" si="1"/>
        <v>1.0819782400570375E-2</v>
      </c>
      <c r="J26" s="76">
        <f>分析係数表!G29</f>
        <v>0.26071608673726676</v>
      </c>
      <c r="K26" s="78">
        <f t="shared" si="2"/>
        <v>2.8208913268254585E-3</v>
      </c>
      <c r="L26" s="79"/>
      <c r="M26" s="80"/>
      <c r="N26" s="81">
        <f>分析係数表!H29</f>
        <v>1.0140038131855275E-2</v>
      </c>
      <c r="O26" s="82">
        <f t="shared" si="3"/>
        <v>9.8205564573853155E-2</v>
      </c>
      <c r="P26" s="76">
        <f>分析係数表!C29</f>
        <v>5.2257811734743864E-2</v>
      </c>
      <c r="Q26" s="82">
        <f t="shared" si="4"/>
        <v>5.1320079048046497E-3</v>
      </c>
      <c r="R26" s="83">
        <v>6.8688432598849125E-3</v>
      </c>
      <c r="S26" s="84">
        <f t="shared" si="5"/>
        <v>1.7688625660455287E-2</v>
      </c>
      <c r="T26" s="85">
        <f>分析係数表!F29</f>
        <v>0.44730206757438223</v>
      </c>
      <c r="U26" s="86">
        <f t="shared" si="6"/>
        <v>7.9121588304709219E-3</v>
      </c>
      <c r="V26" s="87">
        <f>分析係数表!D29</f>
        <v>0.13842662632375188</v>
      </c>
      <c r="W26" s="167">
        <f t="shared" si="7"/>
        <v>0</v>
      </c>
      <c r="X26" s="76">
        <f>分析係数表!E29</f>
        <v>9.5057992939989913E-2</v>
      </c>
      <c r="Y26" s="166">
        <f t="shared" si="8"/>
        <v>0</v>
      </c>
    </row>
    <row r="27" spans="1:25" x14ac:dyDescent="0.2">
      <c r="A27" s="6" t="s">
        <v>15</v>
      </c>
      <c r="B27" s="5" t="s">
        <v>36</v>
      </c>
      <c r="C27" s="90"/>
      <c r="D27" s="76">
        <f>投入係数表!C27</f>
        <v>2.6437541308658294E-3</v>
      </c>
      <c r="E27" s="77">
        <f t="shared" si="9"/>
        <v>0.26437541308658291</v>
      </c>
      <c r="F27" s="76">
        <f>分析係数表!C30</f>
        <v>1</v>
      </c>
      <c r="G27" s="77">
        <f t="shared" si="0"/>
        <v>0.26437541308658291</v>
      </c>
      <c r="H27" s="77">
        <v>0.29757765550167348</v>
      </c>
      <c r="I27" s="77">
        <f t="shared" si="1"/>
        <v>0.29757765550167348</v>
      </c>
      <c r="J27" s="76">
        <f>分析係数表!G30</f>
        <v>0.34449214239092235</v>
      </c>
      <c r="K27" s="78">
        <f t="shared" si="2"/>
        <v>0.10251316407143933</v>
      </c>
      <c r="L27" s="79"/>
      <c r="M27" s="80"/>
      <c r="N27" s="81">
        <f>分析係数表!H30</f>
        <v>0</v>
      </c>
      <c r="O27" s="82">
        <f t="shared" si="3"/>
        <v>0</v>
      </c>
      <c r="P27" s="76">
        <f>分析係数表!C30</f>
        <v>1</v>
      </c>
      <c r="Q27" s="82">
        <f t="shared" si="4"/>
        <v>0</v>
      </c>
      <c r="R27" s="83">
        <v>2.7558175538820055E-2</v>
      </c>
      <c r="S27" s="84">
        <f t="shared" si="5"/>
        <v>0.32513583104049354</v>
      </c>
      <c r="T27" s="85">
        <f>分析係数表!F30</f>
        <v>0.44050308781442987</v>
      </c>
      <c r="U27" s="86">
        <f t="shared" si="6"/>
        <v>0.14322333753244815</v>
      </c>
      <c r="V27" s="87">
        <f>分析係数表!D30</f>
        <v>0.11032032936687253</v>
      </c>
      <c r="W27" s="167">
        <f t="shared" si="7"/>
        <v>0</v>
      </c>
      <c r="X27" s="76">
        <f>分析係数表!E30</f>
        <v>8.4249635989355823E-2</v>
      </c>
      <c r="Y27" s="166">
        <f t="shared" si="8"/>
        <v>0</v>
      </c>
    </row>
    <row r="28" spans="1:25" x14ac:dyDescent="0.2">
      <c r="A28" s="6" t="s">
        <v>16</v>
      </c>
      <c r="B28" s="5" t="s">
        <v>193</v>
      </c>
      <c r="C28" s="90"/>
      <c r="D28" s="76">
        <f>投入係数表!C28</f>
        <v>9.5836087243886311E-3</v>
      </c>
      <c r="E28" s="77">
        <f t="shared" si="9"/>
        <v>0.95836087243886314</v>
      </c>
      <c r="F28" s="76">
        <f>分析係数表!C31</f>
        <v>0.13612385518153858</v>
      </c>
      <c r="G28" s="77">
        <f t="shared" si="0"/>
        <v>0.13045577661152077</v>
      </c>
      <c r="H28" s="77">
        <v>0.15441478322444885</v>
      </c>
      <c r="I28" s="77">
        <f t="shared" si="1"/>
        <v>0.15441478322444885</v>
      </c>
      <c r="J28" s="76">
        <f>分析係数表!G31</f>
        <v>7.0908634538152604E-2</v>
      </c>
      <c r="K28" s="78">
        <f t="shared" si="2"/>
        <v>1.0949341430950501E-2</v>
      </c>
      <c r="L28" s="79"/>
      <c r="M28" s="80"/>
      <c r="N28" s="81">
        <f>分析係数表!H31</f>
        <v>2.211552750647388E-2</v>
      </c>
      <c r="O28" s="82">
        <f t="shared" si="3"/>
        <v>0.21418734686991456</v>
      </c>
      <c r="P28" s="76">
        <f>分析係数表!C31</f>
        <v>0.13612385518153858</v>
      </c>
      <c r="Q28" s="82">
        <f t="shared" si="4"/>
        <v>2.9156007387038219E-2</v>
      </c>
      <c r="R28" s="83">
        <v>3.8549681269768432E-2</v>
      </c>
      <c r="S28" s="84">
        <f t="shared" si="5"/>
        <v>0.19296446449421728</v>
      </c>
      <c r="T28" s="85">
        <f>分析係数表!F31</f>
        <v>0.34563253012048195</v>
      </c>
      <c r="U28" s="86">
        <f t="shared" si="6"/>
        <v>6.6694796086480226E-2</v>
      </c>
      <c r="V28" s="87">
        <f>分析係数表!D31</f>
        <v>2.3594377510040159E-2</v>
      </c>
      <c r="W28" s="167">
        <f t="shared" si="7"/>
        <v>0</v>
      </c>
      <c r="X28" s="76">
        <f>分析係数表!E31</f>
        <v>2.0582329317269075E-2</v>
      </c>
      <c r="Y28" s="166">
        <f t="shared" si="8"/>
        <v>0</v>
      </c>
    </row>
    <row r="29" spans="1:25" x14ac:dyDescent="0.2">
      <c r="A29" s="6" t="s">
        <v>17</v>
      </c>
      <c r="B29" s="5" t="s">
        <v>273</v>
      </c>
      <c r="C29" s="90"/>
      <c r="D29" s="76">
        <f>投入係数表!C29</f>
        <v>6.6093853271645734E-4</v>
      </c>
      <c r="E29" s="77">
        <f t="shared" si="9"/>
        <v>6.6093853271645728E-2</v>
      </c>
      <c r="F29" s="76">
        <f>分析係数表!C32</f>
        <v>0.77653138391731791</v>
      </c>
      <c r="G29" s="77">
        <f t="shared" si="0"/>
        <v>5.1323951349459204E-2</v>
      </c>
      <c r="H29" s="77">
        <v>7.0052518163343916E-2</v>
      </c>
      <c r="I29" s="77">
        <f t="shared" si="1"/>
        <v>7.0052518163343916E-2</v>
      </c>
      <c r="J29" s="76">
        <f>分析係数表!G32</f>
        <v>0.14009350314364016</v>
      </c>
      <c r="K29" s="78">
        <f t="shared" si="2"/>
        <v>9.8139026735363302E-3</v>
      </c>
      <c r="L29" s="79"/>
      <c r="M29" s="80"/>
      <c r="N29" s="81">
        <f>分析係数表!H32</f>
        <v>6.3300144496333836E-3</v>
      </c>
      <c r="O29" s="82">
        <f t="shared" si="3"/>
        <v>6.1305750008373558E-2</v>
      </c>
      <c r="P29" s="76">
        <f>分析係数表!C32</f>
        <v>0.77653138391731791</v>
      </c>
      <c r="Q29" s="82">
        <f t="shared" si="4"/>
        <v>4.7605838896091442E-2</v>
      </c>
      <c r="R29" s="83">
        <v>6.2083918343569501E-2</v>
      </c>
      <c r="S29" s="84">
        <f t="shared" si="5"/>
        <v>0.13213643650691342</v>
      </c>
      <c r="T29" s="85">
        <f>分析係数表!F32</f>
        <v>0.48218603901338064</v>
      </c>
      <c r="U29" s="86">
        <f t="shared" si="6"/>
        <v>6.3714344928611652E-2</v>
      </c>
      <c r="V29" s="87">
        <f>分析係数表!D32</f>
        <v>2.111881347734967E-2</v>
      </c>
      <c r="W29" s="167">
        <f t="shared" si="7"/>
        <v>0</v>
      </c>
      <c r="X29" s="76">
        <f>分析係数表!E32</f>
        <v>3.1758826374334997E-2</v>
      </c>
      <c r="Y29" s="166">
        <f t="shared" si="8"/>
        <v>0</v>
      </c>
    </row>
    <row r="30" spans="1:25" x14ac:dyDescent="0.2">
      <c r="A30" s="6" t="s">
        <v>18</v>
      </c>
      <c r="B30" s="5" t="s">
        <v>274</v>
      </c>
      <c r="C30" s="90"/>
      <c r="D30" s="76">
        <f>投入係数表!C30</f>
        <v>3.3046926635822867E-4</v>
      </c>
      <c r="E30" s="77">
        <f t="shared" si="9"/>
        <v>3.3046926635822864E-2</v>
      </c>
      <c r="F30" s="76">
        <f>分析係数表!C33</f>
        <v>0.72092624356775303</v>
      </c>
      <c r="G30" s="77">
        <f t="shared" si="0"/>
        <v>2.3824396681022899E-2</v>
      </c>
      <c r="H30" s="77">
        <v>3.9350276918271365E-2</v>
      </c>
      <c r="I30" s="77">
        <f t="shared" si="1"/>
        <v>3.9350276918271365E-2</v>
      </c>
      <c r="J30" s="76">
        <f>分析係数表!G33</f>
        <v>0.50771788173830446</v>
      </c>
      <c r="K30" s="78">
        <f t="shared" si="2"/>
        <v>1.9978839242760432E-2</v>
      </c>
      <c r="L30" s="79"/>
      <c r="M30" s="80"/>
      <c r="N30" s="81">
        <f>分析係数表!H33</f>
        <v>9.5171545921061366E-4</v>
      </c>
      <c r="O30" s="82">
        <f t="shared" si="3"/>
        <v>9.2172980781820395E-3</v>
      </c>
      <c r="P30" s="76">
        <f>分析係数表!C33</f>
        <v>0.72092624356775303</v>
      </c>
      <c r="Q30" s="82">
        <f t="shared" si="4"/>
        <v>6.644992079348047E-3</v>
      </c>
      <c r="R30" s="83">
        <v>1.9281500525466792E-2</v>
      </c>
      <c r="S30" s="84">
        <f t="shared" si="5"/>
        <v>5.8631777443738153E-2</v>
      </c>
      <c r="T30" s="85">
        <f>分析係数表!F33</f>
        <v>0.64568985989076233</v>
      </c>
      <c r="U30" s="86">
        <f t="shared" si="6"/>
        <v>3.7857944162793644E-2</v>
      </c>
      <c r="V30" s="87">
        <f>分析係数表!D33</f>
        <v>8.5965328900498697E-2</v>
      </c>
      <c r="W30" s="167">
        <f t="shared" si="7"/>
        <v>0</v>
      </c>
      <c r="X30" s="76">
        <f>分析係数表!E33</f>
        <v>8.1928283068154834E-2</v>
      </c>
      <c r="Y30" s="166">
        <f t="shared" si="8"/>
        <v>0</v>
      </c>
    </row>
    <row r="31" spans="1:25" x14ac:dyDescent="0.2">
      <c r="A31" s="6" t="s">
        <v>19</v>
      </c>
      <c r="B31" s="5" t="s">
        <v>275</v>
      </c>
      <c r="C31" s="90"/>
      <c r="D31" s="76">
        <f>投入係数表!C31</f>
        <v>7.270323859881031E-2</v>
      </c>
      <c r="E31" s="77">
        <f t="shared" si="9"/>
        <v>7.2703238598810307</v>
      </c>
      <c r="F31" s="76">
        <f>分析係数表!C34</f>
        <v>0.35819769846483229</v>
      </c>
      <c r="G31" s="77">
        <f t="shared" si="0"/>
        <v>2.604213273703341</v>
      </c>
      <c r="H31" s="77">
        <v>2.7386454586013498</v>
      </c>
      <c r="I31" s="77">
        <f t="shared" si="1"/>
        <v>2.7386454586013498</v>
      </c>
      <c r="J31" s="76">
        <f>分析係数表!G34</f>
        <v>0.42481599404565001</v>
      </c>
      <c r="K31" s="78">
        <f t="shared" si="2"/>
        <v>1.1634203928343374</v>
      </c>
      <c r="L31" s="79"/>
      <c r="M31" s="80"/>
      <c r="N31" s="81">
        <f>分析係数表!H34</f>
        <v>0.15806065051806836</v>
      </c>
      <c r="O31" s="82">
        <f t="shared" si="3"/>
        <v>1.5308064150442531</v>
      </c>
      <c r="P31" s="76">
        <f>分析係数表!C34</f>
        <v>0.35819769846483229</v>
      </c>
      <c r="Q31" s="82">
        <f t="shared" si="4"/>
        <v>0.54833133466405226</v>
      </c>
      <c r="R31" s="83">
        <v>0.59283938729707808</v>
      </c>
      <c r="S31" s="84">
        <f t="shared" si="5"/>
        <v>3.3314848458984279</v>
      </c>
      <c r="T31" s="85">
        <f>分析係数表!F34</f>
        <v>0.69970848494872639</v>
      </c>
      <c r="U31" s="86">
        <f t="shared" si="6"/>
        <v>2.3310682141532304</v>
      </c>
      <c r="V31" s="87">
        <f>分析係数表!D34</f>
        <v>0.20760626860734369</v>
      </c>
      <c r="W31" s="167">
        <f t="shared" si="7"/>
        <v>1</v>
      </c>
      <c r="X31" s="76">
        <f>分析係数表!E34</f>
        <v>0.15619831293417136</v>
      </c>
      <c r="Y31" s="166">
        <f t="shared" si="8"/>
        <v>1</v>
      </c>
    </row>
    <row r="32" spans="1:25" x14ac:dyDescent="0.2">
      <c r="A32" s="6" t="s">
        <v>20</v>
      </c>
      <c r="B32" s="5" t="s">
        <v>37</v>
      </c>
      <c r="C32" s="90"/>
      <c r="D32" s="76">
        <f>投入係数表!C32</f>
        <v>5.2875082617316587E-3</v>
      </c>
      <c r="E32" s="77">
        <f t="shared" si="9"/>
        <v>0.52875082617316582</v>
      </c>
      <c r="F32" s="76">
        <f>分析係数表!C35</f>
        <v>0.47446234387370934</v>
      </c>
      <c r="G32" s="77">
        <f t="shared" si="0"/>
        <v>0.25087235631128052</v>
      </c>
      <c r="H32" s="77">
        <v>0.32699647854650665</v>
      </c>
      <c r="I32" s="77">
        <f t="shared" si="1"/>
        <v>0.32699647854650665</v>
      </c>
      <c r="J32" s="76">
        <f>分析係数表!G35</f>
        <v>0.31377306685396844</v>
      </c>
      <c r="K32" s="78">
        <f t="shared" si="2"/>
        <v>0.10260268792398529</v>
      </c>
      <c r="L32" s="79"/>
      <c r="M32" s="80"/>
      <c r="N32" s="81">
        <f>分析係数表!H35</f>
        <v>5.9483797123353076E-2</v>
      </c>
      <c r="O32" s="82">
        <f t="shared" si="3"/>
        <v>0.57609644101275326</v>
      </c>
      <c r="P32" s="76">
        <f>分析係数表!C35</f>
        <v>0.47446234387370934</v>
      </c>
      <c r="Q32" s="82">
        <f t="shared" si="4"/>
        <v>0.27333606770021301</v>
      </c>
      <c r="R32" s="83">
        <v>0.36285063309994992</v>
      </c>
      <c r="S32" s="84">
        <f t="shared" si="5"/>
        <v>0.68984711164645662</v>
      </c>
      <c r="T32" s="85">
        <f>分析係数表!F35</f>
        <v>0.64389247174509934</v>
      </c>
      <c r="U32" s="86">
        <f t="shared" si="6"/>
        <v>0.44418736184425445</v>
      </c>
      <c r="V32" s="87">
        <f>分析係数表!D35</f>
        <v>6.6375071834493329E-2</v>
      </c>
      <c r="W32" s="167">
        <f t="shared" si="7"/>
        <v>0</v>
      </c>
      <c r="X32" s="76">
        <f>分析係数表!E35</f>
        <v>5.9702445565417275E-2</v>
      </c>
      <c r="Y32" s="166">
        <f t="shared" si="8"/>
        <v>0</v>
      </c>
    </row>
    <row r="33" spans="1:25" x14ac:dyDescent="0.2">
      <c r="A33" s="6" t="s">
        <v>21</v>
      </c>
      <c r="B33" s="5" t="s">
        <v>38</v>
      </c>
      <c r="C33" s="90"/>
      <c r="D33" s="76">
        <f>投入係数表!C33</f>
        <v>1.9828155981493722E-3</v>
      </c>
      <c r="E33" s="77">
        <f t="shared" si="9"/>
        <v>0.19828155981493722</v>
      </c>
      <c r="F33" s="76">
        <f>分析係数表!C36</f>
        <v>0.91090674483303868</v>
      </c>
      <c r="G33" s="77">
        <f t="shared" si="0"/>
        <v>0.18061601021144191</v>
      </c>
      <c r="H33" s="77">
        <v>0.31555302793012407</v>
      </c>
      <c r="I33" s="77">
        <f t="shared" si="1"/>
        <v>0.31555302793012407</v>
      </c>
      <c r="J33" s="76">
        <f>分析係数表!G36</f>
        <v>5.1762655005969514E-2</v>
      </c>
      <c r="K33" s="78">
        <f t="shared" si="2"/>
        <v>1.6333862520836073E-2</v>
      </c>
      <c r="L33" s="79"/>
      <c r="M33" s="80"/>
      <c r="N33" s="81">
        <f>分析係数表!H36</f>
        <v>0.19022926540846299</v>
      </c>
      <c r="O33" s="82">
        <f t="shared" si="3"/>
        <v>1.8423572145373561</v>
      </c>
      <c r="P33" s="76">
        <f>分析係数表!C36</f>
        <v>0.91090674483303868</v>
      </c>
      <c r="Q33" s="82">
        <f t="shared" si="4"/>
        <v>1.6782156131138874</v>
      </c>
      <c r="R33" s="83">
        <v>1.7619180338382532</v>
      </c>
      <c r="S33" s="84">
        <f t="shared" si="5"/>
        <v>2.0774710617683771</v>
      </c>
      <c r="T33" s="85">
        <f>分析係数表!F36</f>
        <v>0.84633076241329552</v>
      </c>
      <c r="U33" s="86">
        <f t="shared" si="6"/>
        <v>1.7582276675979891</v>
      </c>
      <c r="V33" s="87">
        <f>分析係数表!D36</f>
        <v>1.3696924417880712E-2</v>
      </c>
      <c r="W33" s="167">
        <f t="shared" si="7"/>
        <v>0</v>
      </c>
      <c r="X33" s="76">
        <f>分析係数表!E36</f>
        <v>6.1086817992045527E-3</v>
      </c>
      <c r="Y33" s="166">
        <f t="shared" si="8"/>
        <v>0</v>
      </c>
    </row>
    <row r="34" spans="1:25" x14ac:dyDescent="0.2">
      <c r="A34" s="6" t="s">
        <v>22</v>
      </c>
      <c r="B34" s="5" t="s">
        <v>378</v>
      </c>
      <c r="C34" s="90"/>
      <c r="D34" s="76">
        <f>投入係数表!C34</f>
        <v>2.9081295439524125E-2</v>
      </c>
      <c r="E34" s="77">
        <f t="shared" si="9"/>
        <v>2.9081295439524126</v>
      </c>
      <c r="F34" s="76">
        <f>分析係数表!C37</f>
        <v>0.57543127748336897</v>
      </c>
      <c r="G34" s="77">
        <f t="shared" si="0"/>
        <v>1.6734286985636639</v>
      </c>
      <c r="H34" s="77">
        <v>1.9266897402677283</v>
      </c>
      <c r="I34" s="77">
        <f t="shared" si="1"/>
        <v>1.9266897402677283</v>
      </c>
      <c r="J34" s="76">
        <f>分析係数表!G37</f>
        <v>0.39253606653449546</v>
      </c>
      <c r="K34" s="78">
        <f t="shared" si="2"/>
        <v>0.75629521207706274</v>
      </c>
      <c r="L34" s="79"/>
      <c r="M34" s="80"/>
      <c r="N34" s="81">
        <f>分析係数表!H37</f>
        <v>4.7922509493440749E-2</v>
      </c>
      <c r="O34" s="82">
        <f t="shared" si="3"/>
        <v>0.46412617382712978</v>
      </c>
      <c r="P34" s="76">
        <f>分析係数表!C37</f>
        <v>0.57543127748336897</v>
      </c>
      <c r="Q34" s="82">
        <f t="shared" si="4"/>
        <v>0.26707271711881347</v>
      </c>
      <c r="R34" s="83">
        <v>0.32879059823227236</v>
      </c>
      <c r="S34" s="84">
        <f t="shared" si="5"/>
        <v>2.2554803385000008</v>
      </c>
      <c r="T34" s="85">
        <f>分析係数表!F37</f>
        <v>0.63717752091671964</v>
      </c>
      <c r="U34" s="86">
        <f t="shared" si="6"/>
        <v>1.4371413705618341</v>
      </c>
      <c r="V34" s="87">
        <f>分析係数表!D37</f>
        <v>6.7955959550617839E-2</v>
      </c>
      <c r="W34" s="167">
        <f t="shared" si="7"/>
        <v>0</v>
      </c>
      <c r="X34" s="76">
        <f>分析係数表!E37</f>
        <v>6.4489582164366135E-2</v>
      </c>
      <c r="Y34" s="166">
        <f t="shared" si="8"/>
        <v>0</v>
      </c>
    </row>
    <row r="35" spans="1:25" x14ac:dyDescent="0.2">
      <c r="A35" s="6" t="s">
        <v>23</v>
      </c>
      <c r="B35" s="5" t="s">
        <v>194</v>
      </c>
      <c r="C35" s="90"/>
      <c r="D35" s="76">
        <f>投入係数表!C35</f>
        <v>2.9742233972240581E-3</v>
      </c>
      <c r="E35" s="77">
        <f t="shared" si="9"/>
        <v>0.29742233972240584</v>
      </c>
      <c r="F35" s="76">
        <f>分析係数表!C38</f>
        <v>0.12310923685624497</v>
      </c>
      <c r="G35" s="77">
        <f t="shared" si="0"/>
        <v>3.6615437267224216E-2</v>
      </c>
      <c r="H35" s="77">
        <v>6.9144388105446153E-2</v>
      </c>
      <c r="I35" s="77">
        <f t="shared" si="1"/>
        <v>6.9144388105446153E-2</v>
      </c>
      <c r="J35" s="76">
        <f>分析係数表!G38</f>
        <v>0.19170637906529556</v>
      </c>
      <c r="K35" s="78">
        <f t="shared" si="2"/>
        <v>1.3255420276380573E-2</v>
      </c>
      <c r="L35" s="79"/>
      <c r="M35" s="80"/>
      <c r="N35" s="81">
        <f>分析係数表!H38</f>
        <v>4.3167094042767119E-2</v>
      </c>
      <c r="O35" s="82">
        <f t="shared" si="3"/>
        <v>0.41807030568897108</v>
      </c>
      <c r="P35" s="76">
        <f>分析係数表!C38</f>
        <v>0.12310923685624497</v>
      </c>
      <c r="Q35" s="82">
        <f t="shared" si="4"/>
        <v>5.146831628562628E-2</v>
      </c>
      <c r="R35" s="83">
        <v>6.6542764484677677E-2</v>
      </c>
      <c r="S35" s="84">
        <f t="shared" si="5"/>
        <v>0.13568715259012382</v>
      </c>
      <c r="T35" s="85">
        <f>分析係数表!F38</f>
        <v>0.42705459409748348</v>
      </c>
      <c r="U35" s="86">
        <f t="shared" si="6"/>
        <v>5.794582187361863E-2</v>
      </c>
      <c r="V35" s="87">
        <f>分析係数表!D38</f>
        <v>7.0562661984783878E-2</v>
      </c>
      <c r="W35" s="167">
        <f t="shared" si="7"/>
        <v>0</v>
      </c>
      <c r="X35" s="76">
        <f>分析係数表!E38</f>
        <v>7.7418276063874261E-2</v>
      </c>
      <c r="Y35" s="166">
        <f t="shared" si="8"/>
        <v>0</v>
      </c>
    </row>
    <row r="36" spans="1:25" x14ac:dyDescent="0.2">
      <c r="A36" s="6" t="s">
        <v>24</v>
      </c>
      <c r="B36" s="5" t="s">
        <v>39</v>
      </c>
      <c r="C36" s="90"/>
      <c r="D36" s="76">
        <f>投入係数表!C36</f>
        <v>0</v>
      </c>
      <c r="E36" s="77">
        <f t="shared" si="9"/>
        <v>0</v>
      </c>
      <c r="F36" s="76">
        <f>分析係数表!C39</f>
        <v>1</v>
      </c>
      <c r="G36" s="77">
        <f t="shared" si="0"/>
        <v>0</v>
      </c>
      <c r="H36" s="77">
        <v>3.1256747875017733E-2</v>
      </c>
      <c r="I36" s="77">
        <f t="shared" si="1"/>
        <v>3.1256747875017733E-2</v>
      </c>
      <c r="J36" s="76">
        <f>分析係数表!G39</f>
        <v>0.35304153549304357</v>
      </c>
      <c r="K36" s="78">
        <f t="shared" si="2"/>
        <v>1.1034930264315188E-2</v>
      </c>
      <c r="L36" s="79"/>
      <c r="M36" s="80"/>
      <c r="N36" s="81">
        <f>分析係数表!H39</f>
        <v>3.7957953780144243E-3</v>
      </c>
      <c r="O36" s="82">
        <f t="shared" si="3"/>
        <v>3.6762014428098136E-2</v>
      </c>
      <c r="P36" s="76">
        <f>分析係数表!C39</f>
        <v>1</v>
      </c>
      <c r="Q36" s="82">
        <f t="shared" si="4"/>
        <v>3.6762014428098136E-2</v>
      </c>
      <c r="R36" s="83">
        <v>5.2526367697121698E-2</v>
      </c>
      <c r="S36" s="84">
        <f t="shared" si="5"/>
        <v>8.3783115572139438E-2</v>
      </c>
      <c r="T36" s="85">
        <f>分析係数表!F39</f>
        <v>0.70376764496801059</v>
      </c>
      <c r="U36" s="86">
        <f t="shared" si="6"/>
        <v>5.8963845934287225E-2</v>
      </c>
      <c r="V36" s="87">
        <f>分析係数表!D39</f>
        <v>5.7580989133746319E-2</v>
      </c>
      <c r="W36" s="167">
        <f t="shared" si="7"/>
        <v>0</v>
      </c>
      <c r="X36" s="76">
        <f>分析係数表!E39</f>
        <v>7.2915608814867472E-2</v>
      </c>
      <c r="Y36" s="166">
        <f t="shared" si="8"/>
        <v>0</v>
      </c>
    </row>
    <row r="37" spans="1:25" x14ac:dyDescent="0.2">
      <c r="A37" s="6" t="s">
        <v>25</v>
      </c>
      <c r="B37" s="5" t="s">
        <v>40</v>
      </c>
      <c r="C37" s="90"/>
      <c r="D37" s="76">
        <f>投入係数表!C37</f>
        <v>0</v>
      </c>
      <c r="E37" s="77">
        <f t="shared" si="9"/>
        <v>0</v>
      </c>
      <c r="F37" s="76">
        <f>分析係数表!C40</f>
        <v>0.78099387587215507</v>
      </c>
      <c r="G37" s="77">
        <f t="shared" si="0"/>
        <v>0</v>
      </c>
      <c r="H37" s="77">
        <v>1.8186403662177207E-3</v>
      </c>
      <c r="I37" s="77">
        <f t="shared" si="1"/>
        <v>1.8186403662177207E-3</v>
      </c>
      <c r="J37" s="76">
        <f>分析係数表!G40</f>
        <v>0.50417365280256732</v>
      </c>
      <c r="K37" s="78">
        <f t="shared" si="2"/>
        <v>9.1691055657018702E-4</v>
      </c>
      <c r="L37" s="79"/>
      <c r="M37" s="80"/>
      <c r="N37" s="81">
        <f>分析係数表!H40</f>
        <v>3.2832602420076455E-2</v>
      </c>
      <c r="O37" s="82">
        <f t="shared" si="3"/>
        <v>0.31798147257090464</v>
      </c>
      <c r="P37" s="76">
        <f>分析係数表!C40</f>
        <v>0.78099387587215507</v>
      </c>
      <c r="Q37" s="82">
        <f t="shared" si="4"/>
        <v>0.24834158271868617</v>
      </c>
      <c r="R37" s="83">
        <v>0.24893554323686942</v>
      </c>
      <c r="S37" s="84">
        <f t="shared" si="5"/>
        <v>0.25075418360308716</v>
      </c>
      <c r="T37" s="85">
        <f>分析係数表!F40</f>
        <v>0.70079506733733576</v>
      </c>
      <c r="U37" s="86">
        <f t="shared" si="6"/>
        <v>0.17572729498324413</v>
      </c>
      <c r="V37" s="87">
        <f>分析係数表!D40</f>
        <v>8.9079993509654384E-2</v>
      </c>
      <c r="W37" s="167">
        <f t="shared" si="7"/>
        <v>0</v>
      </c>
      <c r="X37" s="76">
        <f>分析係数表!E40</f>
        <v>5.5816972253772516E-2</v>
      </c>
      <c r="Y37" s="166">
        <f t="shared" si="8"/>
        <v>0</v>
      </c>
    </row>
    <row r="38" spans="1:25" x14ac:dyDescent="0.2">
      <c r="A38" s="6" t="s">
        <v>26</v>
      </c>
      <c r="B38" s="5" t="s">
        <v>277</v>
      </c>
      <c r="C38" s="90"/>
      <c r="D38" s="76">
        <f>投入係数表!C38</f>
        <v>3.3046926635822867E-4</v>
      </c>
      <c r="E38" s="77">
        <f t="shared" si="9"/>
        <v>3.3046926635822864E-2</v>
      </c>
      <c r="F38" s="76">
        <f>分析係数表!C41</f>
        <v>0.76071116627591595</v>
      </c>
      <c r="G38" s="77">
        <f t="shared" si="0"/>
        <v>2.5139166102971441E-2</v>
      </c>
      <c r="H38" s="77">
        <v>2.6950518518591125E-2</v>
      </c>
      <c r="I38" s="77">
        <f t="shared" si="1"/>
        <v>2.6950518518591125E-2</v>
      </c>
      <c r="J38" s="76">
        <f>分析係数表!G41</f>
        <v>0.44503393665158369</v>
      </c>
      <c r="K38" s="78">
        <f t="shared" si="2"/>
        <v>1.1993895351130017E-2</v>
      </c>
      <c r="L38" s="79"/>
      <c r="M38" s="80"/>
      <c r="N38" s="81">
        <f>分析係数表!H41</f>
        <v>5.40375184572724E-2</v>
      </c>
      <c r="O38" s="82">
        <f t="shared" si="3"/>
        <v>0.52334961064840579</v>
      </c>
      <c r="P38" s="76">
        <f>分析係数表!C41</f>
        <v>0.76071116627591595</v>
      </c>
      <c r="Q38" s="82">
        <f t="shared" si="4"/>
        <v>0.3981178926863953</v>
      </c>
      <c r="R38" s="83">
        <v>0.40500085545206455</v>
      </c>
      <c r="S38" s="84">
        <f t="shared" si="5"/>
        <v>0.43195137397065569</v>
      </c>
      <c r="T38" s="85">
        <f>分析係数表!F41</f>
        <v>0.54961538461538462</v>
      </c>
      <c r="U38" s="86">
        <f t="shared" si="6"/>
        <v>0.23740712054002577</v>
      </c>
      <c r="V38" s="87">
        <f>分析係数表!D41</f>
        <v>0.14765837104072399</v>
      </c>
      <c r="W38" s="167">
        <f t="shared" si="7"/>
        <v>0</v>
      </c>
      <c r="X38" s="76">
        <f>分析係数表!E41</f>
        <v>0.13881221719457013</v>
      </c>
      <c r="Y38" s="166">
        <f t="shared" si="8"/>
        <v>0</v>
      </c>
    </row>
    <row r="39" spans="1:25" x14ac:dyDescent="0.2">
      <c r="A39" s="6" t="s">
        <v>51</v>
      </c>
      <c r="B39" s="5" t="s">
        <v>368</v>
      </c>
      <c r="C39" s="90"/>
      <c r="D39" s="76">
        <f>投入係数表!C39</f>
        <v>0</v>
      </c>
      <c r="E39" s="77">
        <f>$C$5*D39</f>
        <v>0</v>
      </c>
      <c r="F39" s="76">
        <f>分析係数表!C42</f>
        <v>0.30107643796890293</v>
      </c>
      <c r="G39" s="77">
        <f>E39*F39</f>
        <v>0</v>
      </c>
      <c r="H39" s="77">
        <v>3.2953626208973323E-3</v>
      </c>
      <c r="I39" s="77">
        <f>C39+H39</f>
        <v>3.2953626208973323E-3</v>
      </c>
      <c r="J39" s="76">
        <f>分析係数表!G42</f>
        <v>0.48530465949820789</v>
      </c>
      <c r="K39" s="78">
        <f>I39*J39</f>
        <v>1.5992548346577017E-3</v>
      </c>
      <c r="L39" s="79"/>
      <c r="M39" s="80"/>
      <c r="N39" s="81">
        <f>分析係数表!H42</f>
        <v>1.1991298601515789E-2</v>
      </c>
      <c r="O39" s="82">
        <f t="shared" si="3"/>
        <v>0.11613489355981857</v>
      </c>
      <c r="P39" s="76">
        <f>分析係数表!C42</f>
        <v>0.30107643796890293</v>
      </c>
      <c r="Q39" s="82">
        <f>O39*P39</f>
        <v>3.4965480076887857E-2</v>
      </c>
      <c r="R39" s="83">
        <v>3.6943391562930125E-2</v>
      </c>
      <c r="S39" s="84">
        <f>I39+R39</f>
        <v>4.0238754183827455E-2</v>
      </c>
      <c r="T39" s="85">
        <f>分析係数表!F42</f>
        <v>0.55698924731182797</v>
      </c>
      <c r="U39" s="86">
        <f t="shared" si="6"/>
        <v>2.2412553405615723E-2</v>
      </c>
      <c r="V39" s="87">
        <f>分析係数表!D42</f>
        <v>0.33118279569892473</v>
      </c>
      <c r="W39" s="167">
        <f t="shared" si="7"/>
        <v>0</v>
      </c>
      <c r="X39" s="76">
        <f>分析係数表!E42</f>
        <v>0.28387096774193549</v>
      </c>
      <c r="Y39" s="166">
        <f t="shared" si="8"/>
        <v>0</v>
      </c>
    </row>
    <row r="40" spans="1:25" x14ac:dyDescent="0.2">
      <c r="A40" s="6" t="s">
        <v>195</v>
      </c>
      <c r="B40" s="5" t="s">
        <v>41</v>
      </c>
      <c r="C40" s="90"/>
      <c r="D40" s="76">
        <f>投入係数表!C40</f>
        <v>1.982815598149372E-2</v>
      </c>
      <c r="E40" s="77">
        <f>$C$5*D40</f>
        <v>1.982815598149372</v>
      </c>
      <c r="F40" s="76">
        <f>分析係数表!C43</f>
        <v>0.72981232219865499</v>
      </c>
      <c r="G40" s="77">
        <f>E40*F40</f>
        <v>1.4470832561771083</v>
      </c>
      <c r="H40" s="77">
        <v>2.0631575261376618</v>
      </c>
      <c r="I40" s="77">
        <f>C40+H40</f>
        <v>2.0631575261376618</v>
      </c>
      <c r="J40" s="76">
        <f>分析係数表!G43</f>
        <v>0.39095764137830125</v>
      </c>
      <c r="K40" s="78">
        <f>I40*J40</f>
        <v>0.80660720021067112</v>
      </c>
      <c r="L40" s="79"/>
      <c r="M40" s="80"/>
      <c r="N40" s="81">
        <f>分析係数表!H43</f>
        <v>3.3430191196790096E-2</v>
      </c>
      <c r="O40" s="82">
        <f t="shared" si="3"/>
        <v>0.32376907834092594</v>
      </c>
      <c r="P40" s="76">
        <f>分析係数表!C43</f>
        <v>0.72981232219865499</v>
      </c>
      <c r="Q40" s="82">
        <f>O40*P40</f>
        <v>0.23629066292010942</v>
      </c>
      <c r="R40" s="83">
        <v>0.47260613366746146</v>
      </c>
      <c r="S40" s="84">
        <f>I40+R40</f>
        <v>2.5357636598051232</v>
      </c>
      <c r="T40" s="85">
        <f>分析係数表!F43</f>
        <v>0.64680420416026529</v>
      </c>
      <c r="U40" s="86">
        <f t="shared" si="6"/>
        <v>1.6401425959187743</v>
      </c>
      <c r="V40" s="87">
        <f>分析係数表!D43</f>
        <v>0.10445777550174361</v>
      </c>
      <c r="W40" s="167">
        <f t="shared" si="7"/>
        <v>0</v>
      </c>
      <c r="X40" s="76">
        <f>分析係数表!E43</f>
        <v>8.2644426561318804E-2</v>
      </c>
      <c r="Y40" s="166">
        <f t="shared" si="8"/>
        <v>0</v>
      </c>
    </row>
    <row r="41" spans="1:25" x14ac:dyDescent="0.2">
      <c r="A41" s="6" t="s">
        <v>341</v>
      </c>
      <c r="B41" s="5" t="s">
        <v>346</v>
      </c>
      <c r="C41" s="90"/>
      <c r="D41" s="76">
        <f>投入係数表!C41</f>
        <v>0</v>
      </c>
      <c r="E41" s="77">
        <f>$C$5*D41</f>
        <v>0</v>
      </c>
      <c r="F41" s="76">
        <f>分析係数表!C44</f>
        <v>0.45252453325619169</v>
      </c>
      <c r="G41" s="77">
        <f>E41*F41</f>
        <v>0</v>
      </c>
      <c r="H41" s="77">
        <v>4.1567686177623638E-3</v>
      </c>
      <c r="I41" s="77">
        <f>C41+H41</f>
        <v>4.1567686177623638E-3</v>
      </c>
      <c r="J41" s="76">
        <f>分析係数表!G44</f>
        <v>0.2679406279539126</v>
      </c>
      <c r="K41" s="78">
        <f>I41*J41</f>
        <v>1.113767193702365E-3</v>
      </c>
      <c r="L41" s="79"/>
      <c r="M41" s="80"/>
      <c r="N41" s="81">
        <f>分析係数表!H44</f>
        <v>0.11253165797686161</v>
      </c>
      <c r="O41" s="82">
        <f t="shared" si="3"/>
        <v>1.0898612865499597</v>
      </c>
      <c r="P41" s="76">
        <f>分析係数表!C44</f>
        <v>0.45252453325619169</v>
      </c>
      <c r="Q41" s="82">
        <f>O41*P41</f>
        <v>0.49318897001001311</v>
      </c>
      <c r="R41" s="83">
        <v>0.50150548507369452</v>
      </c>
      <c r="S41" s="84">
        <f>I41+R41</f>
        <v>0.5056622536914569</v>
      </c>
      <c r="T41" s="85">
        <f>分析係数表!F44</f>
        <v>0.51592877398257675</v>
      </c>
      <c r="U41" s="86">
        <f t="shared" si="6"/>
        <v>0.26088570659630006</v>
      </c>
      <c r="V41" s="87">
        <f>分析係数表!D44</f>
        <v>0.17695373374549728</v>
      </c>
      <c r="W41" s="167">
        <f t="shared" si="7"/>
        <v>0</v>
      </c>
      <c r="X41" s="76">
        <f>分析係数表!E44</f>
        <v>0.1325013412359809</v>
      </c>
      <c r="Y41" s="166">
        <f t="shared" si="8"/>
        <v>0</v>
      </c>
    </row>
    <row r="42" spans="1:25" x14ac:dyDescent="0.2">
      <c r="A42" s="6" t="s">
        <v>342</v>
      </c>
      <c r="B42" s="5" t="s">
        <v>279</v>
      </c>
      <c r="C42" s="90"/>
      <c r="D42" s="76">
        <f>投入係数表!C42</f>
        <v>9.9140779907468612E-4</v>
      </c>
      <c r="E42" s="77">
        <f>$C$5*D42</f>
        <v>9.9140779907468612E-2</v>
      </c>
      <c r="F42" s="76">
        <f>分析係数表!C45</f>
        <v>1</v>
      </c>
      <c r="G42" s="77">
        <f>E42*F42</f>
        <v>9.9140779907468612E-2</v>
      </c>
      <c r="H42" s="77">
        <v>0.11749581200482995</v>
      </c>
      <c r="I42" s="77">
        <f>C42+H42</f>
        <v>0.11749581200482995</v>
      </c>
      <c r="J42" s="76">
        <f>分析係数表!G45</f>
        <v>0</v>
      </c>
      <c r="K42" s="78">
        <f>I42*J42</f>
        <v>0</v>
      </c>
      <c r="L42" s="79"/>
      <c r="M42" s="80"/>
      <c r="N42" s="81">
        <f>分析係数表!H45</f>
        <v>0</v>
      </c>
      <c r="O42" s="82">
        <f t="shared" si="3"/>
        <v>0</v>
      </c>
      <c r="P42" s="76">
        <f>分析係数表!C45</f>
        <v>1</v>
      </c>
      <c r="Q42" s="82">
        <f>O42*P42</f>
        <v>0</v>
      </c>
      <c r="R42" s="83">
        <v>8.3170653392118949E-3</v>
      </c>
      <c r="S42" s="84">
        <f>I42+R42</f>
        <v>0.12581287734404184</v>
      </c>
      <c r="T42" s="85">
        <f>分析係数表!F45</f>
        <v>0</v>
      </c>
      <c r="U42" s="86">
        <f t="shared" si="6"/>
        <v>0</v>
      </c>
      <c r="V42" s="87">
        <f>分析係数表!D45</f>
        <v>0</v>
      </c>
      <c r="W42" s="167">
        <f t="shared" si="7"/>
        <v>0</v>
      </c>
      <c r="X42" s="76">
        <f>分析係数表!E45</f>
        <v>0</v>
      </c>
      <c r="Y42" s="166">
        <f t="shared" si="8"/>
        <v>0</v>
      </c>
    </row>
    <row r="43" spans="1:25" x14ac:dyDescent="0.2">
      <c r="A43" s="6" t="s">
        <v>343</v>
      </c>
      <c r="B43" s="5" t="s">
        <v>280</v>
      </c>
      <c r="C43" s="90"/>
      <c r="D43" s="76">
        <f>投入係数表!C43</f>
        <v>3.9656311962987445E-3</v>
      </c>
      <c r="E43" s="77">
        <f>$C$5*D43</f>
        <v>0.39656311962987445</v>
      </c>
      <c r="F43" s="76">
        <f>分析係数表!C46</f>
        <v>0.34080923888028791</v>
      </c>
      <c r="G43" s="77">
        <f>E43*F43</f>
        <v>0.13515237496905008</v>
      </c>
      <c r="H43" s="77">
        <v>0.16482482745721563</v>
      </c>
      <c r="I43" s="77">
        <f>C43+H43</f>
        <v>0.16482482745721563</v>
      </c>
      <c r="J43" s="76">
        <f>分析係数表!G46</f>
        <v>9.3103025848340071E-3</v>
      </c>
      <c r="K43" s="78">
        <f>I43*J43</f>
        <v>1.534569017119734E-3</v>
      </c>
      <c r="L43" s="79"/>
      <c r="M43" s="80"/>
      <c r="N43" s="81">
        <f>分析係数表!H46</f>
        <v>2.2019091222401043E-2</v>
      </c>
      <c r="O43" s="82">
        <f t="shared" si="3"/>
        <v>0.21325336816099577</v>
      </c>
      <c r="P43" s="76">
        <f>分析係数表!C46</f>
        <v>0.34080923888028791</v>
      </c>
      <c r="Q43" s="82">
        <f>O43*P43</f>
        <v>7.2678718091606795E-2</v>
      </c>
      <c r="R43" s="83">
        <v>8.3129467529095225E-2</v>
      </c>
      <c r="S43" s="84">
        <f>I43+R43</f>
        <v>0.24795429498631086</v>
      </c>
      <c r="T43" s="85">
        <f>分析係数表!F46</f>
        <v>0.31361019233125076</v>
      </c>
      <c r="U43" s="86">
        <f t="shared" si="6"/>
        <v>7.7760994140016637E-2</v>
      </c>
      <c r="V43" s="87">
        <f>分析係数表!D46</f>
        <v>2.8175915717260809E-3</v>
      </c>
      <c r="W43" s="167">
        <f t="shared" si="7"/>
        <v>0</v>
      </c>
      <c r="X43" s="76">
        <f>分析係数表!E46</f>
        <v>8.2077667524194532E-3</v>
      </c>
      <c r="Y43" s="166">
        <f t="shared" si="8"/>
        <v>0</v>
      </c>
    </row>
    <row r="44" spans="1:25" x14ac:dyDescent="0.2">
      <c r="A44" s="192">
        <v>40</v>
      </c>
      <c r="B44" s="14" t="s">
        <v>151</v>
      </c>
      <c r="C44" s="197">
        <f>SUM(C5:C43)</f>
        <v>100</v>
      </c>
      <c r="D44" s="92">
        <f>投入係数表!C44</f>
        <v>0.54461335095836083</v>
      </c>
      <c r="E44" s="91">
        <f>SUM(E5:E43)</f>
        <v>54.461335095836077</v>
      </c>
      <c r="F44" s="92">
        <f>分析係数表!C47</f>
        <v>0.44730110240898746</v>
      </c>
      <c r="G44" s="91">
        <f>SUM(G5:G43)</f>
        <v>9.8779074828847033</v>
      </c>
      <c r="H44" s="91">
        <f>SUM(H5:H43)</f>
        <v>11.529512258530055</v>
      </c>
      <c r="I44" s="91">
        <f>SUM(I5:I43)</f>
        <v>111.52951225853006</v>
      </c>
      <c r="J44" s="92">
        <f>分析係数表!G47</f>
        <v>0.20041488570582558</v>
      </c>
      <c r="K44" s="93">
        <f>SUM(K5:K43)</f>
        <v>15.438252656667176</v>
      </c>
      <c r="L44" s="94">
        <f>最終需要_まとめ!$L$33</f>
        <v>0.62733333333333341</v>
      </c>
      <c r="M44" s="91">
        <f>K44*L44</f>
        <v>9.6849304999492087</v>
      </c>
      <c r="N44" s="95">
        <f>分析係数表!H47</f>
        <v>1</v>
      </c>
      <c r="O44" s="96">
        <f>SUM(O5:O43)</f>
        <v>9.6849304999492087</v>
      </c>
      <c r="P44" s="92">
        <f>分析係数表!C47</f>
        <v>0.44730110240898746</v>
      </c>
      <c r="Q44" s="96">
        <f>SUM(Q5:Q43)</f>
        <v>4.662974568364878</v>
      </c>
      <c r="R44" s="91">
        <f>SUM(R5:R43)</f>
        <v>5.3618219725286531</v>
      </c>
      <c r="S44" s="97">
        <f>SUM(S5:S43)</f>
        <v>116.89133423105879</v>
      </c>
      <c r="T44" s="98">
        <f>分析係数表!F47</f>
        <v>0.4447131739491107</v>
      </c>
      <c r="U44" s="99">
        <f>SUM(U5:U43)</f>
        <v>55.249323094220422</v>
      </c>
      <c r="V44" s="100">
        <f>分析係数表!D47</f>
        <v>5.9741394314336671E-2</v>
      </c>
      <c r="W44" s="164">
        <f>SUM(W5:W43)</f>
        <v>37</v>
      </c>
      <c r="X44" s="92">
        <f>分析係数表!E47</f>
        <v>5.0958836918611881E-2</v>
      </c>
      <c r="Y44" s="165">
        <f>SUM(Y5:Y43)</f>
        <v>24</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46"/>
  <sheetViews>
    <sheetView showGridLines="0" workbookViewId="0">
      <pane xSplit="2" ySplit="4" topLeftCell="C11" activePane="bottomRight" state="frozen"/>
      <selection activeCell="A19" sqref="A19"/>
      <selection pane="topRight" activeCell="A19" sqref="A19"/>
      <selection pane="bottomLeft" activeCell="A19" sqref="A19"/>
      <selection pane="bottomRight" activeCell="K46" sqref="K46"/>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8" t="str">
        <f>取引基本表!$E$1</f>
        <v>2015年加古川市産業連関表</v>
      </c>
      <c r="H1" s="401"/>
      <c r="I1" s="401"/>
    </row>
    <row r="2" spans="1:25" x14ac:dyDescent="0.2">
      <c r="B2" s="3" t="s">
        <v>266</v>
      </c>
      <c r="S2" s="3" t="s">
        <v>153</v>
      </c>
      <c r="U2" s="64" t="s">
        <v>210</v>
      </c>
      <c r="W2" s="3" t="s">
        <v>130</v>
      </c>
      <c r="Y2" s="3" t="s">
        <v>154</v>
      </c>
    </row>
    <row r="3" spans="1:25" ht="44" x14ac:dyDescent="0.2">
      <c r="B3" s="65"/>
      <c r="C3" s="66" t="s">
        <v>228</v>
      </c>
      <c r="D3" s="66" t="s">
        <v>308</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投入係数表!D5</f>
        <v>0</v>
      </c>
      <c r="E5" s="77">
        <f t="shared" ref="E5:E38" si="0">$C$6*D5</f>
        <v>0</v>
      </c>
      <c r="F5" s="76">
        <f>分析係数表!C8</f>
        <v>6.8521575100212173E-2</v>
      </c>
      <c r="G5" s="77">
        <f t="shared" ref="G5:G38" si="1">E5*F5</f>
        <v>0</v>
      </c>
      <c r="H5" s="77">
        <f t="array" ref="H5:H43">MMULT(逆行列係数!C5:AO43,'2'!G5:G43)</f>
        <v>4.6484068547754959E-3</v>
      </c>
      <c r="I5" s="77">
        <f t="shared" ref="I5:I38" si="2">C5+H5</f>
        <v>4.6484068547754959E-3</v>
      </c>
      <c r="J5" s="76">
        <f>分析係数表!G8</f>
        <v>0.11996034368803701</v>
      </c>
      <c r="K5" s="78">
        <f t="shared" ref="K5:K38" si="3">I5*J5</f>
        <v>5.5762448390069561E-4</v>
      </c>
      <c r="L5" s="79" t="s">
        <v>182</v>
      </c>
      <c r="M5" s="80" t="s">
        <v>182</v>
      </c>
      <c r="N5" s="81">
        <f>分析係数表!H8</f>
        <v>1.0951051471680932E-2</v>
      </c>
      <c r="O5" s="82">
        <f t="shared" ref="O5:O43" si="4">$M$44*N5</f>
        <v>0.19641743067817624</v>
      </c>
      <c r="P5" s="76">
        <f>分析係数表!C8</f>
        <v>6.8521575100212173E-2</v>
      </c>
      <c r="Q5" s="82">
        <f t="shared" ref="Q5:Q38" si="5">O5*P5</f>
        <v>1.3458831727205372E-2</v>
      </c>
      <c r="R5" s="83">
        <f t="array" ref="R5:R43">MMULT(逆行列係数!C5:AO43,'2'!Q5:Q43)</f>
        <v>1.7312350215886344E-2</v>
      </c>
      <c r="S5" s="84">
        <f t="shared" ref="S5:S38" si="6">I5+R5</f>
        <v>2.1960757070661842E-2</v>
      </c>
      <c r="T5" s="85">
        <f>分析係数表!F8</f>
        <v>0.45208195637805682</v>
      </c>
      <c r="U5" s="86">
        <f t="shared" ref="U5:U43" si="7">S5*T5</f>
        <v>9.9280620200480497E-3</v>
      </c>
      <c r="V5" s="87">
        <f>分析係数表!D8</f>
        <v>0.36021150033046928</v>
      </c>
      <c r="W5" s="167">
        <f t="shared" ref="W5:W43" si="8">ROUND(S5*V5,0)</f>
        <v>0</v>
      </c>
      <c r="X5" s="76">
        <f>分析係数表!E8</f>
        <v>0.22769332452081956</v>
      </c>
      <c r="Y5" s="166">
        <f t="shared" ref="Y5:Y43" si="9">ROUND(S5*X5,0)</f>
        <v>0</v>
      </c>
    </row>
    <row r="6" spans="1:25" x14ac:dyDescent="0.2">
      <c r="A6" s="6" t="s">
        <v>220</v>
      </c>
      <c r="B6" s="5" t="s">
        <v>266</v>
      </c>
      <c r="C6" s="75">
        <f>最終需要_まとめ!$C$7</f>
        <v>100</v>
      </c>
      <c r="D6" s="76">
        <f>投入係数表!D6</f>
        <v>0.13636363636363635</v>
      </c>
      <c r="E6" s="77">
        <f t="shared" si="0"/>
        <v>13.636363636363635</v>
      </c>
      <c r="F6" s="76">
        <f>分析係数表!C9</f>
        <v>0.10166666666666668</v>
      </c>
      <c r="G6" s="77">
        <f t="shared" si="1"/>
        <v>1.3863636363636365</v>
      </c>
      <c r="H6" s="77">
        <v>1.4058721613225333</v>
      </c>
      <c r="I6" s="77">
        <f t="shared" si="2"/>
        <v>101.40587216132253</v>
      </c>
      <c r="J6" s="76">
        <f>分析係数表!G9</f>
        <v>0.25757575757575757</v>
      </c>
      <c r="K6" s="78">
        <f t="shared" si="3"/>
        <v>26.119694344583078</v>
      </c>
      <c r="L6" s="79"/>
      <c r="M6" s="80"/>
      <c r="N6" s="81">
        <f>分析係数表!H9</f>
        <v>5.8336047250617351E-4</v>
      </c>
      <c r="O6" s="82">
        <f t="shared" si="4"/>
        <v>1.0463119953839618E-2</v>
      </c>
      <c r="P6" s="76">
        <f>分析係数表!C9</f>
        <v>0.10166666666666668</v>
      </c>
      <c r="Q6" s="82">
        <f t="shared" si="5"/>
        <v>1.0637505286403613E-3</v>
      </c>
      <c r="R6" s="83">
        <v>1.201934985636488E-3</v>
      </c>
      <c r="S6" s="84">
        <f t="shared" si="6"/>
        <v>101.40707409630816</v>
      </c>
      <c r="T6" s="85">
        <f>分析係数表!F9</f>
        <v>0.71212121212121215</v>
      </c>
      <c r="U6" s="86">
        <f t="shared" si="7"/>
        <v>72.214128523128551</v>
      </c>
      <c r="V6" s="87">
        <f>分析係数表!D9</f>
        <v>0</v>
      </c>
      <c r="W6" s="167">
        <f t="shared" si="8"/>
        <v>0</v>
      </c>
      <c r="X6" s="76">
        <f>分析係数表!E9</f>
        <v>0</v>
      </c>
      <c r="Y6" s="166">
        <f t="shared" si="9"/>
        <v>0</v>
      </c>
    </row>
    <row r="7" spans="1:25" x14ac:dyDescent="0.2">
      <c r="A7" s="6" t="s">
        <v>221</v>
      </c>
      <c r="B7" s="5" t="s">
        <v>267</v>
      </c>
      <c r="C7" s="90"/>
      <c r="D7" s="76">
        <f>投入係数表!D7</f>
        <v>0</v>
      </c>
      <c r="E7" s="77">
        <f t="shared" si="0"/>
        <v>0</v>
      </c>
      <c r="F7" s="76">
        <f>分析係数表!C10</f>
        <v>6.675102815564693E-2</v>
      </c>
      <c r="G7" s="77">
        <f t="shared" si="1"/>
        <v>0</v>
      </c>
      <c r="H7" s="77">
        <v>7.234648530613395E-4</v>
      </c>
      <c r="I7" s="77">
        <f t="shared" si="2"/>
        <v>7.234648530613395E-4</v>
      </c>
      <c r="J7" s="76">
        <f>分析係数表!G10</f>
        <v>0.17692307692307693</v>
      </c>
      <c r="K7" s="78">
        <f t="shared" si="3"/>
        <v>1.2799762784931391E-4</v>
      </c>
      <c r="L7" s="79"/>
      <c r="M7" s="80"/>
      <c r="N7" s="81">
        <f>分析係数表!H10</f>
        <v>1.0987412693544459E-3</v>
      </c>
      <c r="O7" s="82">
        <f t="shared" si="4"/>
        <v>1.9706960346662694E-2</v>
      </c>
      <c r="P7" s="76">
        <f>分析係数表!C10</f>
        <v>6.675102815564693E-2</v>
      </c>
      <c r="Q7" s="82">
        <f t="shared" si="5"/>
        <v>1.315459864962299E-3</v>
      </c>
      <c r="R7" s="83">
        <v>1.9970972795568414E-3</v>
      </c>
      <c r="S7" s="84">
        <f t="shared" si="6"/>
        <v>2.7205621326181809E-3</v>
      </c>
      <c r="T7" s="85">
        <f>分析係数表!F10</f>
        <v>0.52307692307692311</v>
      </c>
      <c r="U7" s="86">
        <f t="shared" si="7"/>
        <v>1.42306326936951E-3</v>
      </c>
      <c r="V7" s="87">
        <f>分析係数表!D10</f>
        <v>9.2307692307692313E-2</v>
      </c>
      <c r="W7" s="167">
        <f t="shared" si="8"/>
        <v>0</v>
      </c>
      <c r="X7" s="76">
        <f>分析係数表!E10</f>
        <v>0</v>
      </c>
      <c r="Y7" s="166">
        <f t="shared" si="9"/>
        <v>0</v>
      </c>
    </row>
    <row r="8" spans="1:25" x14ac:dyDescent="0.2">
      <c r="A8" s="6" t="s">
        <v>222</v>
      </c>
      <c r="B8" s="5" t="s">
        <v>27</v>
      </c>
      <c r="C8" s="90"/>
      <c r="D8" s="76">
        <f>投入係数表!D8</f>
        <v>0</v>
      </c>
      <c r="E8" s="77">
        <f t="shared" si="0"/>
        <v>0</v>
      </c>
      <c r="F8" s="76">
        <f>分析係数表!C11</f>
        <v>1.2359489742525653E-2</v>
      </c>
      <c r="G8" s="77">
        <f t="shared" si="1"/>
        <v>0</v>
      </c>
      <c r="H8" s="77">
        <v>3.5441112918788126E-4</v>
      </c>
      <c r="I8" s="77">
        <f t="shared" si="2"/>
        <v>3.5441112918788126E-4</v>
      </c>
      <c r="J8" s="76">
        <f>分析係数表!G11</f>
        <v>0.33667334669338678</v>
      </c>
      <c r="K8" s="78">
        <f t="shared" si="3"/>
        <v>1.1932078096906623E-4</v>
      </c>
      <c r="L8" s="79"/>
      <c r="M8" s="80"/>
      <c r="N8" s="81">
        <f>分析係数表!H11</f>
        <v>-2.0551994966342155E-5</v>
      </c>
      <c r="O8" s="82">
        <f t="shared" si="4"/>
        <v>-3.6861940216779141E-4</v>
      </c>
      <c r="P8" s="76">
        <f>分析係数表!C11</f>
        <v>1.2359489742525653E-2</v>
      </c>
      <c r="Q8" s="82">
        <f t="shared" si="5"/>
        <v>-4.5559477199887567E-6</v>
      </c>
      <c r="R8" s="83">
        <v>1.3557722088191222E-3</v>
      </c>
      <c r="S8" s="84">
        <f t="shared" si="6"/>
        <v>1.7101833380070036E-3</v>
      </c>
      <c r="T8" s="85">
        <f>分析係数表!F11</f>
        <v>0.55811623246492981</v>
      </c>
      <c r="U8" s="86">
        <f t="shared" si="7"/>
        <v>9.5448108143276643E-4</v>
      </c>
      <c r="V8" s="87">
        <f>分析係数表!D11</f>
        <v>9.0180360721442889E-3</v>
      </c>
      <c r="W8" s="167">
        <f t="shared" si="8"/>
        <v>0</v>
      </c>
      <c r="X8" s="76">
        <f>分析係数表!E11</f>
        <v>0</v>
      </c>
      <c r="Y8" s="166">
        <f t="shared" si="9"/>
        <v>0</v>
      </c>
    </row>
    <row r="9" spans="1:25" x14ac:dyDescent="0.2">
      <c r="A9" s="6" t="s">
        <v>223</v>
      </c>
      <c r="B9" s="5" t="s">
        <v>191</v>
      </c>
      <c r="C9" s="90"/>
      <c r="D9" s="76">
        <f>投入係数表!D9</f>
        <v>3.0303030303030304E-2</v>
      </c>
      <c r="E9" s="77">
        <f t="shared" si="0"/>
        <v>3.0303030303030303</v>
      </c>
      <c r="F9" s="76">
        <f>分析係数表!C12</f>
        <v>9.527433500036242E-2</v>
      </c>
      <c r="G9" s="77">
        <f t="shared" si="1"/>
        <v>0.28871010606170427</v>
      </c>
      <c r="H9" s="77">
        <v>0.2987801723650878</v>
      </c>
      <c r="I9" s="77">
        <f t="shared" si="2"/>
        <v>0.2987801723650878</v>
      </c>
      <c r="J9" s="76">
        <f>分析係数表!G12</f>
        <v>0.14088657924107142</v>
      </c>
      <c r="K9" s="78">
        <f t="shared" si="3"/>
        <v>4.2094116429574918E-2</v>
      </c>
      <c r="L9" s="79"/>
      <c r="M9" s="80"/>
      <c r="N9" s="81">
        <f>分析係数表!H12</f>
        <v>8.9938691818092706E-2</v>
      </c>
      <c r="O9" s="82">
        <f t="shared" si="4"/>
        <v>1.6131352145635116</v>
      </c>
      <c r="P9" s="76">
        <f>分析係数表!C12</f>
        <v>9.527433500036242E-2</v>
      </c>
      <c r="Q9" s="82">
        <f t="shared" si="5"/>
        <v>0.15369038483320552</v>
      </c>
      <c r="R9" s="83">
        <v>0.17060696511294626</v>
      </c>
      <c r="S9" s="84">
        <f t="shared" si="6"/>
        <v>0.46938713747803407</v>
      </c>
      <c r="T9" s="85">
        <f>分析係数表!F12</f>
        <v>0.31070382254464285</v>
      </c>
      <c r="U9" s="86">
        <f t="shared" si="7"/>
        <v>0.14584037786771298</v>
      </c>
      <c r="V9" s="87">
        <f>分析係数表!D12</f>
        <v>6.9248744419642863E-2</v>
      </c>
      <c r="W9" s="167">
        <f t="shared" si="8"/>
        <v>0</v>
      </c>
      <c r="X9" s="76">
        <f>分析係数表!E12</f>
        <v>7.6468331473214288E-2</v>
      </c>
      <c r="Y9" s="166">
        <f t="shared" si="9"/>
        <v>0</v>
      </c>
    </row>
    <row r="10" spans="1:25" x14ac:dyDescent="0.2">
      <c r="A10" s="6" t="s">
        <v>224</v>
      </c>
      <c r="B10" s="5" t="s">
        <v>28</v>
      </c>
      <c r="C10" s="90"/>
      <c r="D10" s="76">
        <f>投入係数表!D10</f>
        <v>0</v>
      </c>
      <c r="E10" s="77">
        <f t="shared" si="0"/>
        <v>0</v>
      </c>
      <c r="F10" s="76">
        <f>分析係数表!C13</f>
        <v>0</v>
      </c>
      <c r="G10" s="77">
        <f t="shared" si="1"/>
        <v>0</v>
      </c>
      <c r="H10" s="77">
        <v>0</v>
      </c>
      <c r="I10" s="77">
        <f t="shared" si="2"/>
        <v>0</v>
      </c>
      <c r="J10" s="76">
        <f>分析係数表!G13</f>
        <v>0.24501568667138954</v>
      </c>
      <c r="K10" s="78">
        <f t="shared" si="3"/>
        <v>0</v>
      </c>
      <c r="L10" s="79"/>
      <c r="M10" s="80"/>
      <c r="N10" s="81">
        <f>分析係数表!H13</f>
        <v>1.4256760815882582E-2</v>
      </c>
      <c r="O10" s="82">
        <f t="shared" si="4"/>
        <v>0.25570844374993407</v>
      </c>
      <c r="P10" s="76">
        <f>分析係数表!C13</f>
        <v>0</v>
      </c>
      <c r="Q10" s="82">
        <f t="shared" si="5"/>
        <v>0</v>
      </c>
      <c r="R10" s="83">
        <v>0</v>
      </c>
      <c r="S10" s="84">
        <f t="shared" si="6"/>
        <v>0</v>
      </c>
      <c r="T10" s="85">
        <f>分析係数表!F13</f>
        <v>0.38356441655702866</v>
      </c>
      <c r="U10" s="86">
        <f t="shared" si="7"/>
        <v>0</v>
      </c>
      <c r="V10" s="87">
        <f>分析係数表!D13</f>
        <v>0.14249569881590932</v>
      </c>
      <c r="W10" s="167">
        <f t="shared" si="8"/>
        <v>0</v>
      </c>
      <c r="X10" s="76">
        <f>分析係数表!E13</f>
        <v>0.13065479202509866</v>
      </c>
      <c r="Y10" s="166">
        <f t="shared" si="9"/>
        <v>0</v>
      </c>
    </row>
    <row r="11" spans="1:25" x14ac:dyDescent="0.2">
      <c r="A11" s="6" t="s">
        <v>225</v>
      </c>
      <c r="B11" s="5" t="s">
        <v>268</v>
      </c>
      <c r="C11" s="90"/>
      <c r="D11" s="76">
        <f>投入係数表!D11</f>
        <v>0</v>
      </c>
      <c r="E11" s="77">
        <f t="shared" si="0"/>
        <v>0</v>
      </c>
      <c r="F11" s="76">
        <f>分析係数表!C14</f>
        <v>0.10677389421589856</v>
      </c>
      <c r="G11" s="77">
        <f t="shared" si="1"/>
        <v>0</v>
      </c>
      <c r="H11" s="77">
        <v>5.1808703034086044E-3</v>
      </c>
      <c r="I11" s="77">
        <f t="shared" si="2"/>
        <v>5.1808703034086044E-3</v>
      </c>
      <c r="J11" s="76">
        <f>分析係数表!G14</f>
        <v>0.16458723227282179</v>
      </c>
      <c r="K11" s="78">
        <f t="shared" si="3"/>
        <v>8.527051040024767E-4</v>
      </c>
      <c r="L11" s="79"/>
      <c r="M11" s="80"/>
      <c r="N11" s="81">
        <f>分析係数表!H14</f>
        <v>1.166720945012347E-3</v>
      </c>
      <c r="O11" s="82">
        <f t="shared" si="4"/>
        <v>2.0926239907679237E-2</v>
      </c>
      <c r="P11" s="76">
        <f>分析係数表!C14</f>
        <v>0.10677389421589856</v>
      </c>
      <c r="Q11" s="82">
        <f t="shared" si="5"/>
        <v>2.2343761262390576E-3</v>
      </c>
      <c r="R11" s="83">
        <v>9.7283749243068738E-3</v>
      </c>
      <c r="S11" s="84">
        <f t="shared" si="6"/>
        <v>1.4909245227715478E-2</v>
      </c>
      <c r="T11" s="85">
        <f>分析係数表!F14</f>
        <v>0.30037429819089206</v>
      </c>
      <c r="U11" s="86">
        <f t="shared" si="7"/>
        <v>4.4783540718309435E-3</v>
      </c>
      <c r="V11" s="87">
        <f>分析係数表!D14</f>
        <v>5.9367851944271161E-2</v>
      </c>
      <c r="W11" s="167">
        <f t="shared" si="8"/>
        <v>0</v>
      </c>
      <c r="X11" s="76">
        <f>分析係数表!E14</f>
        <v>5.1881888126429611E-2</v>
      </c>
      <c r="Y11" s="166">
        <f t="shared" si="9"/>
        <v>0</v>
      </c>
    </row>
    <row r="12" spans="1:25" x14ac:dyDescent="0.2">
      <c r="A12" s="6" t="s">
        <v>226</v>
      </c>
      <c r="B12" s="5" t="s">
        <v>29</v>
      </c>
      <c r="C12" s="90"/>
      <c r="D12" s="76">
        <f>投入係数表!D12</f>
        <v>0</v>
      </c>
      <c r="E12" s="77">
        <f t="shared" si="0"/>
        <v>0</v>
      </c>
      <c r="F12" s="76">
        <f>分析係数表!C15</f>
        <v>0</v>
      </c>
      <c r="G12" s="77">
        <f t="shared" si="1"/>
        <v>0</v>
      </c>
      <c r="H12" s="77">
        <v>0</v>
      </c>
      <c r="I12" s="77">
        <f t="shared" si="2"/>
        <v>0</v>
      </c>
      <c r="J12" s="76">
        <f>分析係数表!G15</f>
        <v>9.5597535599167657E-2</v>
      </c>
      <c r="K12" s="78">
        <f t="shared" si="3"/>
        <v>0</v>
      </c>
      <c r="L12" s="79"/>
      <c r="M12" s="80"/>
      <c r="N12" s="81">
        <f>分析係数表!H15</f>
        <v>8.2508355176415162E-3</v>
      </c>
      <c r="O12" s="82">
        <f t="shared" si="4"/>
        <v>0.14798651230105411</v>
      </c>
      <c r="P12" s="76">
        <f>分析係数表!C15</f>
        <v>0</v>
      </c>
      <c r="Q12" s="82">
        <f t="shared" si="5"/>
        <v>0</v>
      </c>
      <c r="R12" s="83">
        <v>0</v>
      </c>
      <c r="S12" s="84">
        <f t="shared" si="6"/>
        <v>0</v>
      </c>
      <c r="T12" s="85">
        <f>分析係数表!F15</f>
        <v>0.3037251621853197</v>
      </c>
      <c r="U12" s="86">
        <f t="shared" si="7"/>
        <v>0</v>
      </c>
      <c r="V12" s="87">
        <f>分析係数表!D15</f>
        <v>2.5215227059447551E-2</v>
      </c>
      <c r="W12" s="167">
        <f t="shared" si="8"/>
        <v>0</v>
      </c>
      <c r="X12" s="76">
        <f>分析係数表!E15</f>
        <v>2.1461503937329145E-2</v>
      </c>
      <c r="Y12" s="166">
        <f t="shared" si="9"/>
        <v>0</v>
      </c>
    </row>
    <row r="13" spans="1:25" x14ac:dyDescent="0.2">
      <c r="A13" s="6" t="s">
        <v>227</v>
      </c>
      <c r="B13" s="5" t="s">
        <v>30</v>
      </c>
      <c r="C13" s="90"/>
      <c r="D13" s="76">
        <f>投入係数表!D13</f>
        <v>0</v>
      </c>
      <c r="E13" s="77">
        <f t="shared" si="0"/>
        <v>0</v>
      </c>
      <c r="F13" s="76">
        <f>分析係数表!C16</f>
        <v>0.41015070437916346</v>
      </c>
      <c r="G13" s="77">
        <f t="shared" si="1"/>
        <v>0</v>
      </c>
      <c r="H13" s="77">
        <v>4.2462369699059282E-2</v>
      </c>
      <c r="I13" s="77">
        <f t="shared" si="2"/>
        <v>4.2462369699059282E-2</v>
      </c>
      <c r="J13" s="76">
        <f>分析係数表!G16</f>
        <v>3.3423831070889892E-2</v>
      </c>
      <c r="K13" s="78">
        <f t="shared" si="3"/>
        <v>1.4192550716910311E-3</v>
      </c>
      <c r="L13" s="79"/>
      <c r="M13" s="80"/>
      <c r="N13" s="81">
        <f>分析係数表!H16</f>
        <v>1.6727742979912797E-2</v>
      </c>
      <c r="O13" s="82">
        <f t="shared" si="4"/>
        <v>0.30002783802595395</v>
      </c>
      <c r="P13" s="76">
        <f>分析係数表!C16</f>
        <v>0.41015070437916346</v>
      </c>
      <c r="Q13" s="82">
        <f t="shared" si="5"/>
        <v>0.12305662909970258</v>
      </c>
      <c r="R13" s="83">
        <v>0.14878310547074247</v>
      </c>
      <c r="S13" s="84">
        <f t="shared" si="6"/>
        <v>0.19124547516980175</v>
      </c>
      <c r="T13" s="85">
        <f>分析係数表!F16</f>
        <v>0.28886877828054297</v>
      </c>
      <c r="U13" s="86">
        <f t="shared" si="7"/>
        <v>5.5244846763982551E-2</v>
      </c>
      <c r="V13" s="87">
        <f>分析係数表!D16</f>
        <v>1.1915535444947209E-2</v>
      </c>
      <c r="W13" s="167">
        <f t="shared" si="8"/>
        <v>0</v>
      </c>
      <c r="X13" s="76">
        <f>分析係数表!E16</f>
        <v>1.200603318250377E-2</v>
      </c>
      <c r="Y13" s="166">
        <f t="shared" si="9"/>
        <v>0</v>
      </c>
    </row>
    <row r="14" spans="1:25" x14ac:dyDescent="0.2">
      <c r="A14" s="6" t="s">
        <v>2</v>
      </c>
      <c r="B14" s="5" t="s">
        <v>365</v>
      </c>
      <c r="C14" s="90"/>
      <c r="D14" s="76">
        <f>投入係数表!D14</f>
        <v>3.0303030303030304E-2</v>
      </c>
      <c r="E14" s="77">
        <f t="shared" si="0"/>
        <v>3.0303030303030303</v>
      </c>
      <c r="F14" s="76">
        <f>分析係数表!C17</f>
        <v>9.7010006591167874E-2</v>
      </c>
      <c r="G14" s="77">
        <f t="shared" si="1"/>
        <v>0.29396971694293295</v>
      </c>
      <c r="H14" s="77">
        <v>0.30774397898663264</v>
      </c>
      <c r="I14" s="77">
        <f t="shared" si="2"/>
        <v>0.30774397898663264</v>
      </c>
      <c r="J14" s="76">
        <f>分析係数表!G17</f>
        <v>0.23047865738492257</v>
      </c>
      <c r="K14" s="78">
        <f t="shared" si="3"/>
        <v>7.0928419095132908E-2</v>
      </c>
      <c r="L14" s="79"/>
      <c r="M14" s="80"/>
      <c r="N14" s="81">
        <f>分析係数表!H17</f>
        <v>3.0021721877756735E-3</v>
      </c>
      <c r="O14" s="82">
        <f t="shared" si="4"/>
        <v>5.3846788055125841E-2</v>
      </c>
      <c r="P14" s="76">
        <f>分析係数表!C17</f>
        <v>9.7010006591167874E-2</v>
      </c>
      <c r="Q14" s="82">
        <f t="shared" si="5"/>
        <v>5.2236772641409777E-3</v>
      </c>
      <c r="R14" s="83">
        <v>9.9518893748387488E-3</v>
      </c>
      <c r="S14" s="84">
        <f t="shared" si="6"/>
        <v>0.3176958683614714</v>
      </c>
      <c r="T14" s="85">
        <f>分析係数表!F17</f>
        <v>0.38098321731153201</v>
      </c>
      <c r="U14" s="86">
        <f t="shared" si="7"/>
        <v>0.12103679405493432</v>
      </c>
      <c r="V14" s="87">
        <f>分析係数表!D17</f>
        <v>7.2149371323727812E-2</v>
      </c>
      <c r="W14" s="167">
        <f t="shared" si="8"/>
        <v>0</v>
      </c>
      <c r="X14" s="76">
        <f>分析係数表!E17</f>
        <v>7.3984134693216769E-2</v>
      </c>
      <c r="Y14" s="166">
        <f t="shared" si="9"/>
        <v>0</v>
      </c>
    </row>
    <row r="15" spans="1:25" x14ac:dyDescent="0.2">
      <c r="A15" s="6" t="s">
        <v>3</v>
      </c>
      <c r="B15" s="5" t="s">
        <v>31</v>
      </c>
      <c r="C15" s="90"/>
      <c r="D15" s="76">
        <f>投入係数表!D15</f>
        <v>0</v>
      </c>
      <c r="E15" s="77">
        <f t="shared" si="0"/>
        <v>0</v>
      </c>
      <c r="F15" s="76">
        <f>分析係数表!C18</f>
        <v>9.5269756838905817E-2</v>
      </c>
      <c r="G15" s="77">
        <f t="shared" si="1"/>
        <v>0</v>
      </c>
      <c r="H15" s="77">
        <v>4.7874922915919617E-4</v>
      </c>
      <c r="I15" s="77">
        <f t="shared" si="2"/>
        <v>4.7874922915919617E-4</v>
      </c>
      <c r="J15" s="76">
        <f>分析係数表!G18</f>
        <v>0.2156830511260891</v>
      </c>
      <c r="K15" s="78">
        <f t="shared" si="3"/>
        <v>1.0325809446931866E-4</v>
      </c>
      <c r="L15" s="79"/>
      <c r="M15" s="80"/>
      <c r="N15" s="81">
        <f>分析係数表!H18</f>
        <v>4.4107743043149704E-4</v>
      </c>
      <c r="O15" s="82">
        <f t="shared" si="4"/>
        <v>7.9111394772933691E-3</v>
      </c>
      <c r="P15" s="76">
        <f>分析係数表!C18</f>
        <v>9.5269756838905817E-2</v>
      </c>
      <c r="Q15" s="82">
        <f t="shared" si="5"/>
        <v>7.5369233432040776E-4</v>
      </c>
      <c r="R15" s="83">
        <v>1.7397566495303994E-3</v>
      </c>
      <c r="S15" s="84">
        <f t="shared" si="6"/>
        <v>2.2185058786895954E-3</v>
      </c>
      <c r="T15" s="85">
        <f>分析係数表!F18</f>
        <v>0.45931283905967452</v>
      </c>
      <c r="U15" s="86">
        <f t="shared" si="7"/>
        <v>1.018988233611496E-3</v>
      </c>
      <c r="V15" s="87">
        <f>分析係数表!D18</f>
        <v>2.4001315140555646E-2</v>
      </c>
      <c r="W15" s="167">
        <f t="shared" si="8"/>
        <v>0</v>
      </c>
      <c r="X15" s="76">
        <f>分析係数表!E18</f>
        <v>2.0549071181982573E-2</v>
      </c>
      <c r="Y15" s="166">
        <f t="shared" si="9"/>
        <v>0</v>
      </c>
    </row>
    <row r="16" spans="1:25" x14ac:dyDescent="0.2">
      <c r="A16" s="6" t="s">
        <v>4</v>
      </c>
      <c r="B16" s="5" t="s">
        <v>32</v>
      </c>
      <c r="C16" s="90"/>
      <c r="D16" s="76">
        <f>投入係数表!D16</f>
        <v>0</v>
      </c>
      <c r="E16" s="77">
        <f t="shared" si="0"/>
        <v>0</v>
      </c>
      <c r="F16" s="76">
        <f>分析係数表!C19</f>
        <v>0.40536890089481681</v>
      </c>
      <c r="G16" s="77">
        <f t="shared" si="1"/>
        <v>0</v>
      </c>
      <c r="H16" s="77">
        <v>2.0199375388938396E-3</v>
      </c>
      <c r="I16" s="77">
        <f t="shared" si="2"/>
        <v>2.0199375388938396E-3</v>
      </c>
      <c r="J16" s="76">
        <f>分析係数表!G19</f>
        <v>5.7664292584581833E-2</v>
      </c>
      <c r="K16" s="78">
        <f t="shared" si="3"/>
        <v>1.1647826924535451E-4</v>
      </c>
      <c r="L16" s="79"/>
      <c r="M16" s="80"/>
      <c r="N16" s="81">
        <f>分析係数表!H19</f>
        <v>-1.1224551097002254E-4</v>
      </c>
      <c r="O16" s="82">
        <f t="shared" si="4"/>
        <v>-2.013229042608707E-3</v>
      </c>
      <c r="P16" s="76">
        <f>分析係数表!C19</f>
        <v>0.40536890089481681</v>
      </c>
      <c r="Q16" s="82">
        <f t="shared" si="5"/>
        <v>-8.1610044425181583E-4</v>
      </c>
      <c r="R16" s="83">
        <v>4.4170842010487453E-3</v>
      </c>
      <c r="S16" s="84">
        <f t="shared" si="6"/>
        <v>6.4370217399425849E-3</v>
      </c>
      <c r="T16" s="85">
        <f>分析係数表!F19</f>
        <v>0.24008915593875232</v>
      </c>
      <c r="U16" s="86">
        <f t="shared" si="7"/>
        <v>1.5454591163022141E-3</v>
      </c>
      <c r="V16" s="87">
        <f>分析係数表!D19</f>
        <v>8.3893032671263044E-3</v>
      </c>
      <c r="W16" s="167">
        <f t="shared" si="8"/>
        <v>0</v>
      </c>
      <c r="X16" s="76">
        <f>分析係数表!E19</f>
        <v>9.7042048804792374E-3</v>
      </c>
      <c r="Y16" s="166">
        <f t="shared" si="9"/>
        <v>0</v>
      </c>
    </row>
    <row r="17" spans="1:25" x14ac:dyDescent="0.2">
      <c r="A17" s="6" t="s">
        <v>5</v>
      </c>
      <c r="B17" s="5" t="s">
        <v>33</v>
      </c>
      <c r="C17" s="90"/>
      <c r="D17" s="76">
        <f>投入係数表!D17</f>
        <v>0</v>
      </c>
      <c r="E17" s="77">
        <f t="shared" si="0"/>
        <v>0</v>
      </c>
      <c r="F17" s="76">
        <f>分析係数表!C20</f>
        <v>8.6705813891974848E-2</v>
      </c>
      <c r="G17" s="77">
        <f t="shared" si="1"/>
        <v>0</v>
      </c>
      <c r="H17" s="77">
        <v>3.4879187514111928E-4</v>
      </c>
      <c r="I17" s="77">
        <f t="shared" si="2"/>
        <v>3.4879187514111928E-4</v>
      </c>
      <c r="J17" s="76">
        <f>分析係数表!G20</f>
        <v>0.10015098137896326</v>
      </c>
      <c r="K17" s="78">
        <f t="shared" si="3"/>
        <v>3.4931848592391914E-5</v>
      </c>
      <c r="L17" s="79"/>
      <c r="M17" s="80"/>
      <c r="N17" s="81">
        <f>分析係数表!H20</f>
        <v>5.4858017333236366E-4</v>
      </c>
      <c r="O17" s="82">
        <f t="shared" si="4"/>
        <v>9.8393025040172007E-3</v>
      </c>
      <c r="P17" s="76">
        <f>分析係数表!C20</f>
        <v>8.6705813891974848E-2</v>
      </c>
      <c r="Q17" s="82">
        <f t="shared" si="5"/>
        <v>8.5312473174015753E-4</v>
      </c>
      <c r="R17" s="83">
        <v>2.0763256070810156E-3</v>
      </c>
      <c r="S17" s="84">
        <f t="shared" si="6"/>
        <v>2.4251174822221347E-3</v>
      </c>
      <c r="T17" s="85">
        <f>分析係数表!F20</f>
        <v>0.22320080523402114</v>
      </c>
      <c r="U17" s="86">
        <f t="shared" si="7"/>
        <v>5.412881748190824E-4</v>
      </c>
      <c r="V17" s="87">
        <f>分析係数表!D20</f>
        <v>3.6738802214393559E-2</v>
      </c>
      <c r="W17" s="167">
        <f t="shared" si="8"/>
        <v>0</v>
      </c>
      <c r="X17" s="76">
        <f>分析係数表!E20</f>
        <v>3.8877705083039761E-2</v>
      </c>
      <c r="Y17" s="166">
        <f t="shared" si="9"/>
        <v>0</v>
      </c>
    </row>
    <row r="18" spans="1:25" x14ac:dyDescent="0.2">
      <c r="A18" s="6" t="s">
        <v>6</v>
      </c>
      <c r="B18" s="5" t="s">
        <v>34</v>
      </c>
      <c r="C18" s="90"/>
      <c r="D18" s="76">
        <f>投入係数表!D18</f>
        <v>0</v>
      </c>
      <c r="E18" s="77">
        <f t="shared" si="0"/>
        <v>0</v>
      </c>
      <c r="F18" s="76">
        <f>分析係数表!C21</f>
        <v>0.12574712643678165</v>
      </c>
      <c r="G18" s="77">
        <f t="shared" si="1"/>
        <v>0</v>
      </c>
      <c r="H18" s="77">
        <v>2.3789790941975784E-3</v>
      </c>
      <c r="I18" s="77">
        <f t="shared" si="2"/>
        <v>2.3789790941975784E-3</v>
      </c>
      <c r="J18" s="76">
        <f>分析係数表!G21</f>
        <v>0.2851216642932326</v>
      </c>
      <c r="K18" s="78">
        <f t="shared" si="3"/>
        <v>6.7829847865642052E-4</v>
      </c>
      <c r="L18" s="79"/>
      <c r="M18" s="80"/>
      <c r="N18" s="81">
        <f>分析係数表!H21</f>
        <v>9.2325885079567842E-4</v>
      </c>
      <c r="O18" s="82">
        <f t="shared" si="4"/>
        <v>1.6559517758922324E-2</v>
      </c>
      <c r="P18" s="76">
        <f>分析係数表!C21</f>
        <v>0.12574712643678165</v>
      </c>
      <c r="Q18" s="82">
        <f t="shared" si="5"/>
        <v>2.0823117733633368E-3</v>
      </c>
      <c r="R18" s="83">
        <v>4.8382004065574335E-3</v>
      </c>
      <c r="S18" s="84">
        <f t="shared" si="6"/>
        <v>7.2171795007550119E-3</v>
      </c>
      <c r="T18" s="85">
        <f>分析係数表!F21</f>
        <v>0.42585598414958825</v>
      </c>
      <c r="U18" s="86">
        <f t="shared" si="7"/>
        <v>3.0734790790782596E-3</v>
      </c>
      <c r="V18" s="87">
        <f>分析係数表!D21</f>
        <v>8.1109528821744784E-2</v>
      </c>
      <c r="W18" s="167">
        <f t="shared" si="8"/>
        <v>0</v>
      </c>
      <c r="X18" s="76">
        <f>分析係数表!E21</f>
        <v>6.7549996904216453E-2</v>
      </c>
      <c r="Y18" s="166">
        <f t="shared" si="9"/>
        <v>0</v>
      </c>
    </row>
    <row r="19" spans="1:25" x14ac:dyDescent="0.2">
      <c r="A19" s="6" t="s">
        <v>7</v>
      </c>
      <c r="B19" s="5" t="s">
        <v>269</v>
      </c>
      <c r="C19" s="90"/>
      <c r="D19" s="76">
        <f>投入係数表!D19</f>
        <v>0</v>
      </c>
      <c r="E19" s="77">
        <f t="shared" si="0"/>
        <v>0</v>
      </c>
      <c r="F19" s="76">
        <f>分析係数表!C22</f>
        <v>0.11411587407903545</v>
      </c>
      <c r="G19" s="77">
        <f t="shared" si="1"/>
        <v>0</v>
      </c>
      <c r="H19" s="77">
        <v>2.4106972176587988E-3</v>
      </c>
      <c r="I19" s="77">
        <f t="shared" si="2"/>
        <v>2.4106972176587988E-3</v>
      </c>
      <c r="J19" s="76">
        <f>分析係数表!G22</f>
        <v>0.19462933210924949</v>
      </c>
      <c r="K19" s="78">
        <f t="shared" si="3"/>
        <v>4.6919238939055805E-4</v>
      </c>
      <c r="L19" s="79"/>
      <c r="M19" s="80"/>
      <c r="N19" s="81">
        <f>分析係数表!H22</f>
        <v>4.2684912622402942E-5</v>
      </c>
      <c r="O19" s="82">
        <f t="shared" si="4"/>
        <v>7.6559414296387455E-4</v>
      </c>
      <c r="P19" s="76">
        <f>分析係数表!C22</f>
        <v>0.11411587407903545</v>
      </c>
      <c r="Q19" s="82">
        <f t="shared" si="5"/>
        <v>8.7366444814112576E-5</v>
      </c>
      <c r="R19" s="83">
        <v>1.264181103258939E-3</v>
      </c>
      <c r="S19" s="84">
        <f t="shared" si="6"/>
        <v>3.674878320917738E-3</v>
      </c>
      <c r="T19" s="85">
        <f>分析係数表!F22</f>
        <v>0.41301354142758778</v>
      </c>
      <c r="U19" s="86">
        <f t="shared" si="7"/>
        <v>1.5177745096377024E-3</v>
      </c>
      <c r="V19" s="87">
        <f>分析係数表!D22</f>
        <v>3.7726646775304108E-2</v>
      </c>
      <c r="W19" s="167">
        <f t="shared" si="8"/>
        <v>0</v>
      </c>
      <c r="X19" s="76">
        <f>分析係数表!E22</f>
        <v>3.6923341748909801E-2</v>
      </c>
      <c r="Y19" s="166">
        <f t="shared" si="9"/>
        <v>0</v>
      </c>
    </row>
    <row r="20" spans="1:25" x14ac:dyDescent="0.2">
      <c r="A20" s="6" t="s">
        <v>8</v>
      </c>
      <c r="B20" s="5" t="s">
        <v>270</v>
      </c>
      <c r="C20" s="90"/>
      <c r="D20" s="76">
        <f>投入係数表!D20</f>
        <v>0</v>
      </c>
      <c r="E20" s="77">
        <f t="shared" si="0"/>
        <v>0</v>
      </c>
      <c r="F20" s="76">
        <f>分析係数表!C23</f>
        <v>0</v>
      </c>
      <c r="G20" s="77">
        <f t="shared" si="1"/>
        <v>0</v>
      </c>
      <c r="H20" s="77">
        <v>0</v>
      </c>
      <c r="I20" s="77">
        <f t="shared" si="2"/>
        <v>0</v>
      </c>
      <c r="J20" s="76">
        <f>分析係数表!G23</f>
        <v>0.21587101160701277</v>
      </c>
      <c r="K20" s="78">
        <f t="shared" si="3"/>
        <v>0</v>
      </c>
      <c r="L20" s="79"/>
      <c r="M20" s="80"/>
      <c r="N20" s="81">
        <f>分析係数表!H23</f>
        <v>2.5294763035498039E-5</v>
      </c>
      <c r="O20" s="82">
        <f t="shared" si="4"/>
        <v>4.5368541805266638E-4</v>
      </c>
      <c r="P20" s="76">
        <f>分析係数表!C23</f>
        <v>0</v>
      </c>
      <c r="Q20" s="82">
        <f t="shared" si="5"/>
        <v>0</v>
      </c>
      <c r="R20" s="83">
        <v>0</v>
      </c>
      <c r="S20" s="84">
        <f t="shared" si="6"/>
        <v>0</v>
      </c>
      <c r="T20" s="85">
        <f>分析係数表!F23</f>
        <v>0.44111505026467873</v>
      </c>
      <c r="U20" s="86">
        <f t="shared" si="7"/>
        <v>0</v>
      </c>
      <c r="V20" s="87">
        <f>分析係数表!D23</f>
        <v>7.4984216405225582E-2</v>
      </c>
      <c r="W20" s="167">
        <f t="shared" si="8"/>
        <v>0</v>
      </c>
      <c r="X20" s="76">
        <f>分析係数表!E23</f>
        <v>7.4984216405225582E-2</v>
      </c>
      <c r="Y20" s="166">
        <f t="shared" si="9"/>
        <v>0</v>
      </c>
    </row>
    <row r="21" spans="1:25" x14ac:dyDescent="0.2">
      <c r="A21" s="6" t="s">
        <v>9</v>
      </c>
      <c r="B21" s="5" t="s">
        <v>271</v>
      </c>
      <c r="C21" s="90"/>
      <c r="D21" s="76">
        <f>投入係数表!D21</f>
        <v>0</v>
      </c>
      <c r="E21" s="77">
        <f t="shared" si="0"/>
        <v>0</v>
      </c>
      <c r="F21" s="76">
        <f>分析係数表!C24</f>
        <v>0.22802579992411787</v>
      </c>
      <c r="G21" s="77">
        <f t="shared" si="1"/>
        <v>0</v>
      </c>
      <c r="H21" s="77">
        <v>2.8217619533237553E-3</v>
      </c>
      <c r="I21" s="77">
        <f t="shared" si="2"/>
        <v>2.8217619533237553E-3</v>
      </c>
      <c r="J21" s="76">
        <f>分析係数表!G24</f>
        <v>0.20837520938023452</v>
      </c>
      <c r="K21" s="78">
        <f t="shared" si="3"/>
        <v>5.8798523784501708E-4</v>
      </c>
      <c r="L21" s="79"/>
      <c r="M21" s="80"/>
      <c r="N21" s="81">
        <f>分析係数表!H24</f>
        <v>3.2883191946147448E-4</v>
      </c>
      <c r="O21" s="82">
        <f t="shared" si="4"/>
        <v>5.8979104346846625E-3</v>
      </c>
      <c r="P21" s="76">
        <f>分析係数表!C24</f>
        <v>0.22802579992411787</v>
      </c>
      <c r="Q21" s="82">
        <f t="shared" si="5"/>
        <v>1.344875744749772E-3</v>
      </c>
      <c r="R21" s="83">
        <v>5.4605074114829275E-3</v>
      </c>
      <c r="S21" s="84">
        <f t="shared" si="6"/>
        <v>8.2822693648066832E-3</v>
      </c>
      <c r="T21" s="85">
        <f>分析係数表!F24</f>
        <v>0.39262981574539363</v>
      </c>
      <c r="U21" s="86">
        <f t="shared" si="7"/>
        <v>3.2518658946577663E-3</v>
      </c>
      <c r="V21" s="87">
        <f>分析係数表!D24</f>
        <v>9.313232830820771E-2</v>
      </c>
      <c r="W21" s="167">
        <f t="shared" si="8"/>
        <v>0</v>
      </c>
      <c r="X21" s="76">
        <f>分析係数表!E24</f>
        <v>9.0452261306532666E-2</v>
      </c>
      <c r="Y21" s="166">
        <f t="shared" si="9"/>
        <v>0</v>
      </c>
    </row>
    <row r="22" spans="1:25" x14ac:dyDescent="0.2">
      <c r="A22" s="6" t="s">
        <v>10</v>
      </c>
      <c r="B22" s="5" t="s">
        <v>272</v>
      </c>
      <c r="C22" s="90"/>
      <c r="D22" s="76">
        <f>投入係数表!D22</f>
        <v>0</v>
      </c>
      <c r="E22" s="77">
        <f t="shared" si="0"/>
        <v>0</v>
      </c>
      <c r="F22" s="76">
        <f>分析係数表!C25</f>
        <v>9.9149235591377005E-3</v>
      </c>
      <c r="G22" s="77">
        <f t="shared" si="1"/>
        <v>0</v>
      </c>
      <c r="H22" s="77">
        <v>3.2161758933608184E-4</v>
      </c>
      <c r="I22" s="77">
        <f t="shared" si="2"/>
        <v>3.2161758933608184E-4</v>
      </c>
      <c r="J22" s="76">
        <f>分析係数表!G25</f>
        <v>0.19677906391545041</v>
      </c>
      <c r="K22" s="78">
        <f t="shared" si="3"/>
        <v>6.3287608168297927E-5</v>
      </c>
      <c r="L22" s="79"/>
      <c r="M22" s="80"/>
      <c r="N22" s="81">
        <f>分析係数表!H25</f>
        <v>5.0905710608939805E-4</v>
      </c>
      <c r="O22" s="82">
        <f t="shared" si="4"/>
        <v>9.1304190383099115E-3</v>
      </c>
      <c r="P22" s="76">
        <f>分析係数表!C25</f>
        <v>9.9149235591377005E-3</v>
      </c>
      <c r="Q22" s="82">
        <f t="shared" si="5"/>
        <v>9.0527406827738322E-5</v>
      </c>
      <c r="R22" s="83">
        <v>4.2637972818181254E-4</v>
      </c>
      <c r="S22" s="84">
        <f t="shared" si="6"/>
        <v>7.4799731751789438E-4</v>
      </c>
      <c r="T22" s="85">
        <f>分析係数表!F25</f>
        <v>0.35078007045797682</v>
      </c>
      <c r="U22" s="86">
        <f t="shared" si="7"/>
        <v>2.6238255174130463E-4</v>
      </c>
      <c r="V22" s="87">
        <f>分析係数表!D25</f>
        <v>8.1529944640161042E-2</v>
      </c>
      <c r="W22" s="167">
        <f t="shared" si="8"/>
        <v>0</v>
      </c>
      <c r="X22" s="76">
        <f>分析係数表!E25</f>
        <v>6.8948163059889281E-2</v>
      </c>
      <c r="Y22" s="166">
        <f t="shared" si="9"/>
        <v>0</v>
      </c>
    </row>
    <row r="23" spans="1:25" x14ac:dyDescent="0.2">
      <c r="A23" s="6" t="s">
        <v>11</v>
      </c>
      <c r="B23" s="5" t="s">
        <v>35</v>
      </c>
      <c r="C23" s="90"/>
      <c r="D23" s="76">
        <f>投入係数表!D23</f>
        <v>0</v>
      </c>
      <c r="E23" s="77">
        <f t="shared" si="0"/>
        <v>0</v>
      </c>
      <c r="F23" s="76">
        <f>分析係数表!C26</f>
        <v>0.61283557046979864</v>
      </c>
      <c r="G23" s="77">
        <f t="shared" si="1"/>
        <v>0</v>
      </c>
      <c r="H23" s="77">
        <v>1.2005565283442848E-2</v>
      </c>
      <c r="I23" s="77">
        <f t="shared" si="2"/>
        <v>1.2005565283442848E-2</v>
      </c>
      <c r="J23" s="76">
        <f>分析係数表!G26</f>
        <v>0.19644335167242807</v>
      </c>
      <c r="K23" s="78">
        <f t="shared" si="3"/>
        <v>2.3584134830016571E-3</v>
      </c>
      <c r="L23" s="79"/>
      <c r="M23" s="80"/>
      <c r="N23" s="81">
        <f>分析係数表!H26</f>
        <v>1.0374014689933634E-2</v>
      </c>
      <c r="O23" s="82">
        <f t="shared" si="4"/>
        <v>0.1860677320788498</v>
      </c>
      <c r="P23" s="76">
        <f>分析係数表!C26</f>
        <v>0.61283557046979864</v>
      </c>
      <c r="Q23" s="82">
        <f t="shared" si="5"/>
        <v>0.11402892473456357</v>
      </c>
      <c r="R23" s="83">
        <v>0.12827343241531869</v>
      </c>
      <c r="S23" s="84">
        <f t="shared" si="6"/>
        <v>0.14027899769876154</v>
      </c>
      <c r="T23" s="85">
        <f>分析係数表!F26</f>
        <v>0.33496031939237547</v>
      </c>
      <c r="U23" s="86">
        <f t="shared" si="7"/>
        <v>4.698789787321947E-2</v>
      </c>
      <c r="V23" s="87">
        <f>分析係数表!D26</f>
        <v>1.4022104289400653E-2</v>
      </c>
      <c r="W23" s="167">
        <f t="shared" si="8"/>
        <v>0</v>
      </c>
      <c r="X23" s="76">
        <f>分析係数表!E26</f>
        <v>1.5044549393836117E-2</v>
      </c>
      <c r="Y23" s="166">
        <f t="shared" si="9"/>
        <v>0</v>
      </c>
    </row>
    <row r="24" spans="1:25" x14ac:dyDescent="0.2">
      <c r="A24" s="6" t="s">
        <v>12</v>
      </c>
      <c r="B24" s="5" t="s">
        <v>366</v>
      </c>
      <c r="C24" s="90"/>
      <c r="D24" s="76">
        <f>投入係数表!D24</f>
        <v>0</v>
      </c>
      <c r="E24" s="77">
        <f t="shared" si="0"/>
        <v>0</v>
      </c>
      <c r="F24" s="76">
        <f>分析係数表!C27</f>
        <v>1.5080990504561576E-2</v>
      </c>
      <c r="G24" s="77">
        <f t="shared" si="1"/>
        <v>0</v>
      </c>
      <c r="H24" s="77">
        <v>5.9540504031003121E-5</v>
      </c>
      <c r="I24" s="77">
        <f t="shared" si="2"/>
        <v>5.9540504031003121E-5</v>
      </c>
      <c r="J24" s="76">
        <f>分析係数表!G27</f>
        <v>0.17011128775834658</v>
      </c>
      <c r="K24" s="78">
        <f t="shared" si="3"/>
        <v>1.0128511814494966E-5</v>
      </c>
      <c r="L24" s="79"/>
      <c r="M24" s="80"/>
      <c r="N24" s="81">
        <f>分析係数表!H27</f>
        <v>1.1055392369202362E-2</v>
      </c>
      <c r="O24" s="82">
        <f t="shared" si="4"/>
        <v>0.1982888830276435</v>
      </c>
      <c r="P24" s="76">
        <f>分析係数表!C27</f>
        <v>1.5080990504561576E-2</v>
      </c>
      <c r="Q24" s="82">
        <f t="shared" si="5"/>
        <v>2.9903927621000126E-3</v>
      </c>
      <c r="R24" s="83">
        <v>3.0270224629777779E-3</v>
      </c>
      <c r="S24" s="84">
        <f t="shared" si="6"/>
        <v>3.0865629670087809E-3</v>
      </c>
      <c r="T24" s="85">
        <f>分析係数表!F27</f>
        <v>0.32114467408585057</v>
      </c>
      <c r="U24" s="86">
        <f t="shared" si="7"/>
        <v>9.9123325808549091E-4</v>
      </c>
      <c r="V24" s="87">
        <f>分析係数表!D27</f>
        <v>6.518282988871224E-2</v>
      </c>
      <c r="W24" s="167">
        <f t="shared" si="8"/>
        <v>0</v>
      </c>
      <c r="X24" s="76">
        <f>分析係数表!E27</f>
        <v>7.7901430842607311E-2</v>
      </c>
      <c r="Y24" s="166">
        <f t="shared" si="9"/>
        <v>0</v>
      </c>
    </row>
    <row r="25" spans="1:25" x14ac:dyDescent="0.2">
      <c r="A25" s="6" t="s">
        <v>13</v>
      </c>
      <c r="B25" s="5" t="s">
        <v>192</v>
      </c>
      <c r="C25" s="90"/>
      <c r="D25" s="76">
        <f>投入係数表!D25</f>
        <v>0</v>
      </c>
      <c r="E25" s="77">
        <f t="shared" si="0"/>
        <v>0</v>
      </c>
      <c r="F25" s="76">
        <f>分析係数表!C28</f>
        <v>4.0038232795242101E-2</v>
      </c>
      <c r="G25" s="77">
        <f t="shared" si="1"/>
        <v>0</v>
      </c>
      <c r="H25" s="77">
        <v>3.4539244043758507E-3</v>
      </c>
      <c r="I25" s="77">
        <f t="shared" si="2"/>
        <v>3.4539244043758507E-3</v>
      </c>
      <c r="J25" s="76">
        <f>分析係数表!G28</f>
        <v>0.12474279835390946</v>
      </c>
      <c r="K25" s="78">
        <f t="shared" si="3"/>
        <v>4.3085219550470359E-4</v>
      </c>
      <c r="L25" s="79"/>
      <c r="M25" s="80"/>
      <c r="N25" s="81">
        <f>分析係数表!H28</f>
        <v>2.0869760426975598E-2</v>
      </c>
      <c r="O25" s="82">
        <f t="shared" si="4"/>
        <v>0.37431882523207799</v>
      </c>
      <c r="P25" s="76">
        <f>分析係数表!C28</f>
        <v>4.0038232795242101E-2</v>
      </c>
      <c r="Q25" s="82">
        <f t="shared" si="5"/>
        <v>1.4987064264283482E-2</v>
      </c>
      <c r="R25" s="83">
        <v>1.6406725195625159E-2</v>
      </c>
      <c r="S25" s="84">
        <f t="shared" si="6"/>
        <v>1.9860649600001008E-2</v>
      </c>
      <c r="T25" s="85">
        <f>分析係数表!F28</f>
        <v>0.21334876543209877</v>
      </c>
      <c r="U25" s="86">
        <f t="shared" si="7"/>
        <v>4.237245072839721E-3</v>
      </c>
      <c r="V25" s="87">
        <f>分析係数表!D28</f>
        <v>5.5555555555555552E-2</v>
      </c>
      <c r="W25" s="167">
        <f t="shared" si="8"/>
        <v>0</v>
      </c>
      <c r="X25" s="76">
        <f>分析係数表!E28</f>
        <v>5.3497942386831275E-2</v>
      </c>
      <c r="Y25" s="166">
        <f t="shared" si="9"/>
        <v>0</v>
      </c>
    </row>
    <row r="26" spans="1:25" x14ac:dyDescent="0.2">
      <c r="A26" s="6" t="s">
        <v>14</v>
      </c>
      <c r="B26" s="5" t="s">
        <v>50</v>
      </c>
      <c r="C26" s="90"/>
      <c r="D26" s="76">
        <f>投入係数表!D26</f>
        <v>0</v>
      </c>
      <c r="E26" s="77">
        <f t="shared" si="0"/>
        <v>0</v>
      </c>
      <c r="F26" s="76">
        <f>分析係数表!C29</f>
        <v>5.2257811734743864E-2</v>
      </c>
      <c r="G26" s="77">
        <f t="shared" si="1"/>
        <v>0</v>
      </c>
      <c r="H26" s="77">
        <v>1.9311786769126173E-3</v>
      </c>
      <c r="I26" s="77">
        <f t="shared" si="2"/>
        <v>1.9311786769126173E-3</v>
      </c>
      <c r="J26" s="76">
        <f>分析係数表!G29</f>
        <v>0.26071608673726676</v>
      </c>
      <c r="K26" s="78">
        <f t="shared" si="3"/>
        <v>5.0348934743510996E-4</v>
      </c>
      <c r="L26" s="79"/>
      <c r="M26" s="80"/>
      <c r="N26" s="81">
        <f>分析係数表!H29</f>
        <v>1.0140038131855275E-2</v>
      </c>
      <c r="O26" s="82">
        <f t="shared" si="4"/>
        <v>0.1818711419618626</v>
      </c>
      <c r="P26" s="76">
        <f>分析係数表!C29</f>
        <v>5.2257811734743864E-2</v>
      </c>
      <c r="Q26" s="82">
        <f t="shared" si="5"/>
        <v>9.5041878966258906E-3</v>
      </c>
      <c r="R26" s="83">
        <v>1.2720708577494586E-2</v>
      </c>
      <c r="S26" s="84">
        <f t="shared" si="6"/>
        <v>1.4651887254407202E-2</v>
      </c>
      <c r="T26" s="85">
        <f>分析係数表!F29</f>
        <v>0.44730206757438223</v>
      </c>
      <c r="U26" s="86">
        <f t="shared" si="7"/>
        <v>6.5538194627630803E-3</v>
      </c>
      <c r="V26" s="87">
        <f>分析係数表!D29</f>
        <v>0.13842662632375188</v>
      </c>
      <c r="W26" s="167">
        <f t="shared" si="8"/>
        <v>0</v>
      </c>
      <c r="X26" s="76">
        <f>分析係数表!E29</f>
        <v>9.5057992939989913E-2</v>
      </c>
      <c r="Y26" s="166">
        <f t="shared" si="9"/>
        <v>0</v>
      </c>
    </row>
    <row r="27" spans="1:25" x14ac:dyDescent="0.2">
      <c r="A27" s="6" t="s">
        <v>15</v>
      </c>
      <c r="B27" s="5" t="s">
        <v>36</v>
      </c>
      <c r="C27" s="90"/>
      <c r="D27" s="76">
        <f>投入係数表!D27</f>
        <v>0</v>
      </c>
      <c r="E27" s="77">
        <f t="shared" si="0"/>
        <v>0</v>
      </c>
      <c r="F27" s="76">
        <f>分析係数表!C30</f>
        <v>1</v>
      </c>
      <c r="G27" s="77">
        <f t="shared" si="1"/>
        <v>0</v>
      </c>
      <c r="H27" s="77">
        <v>1.7256650049883696E-2</v>
      </c>
      <c r="I27" s="77">
        <f t="shared" si="2"/>
        <v>1.7256650049883696E-2</v>
      </c>
      <c r="J27" s="76">
        <f>分析係数表!G30</f>
        <v>0.34449214239092235</v>
      </c>
      <c r="K27" s="78">
        <f t="shared" si="3"/>
        <v>5.944780346174852E-3</v>
      </c>
      <c r="L27" s="79"/>
      <c r="M27" s="80"/>
      <c r="N27" s="81">
        <f>分析係数表!H30</f>
        <v>0</v>
      </c>
      <c r="O27" s="82">
        <f t="shared" si="4"/>
        <v>0</v>
      </c>
      <c r="P27" s="76">
        <f>分析係数表!C30</f>
        <v>1</v>
      </c>
      <c r="Q27" s="82">
        <f t="shared" si="5"/>
        <v>0</v>
      </c>
      <c r="R27" s="83">
        <v>5.1036179847644858E-2</v>
      </c>
      <c r="S27" s="84">
        <f t="shared" si="6"/>
        <v>6.8292829897528551E-2</v>
      </c>
      <c r="T27" s="85">
        <f>分析係数表!F30</f>
        <v>0.44050308781442987</v>
      </c>
      <c r="U27" s="86">
        <f t="shared" si="7"/>
        <v>3.008320244544694E-2</v>
      </c>
      <c r="V27" s="87">
        <f>分析係数表!D30</f>
        <v>0.11032032936687253</v>
      </c>
      <c r="W27" s="167">
        <f t="shared" si="8"/>
        <v>0</v>
      </c>
      <c r="X27" s="76">
        <f>分析係数表!E30</f>
        <v>8.4249635989355823E-2</v>
      </c>
      <c r="Y27" s="166">
        <f t="shared" si="9"/>
        <v>0</v>
      </c>
    </row>
    <row r="28" spans="1:25" x14ac:dyDescent="0.2">
      <c r="A28" s="6" t="s">
        <v>16</v>
      </c>
      <c r="B28" s="5" t="s">
        <v>193</v>
      </c>
      <c r="C28" s="90"/>
      <c r="D28" s="76">
        <f>投入係数表!D28</f>
        <v>0</v>
      </c>
      <c r="E28" s="77">
        <f t="shared" si="0"/>
        <v>0</v>
      </c>
      <c r="F28" s="76">
        <f>分析係数表!C31</f>
        <v>0.13612385518153858</v>
      </c>
      <c r="G28" s="77">
        <f t="shared" si="1"/>
        <v>0</v>
      </c>
      <c r="H28" s="77">
        <v>1.069408371831981E-2</v>
      </c>
      <c r="I28" s="77">
        <f t="shared" si="2"/>
        <v>1.069408371831981E-2</v>
      </c>
      <c r="J28" s="76">
        <f>分析係数表!G31</f>
        <v>7.0908634538152604E-2</v>
      </c>
      <c r="K28" s="78">
        <f t="shared" si="3"/>
        <v>7.5830287410274752E-4</v>
      </c>
      <c r="L28" s="79"/>
      <c r="M28" s="80"/>
      <c r="N28" s="81">
        <f>分析係数表!H31</f>
        <v>2.211552750647388E-2</v>
      </c>
      <c r="O28" s="82">
        <f t="shared" si="4"/>
        <v>0.39666283207117187</v>
      </c>
      <c r="P28" s="76">
        <f>分析係数表!C31</f>
        <v>0.13612385518153858</v>
      </c>
      <c r="Q28" s="82">
        <f t="shared" si="5"/>
        <v>5.3995273908755158E-2</v>
      </c>
      <c r="R28" s="83">
        <v>7.1391825760811128E-2</v>
      </c>
      <c r="S28" s="84">
        <f t="shared" si="6"/>
        <v>8.2085909479130942E-2</v>
      </c>
      <c r="T28" s="85">
        <f>分析係数表!F31</f>
        <v>0.34563253012048195</v>
      </c>
      <c r="U28" s="86">
        <f t="shared" si="7"/>
        <v>2.8371560580512881E-2</v>
      </c>
      <c r="V28" s="87">
        <f>分析係数表!D31</f>
        <v>2.3594377510040159E-2</v>
      </c>
      <c r="W28" s="167">
        <f t="shared" si="8"/>
        <v>0</v>
      </c>
      <c r="X28" s="76">
        <f>分析係数表!E31</f>
        <v>2.0582329317269075E-2</v>
      </c>
      <c r="Y28" s="166">
        <f t="shared" si="9"/>
        <v>0</v>
      </c>
    </row>
    <row r="29" spans="1:25" x14ac:dyDescent="0.2">
      <c r="A29" s="6" t="s">
        <v>17</v>
      </c>
      <c r="B29" s="5" t="s">
        <v>273</v>
      </c>
      <c r="C29" s="90"/>
      <c r="D29" s="76">
        <f>投入係数表!D29</f>
        <v>0</v>
      </c>
      <c r="E29" s="77">
        <f t="shared" si="0"/>
        <v>0</v>
      </c>
      <c r="F29" s="76">
        <f>分析係数表!C32</f>
        <v>0.77653138391731791</v>
      </c>
      <c r="G29" s="77">
        <f t="shared" si="1"/>
        <v>0</v>
      </c>
      <c r="H29" s="77">
        <v>7.9471536505142971E-3</v>
      </c>
      <c r="I29" s="77">
        <f t="shared" si="2"/>
        <v>7.9471536505142971E-3</v>
      </c>
      <c r="J29" s="76">
        <f>分析係数表!G32</f>
        <v>0.14009350314364016</v>
      </c>
      <c r="K29" s="78">
        <f t="shared" si="3"/>
        <v>1.113344594921316E-3</v>
      </c>
      <c r="L29" s="79"/>
      <c r="M29" s="80"/>
      <c r="N29" s="81">
        <f>分析係数表!H32</f>
        <v>6.3300144496333836E-3</v>
      </c>
      <c r="O29" s="82">
        <f t="shared" si="4"/>
        <v>0.11353477586767975</v>
      </c>
      <c r="P29" s="76">
        <f>分析係数表!C32</f>
        <v>0.77653138391731791</v>
      </c>
      <c r="Q29" s="82">
        <f t="shared" si="5"/>
        <v>8.8163316627271865E-2</v>
      </c>
      <c r="R29" s="83">
        <v>0.11497589953897862</v>
      </c>
      <c r="S29" s="84">
        <f t="shared" si="6"/>
        <v>0.12292305318949291</v>
      </c>
      <c r="T29" s="85">
        <f>分析係数表!F32</f>
        <v>0.48218603901338064</v>
      </c>
      <c r="U29" s="86">
        <f t="shared" si="7"/>
        <v>5.927178012087269E-2</v>
      </c>
      <c r="V29" s="87">
        <f>分析係数表!D32</f>
        <v>2.111881347734967E-2</v>
      </c>
      <c r="W29" s="167">
        <f t="shared" si="8"/>
        <v>0</v>
      </c>
      <c r="X29" s="76">
        <f>分析係数表!E32</f>
        <v>3.1758826374334997E-2</v>
      </c>
      <c r="Y29" s="166">
        <f t="shared" si="9"/>
        <v>0</v>
      </c>
    </row>
    <row r="30" spans="1:25" x14ac:dyDescent="0.2">
      <c r="A30" s="6" t="s">
        <v>18</v>
      </c>
      <c r="B30" s="5" t="s">
        <v>274</v>
      </c>
      <c r="C30" s="90"/>
      <c r="D30" s="76">
        <f>投入係数表!D30</f>
        <v>0</v>
      </c>
      <c r="E30" s="77">
        <f t="shared" si="0"/>
        <v>0</v>
      </c>
      <c r="F30" s="76">
        <f>分析係数表!C33</f>
        <v>0.72092624356775303</v>
      </c>
      <c r="G30" s="77">
        <f t="shared" si="1"/>
        <v>0</v>
      </c>
      <c r="H30" s="77">
        <v>8.5266327274638575E-3</v>
      </c>
      <c r="I30" s="77">
        <f t="shared" si="2"/>
        <v>8.5266327274638575E-3</v>
      </c>
      <c r="J30" s="76">
        <f>分析係数表!G33</f>
        <v>0.50771788173830446</v>
      </c>
      <c r="K30" s="78">
        <f t="shared" si="3"/>
        <v>4.3291239067484513E-3</v>
      </c>
      <c r="L30" s="79"/>
      <c r="M30" s="80"/>
      <c r="N30" s="81">
        <f>分析係数表!H33</f>
        <v>9.5171545921061366E-4</v>
      </c>
      <c r="O30" s="82">
        <f t="shared" si="4"/>
        <v>1.706991385423157E-2</v>
      </c>
      <c r="P30" s="76">
        <f>分析係数表!C33</f>
        <v>0.72092624356775303</v>
      </c>
      <c r="Q30" s="82">
        <f t="shared" si="5"/>
        <v>1.2306148872956311E-2</v>
      </c>
      <c r="R30" s="83">
        <v>3.5708246620462451E-2</v>
      </c>
      <c r="S30" s="84">
        <f t="shared" si="6"/>
        <v>4.4234879347926311E-2</v>
      </c>
      <c r="T30" s="85">
        <f>分析係数表!F33</f>
        <v>0.64568985989076233</v>
      </c>
      <c r="U30" s="86">
        <f t="shared" si="7"/>
        <v>2.8562013048447316E-2</v>
      </c>
      <c r="V30" s="87">
        <f>分析係数表!D33</f>
        <v>8.5965328900498697E-2</v>
      </c>
      <c r="W30" s="167">
        <f t="shared" si="8"/>
        <v>0</v>
      </c>
      <c r="X30" s="76">
        <f>分析係数表!E33</f>
        <v>8.1928283068154834E-2</v>
      </c>
      <c r="Y30" s="166">
        <f t="shared" si="9"/>
        <v>0</v>
      </c>
    </row>
    <row r="31" spans="1:25" x14ac:dyDescent="0.2">
      <c r="A31" s="6" t="s">
        <v>19</v>
      </c>
      <c r="B31" s="5" t="s">
        <v>275</v>
      </c>
      <c r="C31" s="90"/>
      <c r="D31" s="76">
        <f>投入係数表!D31</f>
        <v>3.0303030303030304E-2</v>
      </c>
      <c r="E31" s="77">
        <f t="shared" si="0"/>
        <v>3.0303030303030303</v>
      </c>
      <c r="F31" s="76">
        <f>分析係数表!C34</f>
        <v>0.35819769846483229</v>
      </c>
      <c r="G31" s="77">
        <f t="shared" si="1"/>
        <v>1.0854475711055525</v>
      </c>
      <c r="H31" s="77">
        <v>1.1507952900868892</v>
      </c>
      <c r="I31" s="77">
        <f t="shared" si="2"/>
        <v>1.1507952900868892</v>
      </c>
      <c r="J31" s="76">
        <f>分析係数表!G34</f>
        <v>0.42481599404565001</v>
      </c>
      <c r="K31" s="78">
        <f t="shared" si="3"/>
        <v>0.488876245101314</v>
      </c>
      <c r="L31" s="79"/>
      <c r="M31" s="80"/>
      <c r="N31" s="81">
        <f>分析係数表!H34</f>
        <v>0.15806065051806836</v>
      </c>
      <c r="O31" s="82">
        <f t="shared" si="4"/>
        <v>2.8349667560565988</v>
      </c>
      <c r="P31" s="76">
        <f>分析係数表!C34</f>
        <v>0.35819769846483229</v>
      </c>
      <c r="Q31" s="82">
        <f t="shared" si="5"/>
        <v>1.0154785672437854</v>
      </c>
      <c r="R31" s="83">
        <v>1.0979049592104</v>
      </c>
      <c r="S31" s="84">
        <f t="shared" si="6"/>
        <v>2.248700249297289</v>
      </c>
      <c r="T31" s="85">
        <f>分析係数表!F34</f>
        <v>0.69970848494872639</v>
      </c>
      <c r="U31" s="86">
        <f t="shared" si="7"/>
        <v>1.5734346445396294</v>
      </c>
      <c r="V31" s="87">
        <f>分析係数表!D34</f>
        <v>0.20760626860734369</v>
      </c>
      <c r="W31" s="167">
        <f t="shared" si="8"/>
        <v>0</v>
      </c>
      <c r="X31" s="76">
        <f>分析係数表!E34</f>
        <v>0.15619831293417136</v>
      </c>
      <c r="Y31" s="166">
        <f t="shared" si="9"/>
        <v>0</v>
      </c>
    </row>
    <row r="32" spans="1:25" x14ac:dyDescent="0.2">
      <c r="A32" s="6" t="s">
        <v>20</v>
      </c>
      <c r="B32" s="5" t="s">
        <v>37</v>
      </c>
      <c r="C32" s="90"/>
      <c r="D32" s="76">
        <f>投入係数表!D32</f>
        <v>0</v>
      </c>
      <c r="E32" s="77">
        <f t="shared" si="0"/>
        <v>0</v>
      </c>
      <c r="F32" s="76">
        <f>分析係数表!C35</f>
        <v>0.47446234387370934</v>
      </c>
      <c r="G32" s="77">
        <f t="shared" si="1"/>
        <v>0</v>
      </c>
      <c r="H32" s="77">
        <v>3.8321493262444092E-2</v>
      </c>
      <c r="I32" s="77">
        <f t="shared" si="2"/>
        <v>3.8321493262444092E-2</v>
      </c>
      <c r="J32" s="76">
        <f>分析係数表!G35</f>
        <v>0.31377306685396844</v>
      </c>
      <c r="K32" s="78">
        <f t="shared" si="3"/>
        <v>1.2024252467380772E-2</v>
      </c>
      <c r="L32" s="79"/>
      <c r="M32" s="80"/>
      <c r="N32" s="81">
        <f>分析係数表!H35</f>
        <v>5.9483797123353076E-2</v>
      </c>
      <c r="O32" s="82">
        <f t="shared" si="4"/>
        <v>1.0668979712281015</v>
      </c>
      <c r="P32" s="76">
        <f>分析係数表!C35</f>
        <v>0.47446234387370934</v>
      </c>
      <c r="Q32" s="82">
        <f t="shared" si="5"/>
        <v>0.50620291210299029</v>
      </c>
      <c r="R32" s="83">
        <v>0.67197881596459796</v>
      </c>
      <c r="S32" s="84">
        <f t="shared" si="6"/>
        <v>0.71030030922704201</v>
      </c>
      <c r="T32" s="85">
        <f>分析係数表!F35</f>
        <v>0.64389247174509934</v>
      </c>
      <c r="U32" s="86">
        <f t="shared" si="7"/>
        <v>0.45735702178950849</v>
      </c>
      <c r="V32" s="87">
        <f>分析係数表!D35</f>
        <v>6.6375071834493329E-2</v>
      </c>
      <c r="W32" s="167">
        <f t="shared" si="8"/>
        <v>0</v>
      </c>
      <c r="X32" s="76">
        <f>分析係数表!E35</f>
        <v>5.9702445565417275E-2</v>
      </c>
      <c r="Y32" s="166">
        <f t="shared" si="9"/>
        <v>0</v>
      </c>
    </row>
    <row r="33" spans="1:25" x14ac:dyDescent="0.2">
      <c r="A33" s="6" t="s">
        <v>21</v>
      </c>
      <c r="B33" s="5" t="s">
        <v>38</v>
      </c>
      <c r="C33" s="90"/>
      <c r="D33" s="76">
        <f>投入係数表!D33</f>
        <v>0</v>
      </c>
      <c r="E33" s="77">
        <f t="shared" si="0"/>
        <v>0</v>
      </c>
      <c r="F33" s="76">
        <f>分析係数表!C36</f>
        <v>0.91090674483303868</v>
      </c>
      <c r="G33" s="77">
        <f t="shared" si="1"/>
        <v>0</v>
      </c>
      <c r="H33" s="77">
        <v>8.1009730181297993E-2</v>
      </c>
      <c r="I33" s="77">
        <f t="shared" si="2"/>
        <v>8.1009730181297993E-2</v>
      </c>
      <c r="J33" s="76">
        <f>分析係数表!G36</f>
        <v>5.1762655005969514E-2</v>
      </c>
      <c r="K33" s="78">
        <f t="shared" si="3"/>
        <v>4.1932787155012042E-3</v>
      </c>
      <c r="L33" s="79"/>
      <c r="M33" s="80"/>
      <c r="N33" s="81">
        <f>分析係数表!H36</f>
        <v>0.19022926540846299</v>
      </c>
      <c r="O33" s="82">
        <f t="shared" si="4"/>
        <v>3.4119411864650773</v>
      </c>
      <c r="P33" s="76">
        <f>分析係数表!C36</f>
        <v>0.91090674483303868</v>
      </c>
      <c r="Q33" s="82">
        <f t="shared" si="5"/>
        <v>3.1079602397246795</v>
      </c>
      <c r="R33" s="83">
        <v>3.2629723809222848</v>
      </c>
      <c r="S33" s="84">
        <f t="shared" si="6"/>
        <v>3.3439821111035828</v>
      </c>
      <c r="T33" s="85">
        <f>分析係数表!F36</f>
        <v>0.84633076241329552</v>
      </c>
      <c r="U33" s="86">
        <f t="shared" si="7"/>
        <v>2.8301149295867165</v>
      </c>
      <c r="V33" s="87">
        <f>分析係数表!D36</f>
        <v>1.3696924417880712E-2</v>
      </c>
      <c r="W33" s="167">
        <f t="shared" si="8"/>
        <v>0</v>
      </c>
      <c r="X33" s="76">
        <f>分析係数表!E36</f>
        <v>6.1086817992045527E-3</v>
      </c>
      <c r="Y33" s="166">
        <f t="shared" si="9"/>
        <v>0</v>
      </c>
    </row>
    <row r="34" spans="1:25" x14ac:dyDescent="0.2">
      <c r="A34" s="6" t="s">
        <v>22</v>
      </c>
      <c r="B34" s="5" t="s">
        <v>378</v>
      </c>
      <c r="C34" s="90"/>
      <c r="D34" s="76">
        <f>投入係数表!D34</f>
        <v>3.0303030303030304E-2</v>
      </c>
      <c r="E34" s="77">
        <f t="shared" si="0"/>
        <v>3.0303030303030303</v>
      </c>
      <c r="F34" s="76">
        <f>分析係数表!C37</f>
        <v>0.57543127748336897</v>
      </c>
      <c r="G34" s="77">
        <f t="shared" si="1"/>
        <v>1.7437311438889969</v>
      </c>
      <c r="H34" s="77">
        <v>1.9350724852974976</v>
      </c>
      <c r="I34" s="77">
        <f t="shared" si="2"/>
        <v>1.9350724852974976</v>
      </c>
      <c r="J34" s="76">
        <f>分析係数表!G37</f>
        <v>0.39253606653449546</v>
      </c>
      <c r="K34" s="78">
        <f t="shared" si="3"/>
        <v>0.75958574183781002</v>
      </c>
      <c r="L34" s="79"/>
      <c r="M34" s="80"/>
      <c r="N34" s="81">
        <f>分析係数表!H37</f>
        <v>4.7922509493440749E-2</v>
      </c>
      <c r="O34" s="82">
        <f t="shared" si="4"/>
        <v>0.85953537983940465</v>
      </c>
      <c r="P34" s="76">
        <f>分析係数表!C37</f>
        <v>0.57543127748336897</v>
      </c>
      <c r="Q34" s="82">
        <f t="shared" si="5"/>
        <v>0.49460354166314141</v>
      </c>
      <c r="R34" s="83">
        <v>0.6089015609890216</v>
      </c>
      <c r="S34" s="84">
        <f t="shared" si="6"/>
        <v>2.543974046286519</v>
      </c>
      <c r="T34" s="85">
        <f>分析係数表!F37</f>
        <v>0.63717752091671964</v>
      </c>
      <c r="U34" s="86">
        <f t="shared" si="7"/>
        <v>1.6209630760893203</v>
      </c>
      <c r="V34" s="87">
        <f>分析係数表!D37</f>
        <v>6.7955959550617839E-2</v>
      </c>
      <c r="W34" s="167">
        <f t="shared" si="8"/>
        <v>0</v>
      </c>
      <c r="X34" s="76">
        <f>分析係数表!E37</f>
        <v>6.4489582164366135E-2</v>
      </c>
      <c r="Y34" s="166">
        <f t="shared" si="9"/>
        <v>0</v>
      </c>
    </row>
    <row r="35" spans="1:25" x14ac:dyDescent="0.2">
      <c r="A35" s="6" t="s">
        <v>23</v>
      </c>
      <c r="B35" s="5" t="s">
        <v>194</v>
      </c>
      <c r="C35" s="90"/>
      <c r="D35" s="76">
        <f>投入係数表!D35</f>
        <v>0</v>
      </c>
      <c r="E35" s="77">
        <f t="shared" si="0"/>
        <v>0</v>
      </c>
      <c r="F35" s="76">
        <f>分析係数表!C38</f>
        <v>0.12310923685624497</v>
      </c>
      <c r="G35" s="77">
        <f t="shared" si="1"/>
        <v>0</v>
      </c>
      <c r="H35" s="77">
        <v>2.1222499553079602E-2</v>
      </c>
      <c r="I35" s="77">
        <f t="shared" si="2"/>
        <v>2.1222499553079602E-2</v>
      </c>
      <c r="J35" s="76">
        <f>分析係数表!G38</f>
        <v>0.19170637906529556</v>
      </c>
      <c r="K35" s="78">
        <f t="shared" si="3"/>
        <v>4.0684885440357439E-3</v>
      </c>
      <c r="L35" s="79"/>
      <c r="M35" s="80"/>
      <c r="N35" s="81">
        <f>分析係数表!H38</f>
        <v>4.3167094042767119E-2</v>
      </c>
      <c r="O35" s="82">
        <f t="shared" si="4"/>
        <v>0.77424252124550341</v>
      </c>
      <c r="P35" s="76">
        <f>分析係数表!C38</f>
        <v>0.12310923685624497</v>
      </c>
      <c r="Q35" s="82">
        <f t="shared" si="5"/>
        <v>9.5316405932188958E-2</v>
      </c>
      <c r="R35" s="83">
        <v>0.12323342998579703</v>
      </c>
      <c r="S35" s="84">
        <f t="shared" si="6"/>
        <v>0.14445592953887665</v>
      </c>
      <c r="T35" s="85">
        <f>分析係数表!F38</f>
        <v>0.42705459409748348</v>
      </c>
      <c r="U35" s="86">
        <f t="shared" si="7"/>
        <v>6.1690568354199643E-2</v>
      </c>
      <c r="V35" s="87">
        <f>分析係数表!D38</f>
        <v>7.0562661984783878E-2</v>
      </c>
      <c r="W35" s="167">
        <f t="shared" si="8"/>
        <v>0</v>
      </c>
      <c r="X35" s="76">
        <f>分析係数表!E38</f>
        <v>7.7418276063874261E-2</v>
      </c>
      <c r="Y35" s="166">
        <f t="shared" si="9"/>
        <v>0</v>
      </c>
    </row>
    <row r="36" spans="1:25" x14ac:dyDescent="0.2">
      <c r="A36" s="6" t="s">
        <v>24</v>
      </c>
      <c r="B36" s="5" t="s">
        <v>39</v>
      </c>
      <c r="C36" s="90"/>
      <c r="D36" s="76">
        <f>投入係数表!D36</f>
        <v>0</v>
      </c>
      <c r="E36" s="77">
        <f t="shared" si="0"/>
        <v>0</v>
      </c>
      <c r="F36" s="76">
        <f>分析係数表!C39</f>
        <v>1</v>
      </c>
      <c r="G36" s="77">
        <f t="shared" si="1"/>
        <v>0</v>
      </c>
      <c r="H36" s="77">
        <v>3.5177818128163626E-3</v>
      </c>
      <c r="I36" s="77">
        <f t="shared" si="2"/>
        <v>3.5177818128163626E-3</v>
      </c>
      <c r="J36" s="76">
        <f>分析係数表!G39</f>
        <v>0.35304153549304357</v>
      </c>
      <c r="K36" s="78">
        <f t="shared" si="3"/>
        <v>1.2419230927261911E-3</v>
      </c>
      <c r="L36" s="79"/>
      <c r="M36" s="80"/>
      <c r="N36" s="81">
        <f>分析係数表!H39</f>
        <v>3.7957953780144243E-3</v>
      </c>
      <c r="O36" s="82">
        <f t="shared" si="4"/>
        <v>6.8081168046528251E-2</v>
      </c>
      <c r="P36" s="76">
        <f>分析係数表!C39</f>
        <v>1</v>
      </c>
      <c r="Q36" s="82">
        <f t="shared" si="5"/>
        <v>6.8081168046528251E-2</v>
      </c>
      <c r="R36" s="83">
        <v>9.7275857204609698E-2</v>
      </c>
      <c r="S36" s="84">
        <f t="shared" si="6"/>
        <v>0.10079363901742606</v>
      </c>
      <c r="T36" s="85">
        <f>分析係数表!F39</f>
        <v>0.70376764496801059</v>
      </c>
      <c r="U36" s="86">
        <f t="shared" si="7"/>
        <v>7.0935301959049721E-2</v>
      </c>
      <c r="V36" s="87">
        <f>分析係数表!D39</f>
        <v>5.7580989133746319E-2</v>
      </c>
      <c r="W36" s="167">
        <f t="shared" si="8"/>
        <v>0</v>
      </c>
      <c r="X36" s="76">
        <f>分析係数表!E39</f>
        <v>7.2915608814867472E-2</v>
      </c>
      <c r="Y36" s="166">
        <f t="shared" si="9"/>
        <v>0</v>
      </c>
    </row>
    <row r="37" spans="1:25" x14ac:dyDescent="0.2">
      <c r="A37" s="6" t="s">
        <v>25</v>
      </c>
      <c r="B37" s="5" t="s">
        <v>40</v>
      </c>
      <c r="C37" s="90"/>
      <c r="D37" s="76">
        <f>投入係数表!D37</f>
        <v>0</v>
      </c>
      <c r="E37" s="77">
        <f t="shared" si="0"/>
        <v>0</v>
      </c>
      <c r="F37" s="76">
        <f>分析係数表!C40</f>
        <v>0.78099387587215507</v>
      </c>
      <c r="G37" s="77">
        <f t="shared" si="1"/>
        <v>0</v>
      </c>
      <c r="H37" s="77">
        <v>1.664202742755552E-3</v>
      </c>
      <c r="I37" s="77">
        <f t="shared" si="2"/>
        <v>1.664202742755552E-3</v>
      </c>
      <c r="J37" s="76">
        <f>分析係数表!G40</f>
        <v>0.50417365280256732</v>
      </c>
      <c r="K37" s="78">
        <f t="shared" si="3"/>
        <v>8.3904717581911794E-4</v>
      </c>
      <c r="L37" s="79"/>
      <c r="M37" s="80"/>
      <c r="N37" s="81">
        <f>分析係数表!H40</f>
        <v>3.2832602420076455E-2</v>
      </c>
      <c r="O37" s="82">
        <f t="shared" si="4"/>
        <v>0.58888367263236097</v>
      </c>
      <c r="P37" s="76">
        <f>分析係数表!C40</f>
        <v>0.78099387587215507</v>
      </c>
      <c r="Q37" s="82">
        <f t="shared" si="5"/>
        <v>0.45991454192697695</v>
      </c>
      <c r="R37" s="83">
        <v>0.46101452315707325</v>
      </c>
      <c r="S37" s="84">
        <f t="shared" si="6"/>
        <v>0.46267872589982878</v>
      </c>
      <c r="T37" s="85">
        <f>分析係数表!F40</f>
        <v>0.70079506733733576</v>
      </c>
      <c r="U37" s="86">
        <f t="shared" si="7"/>
        <v>0.32424296887252324</v>
      </c>
      <c r="V37" s="87">
        <f>分析係数表!D40</f>
        <v>8.9079993509654384E-2</v>
      </c>
      <c r="W37" s="167">
        <f t="shared" si="8"/>
        <v>0</v>
      </c>
      <c r="X37" s="76">
        <f>分析係数表!E40</f>
        <v>5.5816972253772516E-2</v>
      </c>
      <c r="Y37" s="166">
        <f t="shared" si="9"/>
        <v>0</v>
      </c>
    </row>
    <row r="38" spans="1:25" x14ac:dyDescent="0.2">
      <c r="A38" s="6" t="s">
        <v>26</v>
      </c>
      <c r="B38" s="5" t="s">
        <v>277</v>
      </c>
      <c r="C38" s="90"/>
      <c r="D38" s="76">
        <f>投入係数表!D38</f>
        <v>0</v>
      </c>
      <c r="E38" s="77">
        <f t="shared" si="0"/>
        <v>0</v>
      </c>
      <c r="F38" s="76">
        <f>分析係数表!C41</f>
        <v>0.76071116627591595</v>
      </c>
      <c r="G38" s="77">
        <f t="shared" si="1"/>
        <v>0</v>
      </c>
      <c r="H38" s="77">
        <v>8.7077262429527207E-4</v>
      </c>
      <c r="I38" s="77">
        <f t="shared" si="2"/>
        <v>8.7077262429527207E-4</v>
      </c>
      <c r="J38" s="76">
        <f>分析係数表!G41</f>
        <v>0.44503393665158369</v>
      </c>
      <c r="K38" s="78">
        <f t="shared" si="3"/>
        <v>3.875233689185554E-4</v>
      </c>
      <c r="L38" s="79"/>
      <c r="M38" s="80"/>
      <c r="N38" s="81">
        <f>分析係数表!H41</f>
        <v>5.40375184572724E-2</v>
      </c>
      <c r="O38" s="82">
        <f t="shared" si="4"/>
        <v>0.96921382965363678</v>
      </c>
      <c r="P38" s="76">
        <f>分析係数表!C41</f>
        <v>0.76071116627591595</v>
      </c>
      <c r="Q38" s="82">
        <f t="shared" si="5"/>
        <v>0.73729178272656493</v>
      </c>
      <c r="R38" s="83">
        <v>0.75003863982886121</v>
      </c>
      <c r="S38" s="84">
        <f t="shared" si="6"/>
        <v>0.75090941245315646</v>
      </c>
      <c r="T38" s="85">
        <f>分析係数表!F41</f>
        <v>0.54961538461538462</v>
      </c>
      <c r="U38" s="86">
        <f t="shared" si="7"/>
        <v>0.41271136553675408</v>
      </c>
      <c r="V38" s="87">
        <f>分析係数表!D41</f>
        <v>0.14765837104072399</v>
      </c>
      <c r="W38" s="167">
        <f t="shared" si="8"/>
        <v>0</v>
      </c>
      <c r="X38" s="76">
        <f>分析係数表!E41</f>
        <v>0.13881221719457013</v>
      </c>
      <c r="Y38" s="166">
        <f t="shared" si="9"/>
        <v>0</v>
      </c>
    </row>
    <row r="39" spans="1:25" x14ac:dyDescent="0.2">
      <c r="A39" s="6" t="s">
        <v>51</v>
      </c>
      <c r="B39" s="5" t="s">
        <v>368</v>
      </c>
      <c r="C39" s="90"/>
      <c r="D39" s="76">
        <f>投入係数表!D39</f>
        <v>0</v>
      </c>
      <c r="E39" s="77">
        <f>$C$6*D39</f>
        <v>0</v>
      </c>
      <c r="F39" s="76">
        <f>分析係数表!C42</f>
        <v>0.30107643796890293</v>
      </c>
      <c r="G39" s="77">
        <f>E39*F39</f>
        <v>0</v>
      </c>
      <c r="H39" s="77">
        <v>2.6342476613133471E-3</v>
      </c>
      <c r="I39" s="77">
        <f>C39+H39</f>
        <v>2.6342476613133471E-3</v>
      </c>
      <c r="J39" s="76">
        <f>分析係数表!G42</f>
        <v>0.48530465949820789</v>
      </c>
      <c r="K39" s="78">
        <f>I39*J39</f>
        <v>1.2784126643076244E-3</v>
      </c>
      <c r="L39" s="79"/>
      <c r="M39" s="80"/>
      <c r="N39" s="81">
        <f>分析係数表!H42</f>
        <v>1.1991298601515789E-2</v>
      </c>
      <c r="O39" s="82">
        <f t="shared" si="4"/>
        <v>0.21507524349559215</v>
      </c>
      <c r="P39" s="76">
        <f>分析係数表!C42</f>
        <v>0.30107643796890293</v>
      </c>
      <c r="Q39" s="82">
        <f>O39*P39</f>
        <v>6.4754088206947349E-2</v>
      </c>
      <c r="R39" s="83">
        <v>6.8417068224698493E-2</v>
      </c>
      <c r="S39" s="84">
        <f>I39+R39</f>
        <v>7.1051315886011837E-2</v>
      </c>
      <c r="T39" s="85">
        <f>分析係数表!F42</f>
        <v>0.55698924731182797</v>
      </c>
      <c r="U39" s="86">
        <f t="shared" si="7"/>
        <v>3.9574818955864656E-2</v>
      </c>
      <c r="V39" s="87">
        <f>分析係数表!D42</f>
        <v>0.33118279569892473</v>
      </c>
      <c r="W39" s="167">
        <f t="shared" si="8"/>
        <v>0</v>
      </c>
      <c r="X39" s="76">
        <f>分析係数表!E42</f>
        <v>0.28387096774193549</v>
      </c>
      <c r="Y39" s="166">
        <f t="shared" si="9"/>
        <v>0</v>
      </c>
    </row>
    <row r="40" spans="1:25" x14ac:dyDescent="0.2">
      <c r="A40" s="6" t="s">
        <v>195</v>
      </c>
      <c r="B40" s="5" t="s">
        <v>41</v>
      </c>
      <c r="C40" s="90"/>
      <c r="D40" s="76">
        <f>投入係数表!D40</f>
        <v>3.0303030303030304E-2</v>
      </c>
      <c r="E40" s="77">
        <f>$C$6*D40</f>
        <v>3.0303030303030303</v>
      </c>
      <c r="F40" s="76">
        <f>分析係数表!C43</f>
        <v>0.72981232219865499</v>
      </c>
      <c r="G40" s="77">
        <f>E40*F40</f>
        <v>2.2115524915110756</v>
      </c>
      <c r="H40" s="77">
        <v>2.7217539420881107</v>
      </c>
      <c r="I40" s="77">
        <f>C40+H40</f>
        <v>2.7217539420881107</v>
      </c>
      <c r="J40" s="76">
        <f>分析係数表!G43</f>
        <v>0.39095764137830125</v>
      </c>
      <c r="K40" s="78">
        <f>I40*J40</f>
        <v>1.0640905016108613</v>
      </c>
      <c r="L40" s="79"/>
      <c r="M40" s="80"/>
      <c r="N40" s="81">
        <f>分析係数表!H43</f>
        <v>3.3430191196790096E-2</v>
      </c>
      <c r="O40" s="82">
        <f t="shared" si="4"/>
        <v>0.59960199063385522</v>
      </c>
      <c r="P40" s="76">
        <f>分析係数表!C43</f>
        <v>0.72981232219865499</v>
      </c>
      <c r="Q40" s="82">
        <f>O40*P40</f>
        <v>0.43759692117943005</v>
      </c>
      <c r="R40" s="83">
        <v>0.8752397850494783</v>
      </c>
      <c r="S40" s="84">
        <f>I40+R40</f>
        <v>3.5969937271375891</v>
      </c>
      <c r="T40" s="85">
        <f>分析係数表!F43</f>
        <v>0.64680420416026529</v>
      </c>
      <c r="U40" s="86">
        <f t="shared" si="7"/>
        <v>2.3265506650506946</v>
      </c>
      <c r="V40" s="87">
        <f>分析係数表!D43</f>
        <v>0.10445777550174361</v>
      </c>
      <c r="W40" s="167">
        <f t="shared" si="8"/>
        <v>0</v>
      </c>
      <c r="X40" s="76">
        <f>分析係数表!E43</f>
        <v>8.2644426561318804E-2</v>
      </c>
      <c r="Y40" s="166">
        <f t="shared" si="9"/>
        <v>0</v>
      </c>
    </row>
    <row r="41" spans="1:25" x14ac:dyDescent="0.2">
      <c r="A41" s="6" t="s">
        <v>341</v>
      </c>
      <c r="B41" s="5" t="s">
        <v>42</v>
      </c>
      <c r="C41" s="90"/>
      <c r="D41" s="76">
        <f>投入係数表!D41</f>
        <v>0</v>
      </c>
      <c r="E41" s="77">
        <f>$C$6*D41</f>
        <v>0</v>
      </c>
      <c r="F41" s="76">
        <f>分析係数表!C44</f>
        <v>0.45252453325619169</v>
      </c>
      <c r="G41" s="77">
        <f>E41*F41</f>
        <v>0</v>
      </c>
      <c r="H41" s="77">
        <v>2.6704646077121683E-3</v>
      </c>
      <c r="I41" s="77">
        <f>C41+H41</f>
        <v>2.6704646077121683E-3</v>
      </c>
      <c r="J41" s="76">
        <f>分析係数表!G44</f>
        <v>0.2679406279539126</v>
      </c>
      <c r="K41" s="78">
        <f>I41*J41</f>
        <v>7.1552596391909727E-4</v>
      </c>
      <c r="L41" s="79"/>
      <c r="M41" s="80"/>
      <c r="N41" s="81">
        <f>分析係数表!H44</f>
        <v>0.11253165797686161</v>
      </c>
      <c r="O41" s="82">
        <f t="shared" si="4"/>
        <v>2.0183613589004277</v>
      </c>
      <c r="P41" s="76">
        <f>分析係数表!C44</f>
        <v>0.45252453325619169</v>
      </c>
      <c r="Q41" s="82">
        <f>O41*P41</f>
        <v>0.91335803187874887</v>
      </c>
      <c r="R41" s="83">
        <v>0.92875974662208494</v>
      </c>
      <c r="S41" s="84">
        <f>I41+R41</f>
        <v>0.93143021122979708</v>
      </c>
      <c r="T41" s="85">
        <f>分析係数表!F44</f>
        <v>0.51592877398257675</v>
      </c>
      <c r="U41" s="86">
        <f t="shared" si="7"/>
        <v>0.4805516469301217</v>
      </c>
      <c r="V41" s="87">
        <f>分析係数表!D44</f>
        <v>0.17695373374549728</v>
      </c>
      <c r="W41" s="167">
        <f t="shared" si="8"/>
        <v>0</v>
      </c>
      <c r="X41" s="76">
        <f>分析係数表!E44</f>
        <v>0.1325013412359809</v>
      </c>
      <c r="Y41" s="166">
        <f t="shared" si="9"/>
        <v>0</v>
      </c>
    </row>
    <row r="42" spans="1:25" x14ac:dyDescent="0.2">
      <c r="A42" s="6" t="s">
        <v>342</v>
      </c>
      <c r="B42" s="5" t="s">
        <v>279</v>
      </c>
      <c r="C42" s="90"/>
      <c r="D42" s="76">
        <f>投入係数表!D42</f>
        <v>0</v>
      </c>
      <c r="E42" s="77">
        <f>$C$6*D42</f>
        <v>0</v>
      </c>
      <c r="F42" s="76">
        <f>分析係数表!C45</f>
        <v>1</v>
      </c>
      <c r="G42" s="77">
        <f>E42*F42</f>
        <v>0</v>
      </c>
      <c r="H42" s="77">
        <v>1.2050165938090421E-2</v>
      </c>
      <c r="I42" s="77">
        <f>C42+H42</f>
        <v>1.2050165938090421E-2</v>
      </c>
      <c r="J42" s="76">
        <f>分析係数表!G45</f>
        <v>0</v>
      </c>
      <c r="K42" s="78">
        <f>I42*J42</f>
        <v>0</v>
      </c>
      <c r="L42" s="79"/>
      <c r="M42" s="80"/>
      <c r="N42" s="81">
        <f>分析係数表!H45</f>
        <v>0</v>
      </c>
      <c r="O42" s="82">
        <f t="shared" si="4"/>
        <v>0</v>
      </c>
      <c r="P42" s="76">
        <f>分析係数表!C45</f>
        <v>1</v>
      </c>
      <c r="Q42" s="82">
        <f>O42*P42</f>
        <v>0</v>
      </c>
      <c r="R42" s="83">
        <v>1.5402733822443978E-2</v>
      </c>
      <c r="S42" s="84">
        <f>I42+R42</f>
        <v>2.7452899760534399E-2</v>
      </c>
      <c r="T42" s="85">
        <f>分析係数表!F45</f>
        <v>0</v>
      </c>
      <c r="U42" s="86">
        <f t="shared" si="7"/>
        <v>0</v>
      </c>
      <c r="V42" s="87">
        <f>分析係数表!D45</f>
        <v>0</v>
      </c>
      <c r="W42" s="167">
        <f t="shared" si="8"/>
        <v>0</v>
      </c>
      <c r="X42" s="76">
        <f>分析係数表!E45</f>
        <v>0</v>
      </c>
      <c r="Y42" s="166">
        <f t="shared" si="9"/>
        <v>0</v>
      </c>
    </row>
    <row r="43" spans="1:25" x14ac:dyDescent="0.2">
      <c r="A43" s="6" t="s">
        <v>343</v>
      </c>
      <c r="B43" s="5" t="s">
        <v>280</v>
      </c>
      <c r="C43" s="90"/>
      <c r="D43" s="76">
        <f>投入係数表!D43</f>
        <v>0</v>
      </c>
      <c r="E43" s="77">
        <f>$C$6*D43</f>
        <v>0</v>
      </c>
      <c r="F43" s="76">
        <f>分析係数表!C46</f>
        <v>0.34080923888028791</v>
      </c>
      <c r="G43" s="77">
        <f>E43*F43</f>
        <v>0</v>
      </c>
      <c r="H43" s="77">
        <v>1.8550163396653729E-2</v>
      </c>
      <c r="I43" s="77">
        <f>C43+H43</f>
        <v>1.8550163396653729E-2</v>
      </c>
      <c r="J43" s="76">
        <f>分析係数表!G46</f>
        <v>9.3103025848340071E-3</v>
      </c>
      <c r="K43" s="78">
        <f>I43*J43</f>
        <v>1.7270763422095838E-4</v>
      </c>
      <c r="L43" s="79"/>
      <c r="M43" s="80"/>
      <c r="N43" s="81">
        <f>分析係数表!H46</f>
        <v>2.2019091222401043E-2</v>
      </c>
      <c r="O43" s="82">
        <f t="shared" si="4"/>
        <v>0.39493315641484611</v>
      </c>
      <c r="P43" s="76">
        <f>分析係数表!C46</f>
        <v>0.34080923888028791</v>
      </c>
      <c r="Q43" s="82">
        <f>O43*P43</f>
        <v>0.1345968684463334</v>
      </c>
      <c r="R43" s="83">
        <v>0.15395106433941791</v>
      </c>
      <c r="S43" s="84">
        <f>I43+R43</f>
        <v>0.17250122773607163</v>
      </c>
      <c r="T43" s="85">
        <f>分析係数表!F46</f>
        <v>0.31361019233125076</v>
      </c>
      <c r="U43" s="86">
        <f t="shared" si="7"/>
        <v>5.4098143207686314E-2</v>
      </c>
      <c r="V43" s="87">
        <f>分析係数表!D46</f>
        <v>2.8175915717260809E-3</v>
      </c>
      <c r="W43" s="167">
        <f t="shared" si="8"/>
        <v>0</v>
      </c>
      <c r="X43" s="76">
        <f>分析係数表!E46</f>
        <v>8.2077667524194532E-3</v>
      </c>
      <c r="Y43" s="166">
        <f t="shared" si="9"/>
        <v>0</v>
      </c>
    </row>
    <row r="44" spans="1:25" x14ac:dyDescent="0.2">
      <c r="A44" s="192">
        <v>40</v>
      </c>
      <c r="B44" s="14" t="s">
        <v>151</v>
      </c>
      <c r="C44" s="197">
        <f>SUM(C5:C43)</f>
        <v>100</v>
      </c>
      <c r="D44" s="92">
        <f>投入係数表!D44</f>
        <v>0.2878787878787879</v>
      </c>
      <c r="E44" s="91">
        <f>SUM(E5:E43)</f>
        <v>28.787878787878789</v>
      </c>
      <c r="F44" s="92">
        <f>分析係数表!C47</f>
        <v>0.44730110240898746</v>
      </c>
      <c r="G44" s="91">
        <f>SUM(G5:G43)</f>
        <v>7.0097746658738984</v>
      </c>
      <c r="H44" s="91">
        <f>SUM(H5:H43)</f>
        <v>8.1285543382793595</v>
      </c>
      <c r="I44" s="91">
        <f>SUM(I5:I43)</f>
        <v>108.12855433827939</v>
      </c>
      <c r="J44" s="92">
        <f>分析係数表!G47</f>
        <v>0.20041488570582558</v>
      </c>
      <c r="K44" s="93">
        <f>SUM(K5:K43)</f>
        <v>28.590769298539083</v>
      </c>
      <c r="L44" s="94">
        <f>最終需要_まとめ!$L$33</f>
        <v>0.62733333333333341</v>
      </c>
      <c r="M44" s="91">
        <f>K44*L44</f>
        <v>17.935942606616855</v>
      </c>
      <c r="N44" s="95">
        <f>分析係数表!H47</f>
        <v>1</v>
      </c>
      <c r="O44" s="96">
        <f>SUM(O5:O43)</f>
        <v>17.935942606616855</v>
      </c>
      <c r="P44" s="92">
        <f>分析係数表!C47</f>
        <v>0.44730110240898746</v>
      </c>
      <c r="Q44" s="96">
        <f>SUM(Q5:Q43)</f>
        <v>8.6355647296328115</v>
      </c>
      <c r="R44" s="91">
        <f>SUM(R5:R43)</f>
        <v>9.9297905304199574</v>
      </c>
      <c r="S44" s="97">
        <f>SUM(S5:S43)</f>
        <v>118.05834486869932</v>
      </c>
      <c r="T44" s="98">
        <f>分析係数表!F47</f>
        <v>0.4447131739491107</v>
      </c>
      <c r="U44" s="99">
        <f>SUM(U5:U43)</f>
        <v>83.021529642551968</v>
      </c>
      <c r="V44" s="100">
        <f>分析係数表!D47</f>
        <v>5.9741394314336671E-2</v>
      </c>
      <c r="W44" s="164">
        <f>SUM(W5:W43)</f>
        <v>0</v>
      </c>
      <c r="X44" s="92">
        <f>分析係数表!E47</f>
        <v>5.0958836918611881E-2</v>
      </c>
      <c r="Y44" s="165">
        <f>SUM(Y5:Y43)</f>
        <v>0</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8" t="str">
        <f>取引基本表!$E$1</f>
        <v>2015年加古川市産業連関表</v>
      </c>
      <c r="H1" s="401"/>
      <c r="I1" s="401"/>
    </row>
    <row r="2" spans="1:25" x14ac:dyDescent="0.2">
      <c r="B2" s="3" t="s">
        <v>250</v>
      </c>
      <c r="S2" s="3" t="s">
        <v>153</v>
      </c>
      <c r="U2" s="64" t="s">
        <v>210</v>
      </c>
      <c r="W2" s="3" t="s">
        <v>130</v>
      </c>
      <c r="Y2" s="3" t="s">
        <v>154</v>
      </c>
    </row>
    <row r="3" spans="1:25" ht="44" x14ac:dyDescent="0.2">
      <c r="B3" s="65"/>
      <c r="C3" s="66" t="s">
        <v>228</v>
      </c>
      <c r="D3" s="66" t="s">
        <v>251</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投入係数表!E5</f>
        <v>0</v>
      </c>
      <c r="E5" s="77">
        <f t="shared" ref="E5:E38" si="0">$C$7*D5</f>
        <v>0</v>
      </c>
      <c r="F5" s="76">
        <f>分析係数表!C8</f>
        <v>6.8521575100212173E-2</v>
      </c>
      <c r="G5" s="77">
        <f t="shared" ref="G5:G38" si="1">E5*F5</f>
        <v>0</v>
      </c>
      <c r="H5" s="77">
        <f t="array" ref="H5:H43">MMULT(逆行列係数!C5:AO43,'3'!G5:G43)</f>
        <v>1.4177237622919241E-2</v>
      </c>
      <c r="I5" s="77">
        <f t="shared" ref="I5:I38" si="2">C5+H5</f>
        <v>1.4177237622919241E-2</v>
      </c>
      <c r="J5" s="76">
        <f>分析係数表!G8</f>
        <v>0.11996034368803701</v>
      </c>
      <c r="K5" s="78">
        <f t="shared" ref="K5:K38" si="3">I5*J5</f>
        <v>1.700706297792361E-3</v>
      </c>
      <c r="L5" s="79" t="s">
        <v>182</v>
      </c>
      <c r="M5" s="80" t="s">
        <v>182</v>
      </c>
      <c r="N5" s="81">
        <f>分析係数表!H8</f>
        <v>1.0951051471680932E-2</v>
      </c>
      <c r="O5" s="82">
        <f t="shared" ref="O5:O44" si="4">$M$44*N5</f>
        <v>0.14076703564599308</v>
      </c>
      <c r="P5" s="76">
        <f>分析係数表!C8</f>
        <v>6.8521575100212173E-2</v>
      </c>
      <c r="Q5" s="82">
        <f t="shared" ref="Q5:Q38" si="5">O5*P5</f>
        <v>9.6455790046511593E-3</v>
      </c>
      <c r="R5" s="83">
        <f t="array" ref="R5:R43">MMULT(逆行列係数!C5:AO43,'3'!Q5:Q43)</f>
        <v>1.2407291000301038E-2</v>
      </c>
      <c r="S5" s="84">
        <f t="shared" ref="S5:S38" si="6">I5+R5</f>
        <v>2.6584528623220277E-2</v>
      </c>
      <c r="T5" s="85">
        <f>分析係数表!F8</f>
        <v>0.45208195637805682</v>
      </c>
      <c r="U5" s="86">
        <f t="shared" ref="U5:U38" si="7">S5*T5</f>
        <v>1.2018385709373872E-2</v>
      </c>
      <c r="V5" s="87">
        <f>分析係数表!D8</f>
        <v>0.36021150033046928</v>
      </c>
      <c r="W5" s="167">
        <f t="shared" ref="W5:W43" si="8">ROUND(S5*V5,0)</f>
        <v>0</v>
      </c>
      <c r="X5" s="76">
        <f>分析係数表!E8</f>
        <v>0.22769332452081956</v>
      </c>
      <c r="Y5" s="166">
        <f t="shared" ref="Y5:Y43" si="9">ROUND(S5*X5,0)</f>
        <v>0</v>
      </c>
    </row>
    <row r="6" spans="1:25" x14ac:dyDescent="0.2">
      <c r="A6" s="6" t="s">
        <v>220</v>
      </c>
      <c r="B6" s="5" t="s">
        <v>266</v>
      </c>
      <c r="C6" s="90"/>
      <c r="D6" s="76">
        <f>投入係数表!E6</f>
        <v>0</v>
      </c>
      <c r="E6" s="77">
        <f t="shared" si="0"/>
        <v>0</v>
      </c>
      <c r="F6" s="76">
        <f>分析係数表!C9</f>
        <v>0.10166666666666668</v>
      </c>
      <c r="G6" s="77">
        <f t="shared" si="1"/>
        <v>0</v>
      </c>
      <c r="H6" s="77">
        <v>5.862959094640229E-5</v>
      </c>
      <c r="I6" s="77">
        <f t="shared" si="2"/>
        <v>5.862959094640229E-5</v>
      </c>
      <c r="J6" s="76">
        <f>分析係数表!G9</f>
        <v>0.25757575757575757</v>
      </c>
      <c r="K6" s="78">
        <f t="shared" si="3"/>
        <v>1.5101561304376348E-5</v>
      </c>
      <c r="L6" s="79"/>
      <c r="M6" s="80"/>
      <c r="N6" s="81">
        <f>分析係数表!H9</f>
        <v>5.8336047250617351E-4</v>
      </c>
      <c r="O6" s="82">
        <f t="shared" si="4"/>
        <v>7.4986337741260933E-3</v>
      </c>
      <c r="P6" s="76">
        <f>分析係数表!C9</f>
        <v>0.10166666666666668</v>
      </c>
      <c r="Q6" s="82">
        <f t="shared" si="5"/>
        <v>7.623611003694863E-4</v>
      </c>
      <c r="R6" s="83">
        <v>8.6139414604437421E-4</v>
      </c>
      <c r="S6" s="84">
        <f t="shared" si="6"/>
        <v>9.2002373699077652E-4</v>
      </c>
      <c r="T6" s="85">
        <f>分析係数表!F9</f>
        <v>0.71212121212121215</v>
      </c>
      <c r="U6" s="86">
        <f t="shared" si="7"/>
        <v>6.5516841876615904E-4</v>
      </c>
      <c r="V6" s="87">
        <f>分析係数表!D9</f>
        <v>0</v>
      </c>
      <c r="W6" s="167">
        <f t="shared" si="8"/>
        <v>0</v>
      </c>
      <c r="X6" s="76">
        <f>分析係数表!E9</f>
        <v>0</v>
      </c>
      <c r="Y6" s="166">
        <f t="shared" si="9"/>
        <v>0</v>
      </c>
    </row>
    <row r="7" spans="1:25" x14ac:dyDescent="0.2">
      <c r="A7" s="6" t="s">
        <v>221</v>
      </c>
      <c r="B7" s="5" t="s">
        <v>267</v>
      </c>
      <c r="C7" s="75">
        <f>最終需要_まとめ!$C$8</f>
        <v>100</v>
      </c>
      <c r="D7" s="76">
        <f>投入係数表!E7</f>
        <v>4.6153846153846156E-2</v>
      </c>
      <c r="E7" s="77">
        <f t="shared" si="0"/>
        <v>4.6153846153846159</v>
      </c>
      <c r="F7" s="76">
        <f>分析係数表!C10</f>
        <v>6.675102815564693E-2</v>
      </c>
      <c r="G7" s="77">
        <f t="shared" si="1"/>
        <v>0.30808166841067819</v>
      </c>
      <c r="H7" s="77">
        <v>0.31149615348742321</v>
      </c>
      <c r="I7" s="77">
        <f t="shared" si="2"/>
        <v>100.31149615348743</v>
      </c>
      <c r="J7" s="76">
        <f>分析係数表!G10</f>
        <v>0.17692307692307693</v>
      </c>
      <c r="K7" s="78">
        <f t="shared" si="3"/>
        <v>17.747418550232393</v>
      </c>
      <c r="L7" s="79"/>
      <c r="M7" s="80"/>
      <c r="N7" s="81">
        <f>分析係数表!H10</f>
        <v>1.0987412693544459E-3</v>
      </c>
      <c r="O7" s="82">
        <f t="shared" si="4"/>
        <v>1.4123443016307953E-2</v>
      </c>
      <c r="P7" s="76">
        <f>分析係数表!C10</f>
        <v>6.675102815564693E-2</v>
      </c>
      <c r="Q7" s="82">
        <f t="shared" si="5"/>
        <v>9.4275434243624718E-4</v>
      </c>
      <c r="R7" s="83">
        <v>1.4312653564871685E-3</v>
      </c>
      <c r="S7" s="84">
        <f t="shared" si="6"/>
        <v>100.31292741884391</v>
      </c>
      <c r="T7" s="85">
        <f>分析係数表!F10</f>
        <v>0.52307692307692311</v>
      </c>
      <c r="U7" s="86">
        <f t="shared" si="7"/>
        <v>52.471377419087588</v>
      </c>
      <c r="V7" s="87">
        <f>分析係数表!D10</f>
        <v>9.2307692307692313E-2</v>
      </c>
      <c r="W7" s="167">
        <f t="shared" si="8"/>
        <v>9</v>
      </c>
      <c r="X7" s="76">
        <f>分析係数表!E10</f>
        <v>0</v>
      </c>
      <c r="Y7" s="166">
        <f t="shared" si="9"/>
        <v>0</v>
      </c>
    </row>
    <row r="8" spans="1:25" x14ac:dyDescent="0.2">
      <c r="A8" s="6" t="s">
        <v>222</v>
      </c>
      <c r="B8" s="5" t="s">
        <v>27</v>
      </c>
      <c r="C8" s="90"/>
      <c r="D8" s="76">
        <f>投入係数表!E8</f>
        <v>0</v>
      </c>
      <c r="E8" s="77">
        <f t="shared" si="0"/>
        <v>0</v>
      </c>
      <c r="F8" s="76">
        <f>分析係数表!C11</f>
        <v>1.2359489742525653E-2</v>
      </c>
      <c r="G8" s="77">
        <f t="shared" si="1"/>
        <v>0</v>
      </c>
      <c r="H8" s="77">
        <v>1.7302833998590485E-2</v>
      </c>
      <c r="I8" s="77">
        <f t="shared" si="2"/>
        <v>1.7302833998590485E-2</v>
      </c>
      <c r="J8" s="76">
        <f>分析係数表!G11</f>
        <v>0.33667334669338678</v>
      </c>
      <c r="K8" s="78">
        <f t="shared" si="3"/>
        <v>5.8254030295855743E-3</v>
      </c>
      <c r="L8" s="79"/>
      <c r="M8" s="80"/>
      <c r="N8" s="81">
        <f>分析係数表!H11</f>
        <v>-2.0551994966342155E-5</v>
      </c>
      <c r="O8" s="82">
        <f t="shared" si="4"/>
        <v>-2.6417950965755885E-4</v>
      </c>
      <c r="P8" s="76">
        <f>分析係数表!C11</f>
        <v>1.2359489742525653E-2</v>
      </c>
      <c r="Q8" s="82">
        <f t="shared" si="5"/>
        <v>-3.2651239397980554E-6</v>
      </c>
      <c r="R8" s="83">
        <v>9.7164510393879739E-4</v>
      </c>
      <c r="S8" s="84">
        <f t="shared" si="6"/>
        <v>1.8274479102529283E-2</v>
      </c>
      <c r="T8" s="85">
        <f>分析係数表!F11</f>
        <v>0.55811623246492981</v>
      </c>
      <c r="U8" s="86">
        <f t="shared" si="7"/>
        <v>1.0199283426962736E-2</v>
      </c>
      <c r="V8" s="87">
        <f>分析係数表!D11</f>
        <v>9.0180360721442889E-3</v>
      </c>
      <c r="W8" s="167">
        <f t="shared" si="8"/>
        <v>0</v>
      </c>
      <c r="X8" s="76">
        <f>分析係数表!E11</f>
        <v>0</v>
      </c>
      <c r="Y8" s="166">
        <f t="shared" si="9"/>
        <v>0</v>
      </c>
    </row>
    <row r="9" spans="1:25" x14ac:dyDescent="0.2">
      <c r="A9" s="6" t="s">
        <v>223</v>
      </c>
      <c r="B9" s="5" t="s">
        <v>191</v>
      </c>
      <c r="C9" s="90"/>
      <c r="D9" s="76">
        <f>投入係数表!E9</f>
        <v>0.10384615384615385</v>
      </c>
      <c r="E9" s="77">
        <f t="shared" si="0"/>
        <v>10.384615384615385</v>
      </c>
      <c r="F9" s="76">
        <f>分析係数表!C12</f>
        <v>9.527433500036242E-2</v>
      </c>
      <c r="G9" s="77">
        <f t="shared" si="1"/>
        <v>0.98938732500376358</v>
      </c>
      <c r="H9" s="77">
        <v>1.0127306489667338</v>
      </c>
      <c r="I9" s="77">
        <f t="shared" si="2"/>
        <v>1.0127306489667338</v>
      </c>
      <c r="J9" s="76">
        <f>分析係数表!G12</f>
        <v>0.14088657924107142</v>
      </c>
      <c r="K9" s="78">
        <f t="shared" si="3"/>
        <v>0.14268015682551344</v>
      </c>
      <c r="L9" s="79"/>
      <c r="M9" s="80"/>
      <c r="N9" s="81">
        <f>分析係数表!H12</f>
        <v>8.9938691818092706E-2</v>
      </c>
      <c r="O9" s="82">
        <f t="shared" si="4"/>
        <v>1.1560901772629633</v>
      </c>
      <c r="P9" s="76">
        <f>分析係数表!C12</f>
        <v>9.527433500036242E-2</v>
      </c>
      <c r="Q9" s="82">
        <f t="shared" si="5"/>
        <v>0.11014572283917994</v>
      </c>
      <c r="R9" s="83">
        <v>0.12226937627983742</v>
      </c>
      <c r="S9" s="84">
        <f t="shared" si="6"/>
        <v>1.1350000252465713</v>
      </c>
      <c r="T9" s="85">
        <f>分析係数表!F12</f>
        <v>0.31070382254464285</v>
      </c>
      <c r="U9" s="86">
        <f t="shared" si="7"/>
        <v>0.35264884643237582</v>
      </c>
      <c r="V9" s="87">
        <f>分析係数表!D12</f>
        <v>6.9248744419642863E-2</v>
      </c>
      <c r="W9" s="167">
        <f t="shared" si="8"/>
        <v>0</v>
      </c>
      <c r="X9" s="76">
        <f>分析係数表!E12</f>
        <v>7.6468331473214288E-2</v>
      </c>
      <c r="Y9" s="166">
        <f t="shared" si="9"/>
        <v>0</v>
      </c>
    </row>
    <row r="10" spans="1:25" x14ac:dyDescent="0.2">
      <c r="A10" s="6" t="s">
        <v>224</v>
      </c>
      <c r="B10" s="5" t="s">
        <v>28</v>
      </c>
      <c r="C10" s="90"/>
      <c r="D10" s="76">
        <f>投入係数表!E10</f>
        <v>2.3076923076923078E-2</v>
      </c>
      <c r="E10" s="77">
        <f t="shared" si="0"/>
        <v>2.3076923076923079</v>
      </c>
      <c r="F10" s="76">
        <f>分析係数表!C13</f>
        <v>0</v>
      </c>
      <c r="G10" s="77">
        <f t="shared" si="1"/>
        <v>0</v>
      </c>
      <c r="H10" s="77">
        <v>0</v>
      </c>
      <c r="I10" s="77">
        <f t="shared" si="2"/>
        <v>0</v>
      </c>
      <c r="J10" s="76">
        <f>分析係数表!G13</f>
        <v>0.24501568667138954</v>
      </c>
      <c r="K10" s="78">
        <f t="shared" si="3"/>
        <v>0</v>
      </c>
      <c r="L10" s="79"/>
      <c r="M10" s="80"/>
      <c r="N10" s="81">
        <f>分析係数表!H13</f>
        <v>1.4256760815882582E-2</v>
      </c>
      <c r="O10" s="82">
        <f t="shared" si="4"/>
        <v>0.1832592936993743</v>
      </c>
      <c r="P10" s="76">
        <f>分析係数表!C13</f>
        <v>0</v>
      </c>
      <c r="Q10" s="82">
        <f t="shared" si="5"/>
        <v>0</v>
      </c>
      <c r="R10" s="83">
        <v>0</v>
      </c>
      <c r="S10" s="84">
        <f t="shared" si="6"/>
        <v>0</v>
      </c>
      <c r="T10" s="85">
        <f>分析係数表!F13</f>
        <v>0.38356441655702866</v>
      </c>
      <c r="U10" s="86">
        <f t="shared" si="7"/>
        <v>0</v>
      </c>
      <c r="V10" s="87">
        <f>分析係数表!D13</f>
        <v>0.14249569881590932</v>
      </c>
      <c r="W10" s="167">
        <f t="shared" si="8"/>
        <v>0</v>
      </c>
      <c r="X10" s="76">
        <f>分析係数表!E13</f>
        <v>0.13065479202509866</v>
      </c>
      <c r="Y10" s="166">
        <f t="shared" si="9"/>
        <v>0</v>
      </c>
    </row>
    <row r="11" spans="1:25" x14ac:dyDescent="0.2">
      <c r="A11" s="6" t="s">
        <v>225</v>
      </c>
      <c r="B11" s="5" t="s">
        <v>268</v>
      </c>
      <c r="C11" s="90"/>
      <c r="D11" s="76">
        <f>投入係数表!E11</f>
        <v>0</v>
      </c>
      <c r="E11" s="77">
        <f t="shared" si="0"/>
        <v>0</v>
      </c>
      <c r="F11" s="76">
        <f>分析係数表!C14</f>
        <v>0.10677389421589856</v>
      </c>
      <c r="G11" s="77">
        <f t="shared" si="1"/>
        <v>0</v>
      </c>
      <c r="H11" s="77">
        <v>1.2786261993646807E-2</v>
      </c>
      <c r="I11" s="77">
        <f t="shared" si="2"/>
        <v>1.2786261993646807E-2</v>
      </c>
      <c r="J11" s="76">
        <f>分析係数表!G14</f>
        <v>0.16458723227282179</v>
      </c>
      <c r="K11" s="78">
        <f t="shared" si="3"/>
        <v>2.1044554726495006E-3</v>
      </c>
      <c r="L11" s="79"/>
      <c r="M11" s="80"/>
      <c r="N11" s="81">
        <f>分析係数表!H14</f>
        <v>1.166720945012347E-3</v>
      </c>
      <c r="O11" s="82">
        <f t="shared" si="4"/>
        <v>1.4997267548252187E-2</v>
      </c>
      <c r="P11" s="76">
        <f>分析係数表!C14</f>
        <v>0.10677389421589856</v>
      </c>
      <c r="Q11" s="82">
        <f t="shared" si="5"/>
        <v>1.6013166587246072E-3</v>
      </c>
      <c r="R11" s="83">
        <v>6.9720619754530151E-3</v>
      </c>
      <c r="S11" s="84">
        <f t="shared" si="6"/>
        <v>1.9758323969099822E-2</v>
      </c>
      <c r="T11" s="85">
        <f>分析係数表!F14</f>
        <v>0.30037429819089206</v>
      </c>
      <c r="U11" s="86">
        <f t="shared" si="7"/>
        <v>5.9348926956466399E-3</v>
      </c>
      <c r="V11" s="87">
        <f>分析係数表!D14</f>
        <v>5.9367851944271161E-2</v>
      </c>
      <c r="W11" s="167">
        <f t="shared" si="8"/>
        <v>0</v>
      </c>
      <c r="X11" s="76">
        <f>分析係数表!E14</f>
        <v>5.1881888126429611E-2</v>
      </c>
      <c r="Y11" s="166">
        <f t="shared" si="9"/>
        <v>0</v>
      </c>
    </row>
    <row r="12" spans="1:25" x14ac:dyDescent="0.2">
      <c r="A12" s="6" t="s">
        <v>226</v>
      </c>
      <c r="B12" s="5" t="s">
        <v>29</v>
      </c>
      <c r="C12" s="90"/>
      <c r="D12" s="76">
        <f>投入係数表!E12</f>
        <v>1.1538461538461539E-2</v>
      </c>
      <c r="E12" s="77">
        <f t="shared" si="0"/>
        <v>1.153846153846154</v>
      </c>
      <c r="F12" s="76">
        <f>分析係数表!C15</f>
        <v>0</v>
      </c>
      <c r="G12" s="77">
        <f t="shared" si="1"/>
        <v>0</v>
      </c>
      <c r="H12" s="77">
        <v>0</v>
      </c>
      <c r="I12" s="77">
        <f t="shared" si="2"/>
        <v>0</v>
      </c>
      <c r="J12" s="76">
        <f>分析係数表!G15</f>
        <v>9.5597535599167657E-2</v>
      </c>
      <c r="K12" s="78">
        <f t="shared" si="3"/>
        <v>0</v>
      </c>
      <c r="L12" s="79"/>
      <c r="M12" s="80"/>
      <c r="N12" s="81">
        <f>分析係数表!H15</f>
        <v>8.2508355176415162E-3</v>
      </c>
      <c r="O12" s="82">
        <f t="shared" si="4"/>
        <v>0.10605791237713844</v>
      </c>
      <c r="P12" s="76">
        <f>分析係数表!C15</f>
        <v>0</v>
      </c>
      <c r="Q12" s="82">
        <f t="shared" si="5"/>
        <v>0</v>
      </c>
      <c r="R12" s="83">
        <v>0</v>
      </c>
      <c r="S12" s="84">
        <f t="shared" si="6"/>
        <v>0</v>
      </c>
      <c r="T12" s="85">
        <f>分析係数表!F15</f>
        <v>0.3037251621853197</v>
      </c>
      <c r="U12" s="86">
        <f t="shared" si="7"/>
        <v>0</v>
      </c>
      <c r="V12" s="87">
        <f>分析係数表!D15</f>
        <v>2.5215227059447551E-2</v>
      </c>
      <c r="W12" s="167">
        <f t="shared" si="8"/>
        <v>0</v>
      </c>
      <c r="X12" s="76">
        <f>分析係数表!E15</f>
        <v>2.1461503937329145E-2</v>
      </c>
      <c r="Y12" s="166">
        <f t="shared" si="9"/>
        <v>0</v>
      </c>
    </row>
    <row r="13" spans="1:25" x14ac:dyDescent="0.2">
      <c r="A13" s="6" t="s">
        <v>227</v>
      </c>
      <c r="B13" s="5" t="s">
        <v>30</v>
      </c>
      <c r="C13" s="90"/>
      <c r="D13" s="76">
        <f>投入係数表!E13</f>
        <v>5.3846153846153849E-2</v>
      </c>
      <c r="E13" s="77">
        <f t="shared" si="0"/>
        <v>5.384615384615385</v>
      </c>
      <c r="F13" s="76">
        <f>分析係数表!C16</f>
        <v>0.41015070437916346</v>
      </c>
      <c r="G13" s="77">
        <f t="shared" si="1"/>
        <v>2.2085037928108804</v>
      </c>
      <c r="H13" s="77">
        <v>2.3155311833759615</v>
      </c>
      <c r="I13" s="77">
        <f t="shared" si="2"/>
        <v>2.3155311833759615</v>
      </c>
      <c r="J13" s="76">
        <f>分析係数表!G16</f>
        <v>3.3423831070889892E-2</v>
      </c>
      <c r="K13" s="78">
        <f t="shared" si="3"/>
        <v>7.7393923112535901E-2</v>
      </c>
      <c r="L13" s="79"/>
      <c r="M13" s="80"/>
      <c r="N13" s="81">
        <f>分析係数表!H16</f>
        <v>1.6727742979912797E-2</v>
      </c>
      <c r="O13" s="82">
        <f t="shared" si="4"/>
        <v>0.21502179936051002</v>
      </c>
      <c r="P13" s="76">
        <f>分析係数表!C16</f>
        <v>0.41015070437916346</v>
      </c>
      <c r="Q13" s="82">
        <f t="shared" si="5"/>
        <v>8.8191342464588346E-2</v>
      </c>
      <c r="R13" s="83">
        <v>0.10662880905736537</v>
      </c>
      <c r="S13" s="84">
        <f t="shared" si="6"/>
        <v>2.4221599924333268</v>
      </c>
      <c r="T13" s="85">
        <f>分析係数表!F16</f>
        <v>0.28886877828054297</v>
      </c>
      <c r="U13" s="86">
        <f t="shared" si="7"/>
        <v>0.69968639781422437</v>
      </c>
      <c r="V13" s="87">
        <f>分析係数表!D16</f>
        <v>1.1915535444947209E-2</v>
      </c>
      <c r="W13" s="167">
        <f t="shared" si="8"/>
        <v>0</v>
      </c>
      <c r="X13" s="76">
        <f>分析係数表!E16</f>
        <v>1.200603318250377E-2</v>
      </c>
      <c r="Y13" s="166">
        <f t="shared" si="9"/>
        <v>0</v>
      </c>
    </row>
    <row r="14" spans="1:25" x14ac:dyDescent="0.2">
      <c r="A14" s="6" t="s">
        <v>2</v>
      </c>
      <c r="B14" s="5" t="s">
        <v>365</v>
      </c>
      <c r="C14" s="90"/>
      <c r="D14" s="76">
        <f>投入係数表!E14</f>
        <v>1.5384615384615385E-2</v>
      </c>
      <c r="E14" s="77">
        <f t="shared" si="0"/>
        <v>1.5384615384615385</v>
      </c>
      <c r="F14" s="76">
        <f>分析係数表!C17</f>
        <v>9.7010006591167874E-2</v>
      </c>
      <c r="G14" s="77">
        <f t="shared" si="1"/>
        <v>0.14924616398641213</v>
      </c>
      <c r="H14" s="77">
        <v>0.15930960235996733</v>
      </c>
      <c r="I14" s="77">
        <f t="shared" si="2"/>
        <v>0.15930960235996733</v>
      </c>
      <c r="J14" s="76">
        <f>分析係数表!G17</f>
        <v>0.23047865738492257</v>
      </c>
      <c r="K14" s="78">
        <f t="shared" si="3"/>
        <v>3.6717463260451159E-2</v>
      </c>
      <c r="L14" s="79"/>
      <c r="M14" s="80"/>
      <c r="N14" s="81">
        <f>分析係数表!H17</f>
        <v>3.0021721877756735E-3</v>
      </c>
      <c r="O14" s="82">
        <f t="shared" si="4"/>
        <v>3.8590529910746484E-2</v>
      </c>
      <c r="P14" s="76">
        <f>分析係数表!C17</f>
        <v>9.7010006591167874E-2</v>
      </c>
      <c r="Q14" s="82">
        <f t="shared" si="5"/>
        <v>3.7436675609981772E-3</v>
      </c>
      <c r="R14" s="83">
        <v>7.1322487089663291E-3</v>
      </c>
      <c r="S14" s="84">
        <f t="shared" si="6"/>
        <v>0.16644185106893367</v>
      </c>
      <c r="T14" s="85">
        <f>分析係数表!F17</f>
        <v>0.38098321731153201</v>
      </c>
      <c r="U14" s="86">
        <f t="shared" si="7"/>
        <v>6.3411551915529205E-2</v>
      </c>
      <c r="V14" s="87">
        <f>分析係数表!D17</f>
        <v>7.2149371323727812E-2</v>
      </c>
      <c r="W14" s="167">
        <f t="shared" si="8"/>
        <v>0</v>
      </c>
      <c r="X14" s="76">
        <f>分析係数表!E17</f>
        <v>7.3984134693216769E-2</v>
      </c>
      <c r="Y14" s="166">
        <f t="shared" si="9"/>
        <v>0</v>
      </c>
    </row>
    <row r="15" spans="1:25" x14ac:dyDescent="0.2">
      <c r="A15" s="6" t="s">
        <v>3</v>
      </c>
      <c r="B15" s="5" t="s">
        <v>31</v>
      </c>
      <c r="C15" s="90"/>
      <c r="D15" s="76">
        <f>投入係数表!E15</f>
        <v>0</v>
      </c>
      <c r="E15" s="77">
        <f t="shared" si="0"/>
        <v>0</v>
      </c>
      <c r="F15" s="76">
        <f>分析係数表!C18</f>
        <v>9.5269756838905817E-2</v>
      </c>
      <c r="G15" s="77">
        <f t="shared" si="1"/>
        <v>0</v>
      </c>
      <c r="H15" s="77">
        <v>9.3862636945727968E-4</v>
      </c>
      <c r="I15" s="77">
        <f t="shared" si="2"/>
        <v>9.3862636945727968E-4</v>
      </c>
      <c r="J15" s="76">
        <f>分析係数表!G18</f>
        <v>0.2156830511260891</v>
      </c>
      <c r="K15" s="78">
        <f t="shared" si="3"/>
        <v>2.0244579923194985E-4</v>
      </c>
      <c r="L15" s="79"/>
      <c r="M15" s="80"/>
      <c r="N15" s="81">
        <f>分析係数表!H18</f>
        <v>4.4107743043149704E-4</v>
      </c>
      <c r="O15" s="82">
        <f t="shared" si="4"/>
        <v>5.6696987072660703E-3</v>
      </c>
      <c r="P15" s="76">
        <f>分析係数表!C18</f>
        <v>9.5269756838905817E-2</v>
      </c>
      <c r="Q15" s="82">
        <f t="shared" si="5"/>
        <v>5.4015081719109722E-4</v>
      </c>
      <c r="R15" s="83">
        <v>1.2468363192320786E-3</v>
      </c>
      <c r="S15" s="84">
        <f t="shared" si="6"/>
        <v>2.1854626886893581E-3</v>
      </c>
      <c r="T15" s="85">
        <f>分析係数表!F18</f>
        <v>0.45931283905967452</v>
      </c>
      <c r="U15" s="86">
        <f t="shared" si="7"/>
        <v>1.0038110722008988E-3</v>
      </c>
      <c r="V15" s="87">
        <f>分析係数表!D18</f>
        <v>2.4001315140555646E-2</v>
      </c>
      <c r="W15" s="167">
        <f t="shared" si="8"/>
        <v>0</v>
      </c>
      <c r="X15" s="76">
        <f>分析係数表!E18</f>
        <v>2.0549071181982573E-2</v>
      </c>
      <c r="Y15" s="166">
        <f t="shared" si="9"/>
        <v>0</v>
      </c>
    </row>
    <row r="16" spans="1:25" x14ac:dyDescent="0.2">
      <c r="A16" s="6" t="s">
        <v>4</v>
      </c>
      <c r="B16" s="5" t="s">
        <v>32</v>
      </c>
      <c r="C16" s="90"/>
      <c r="D16" s="76">
        <f>投入係数表!E16</f>
        <v>0</v>
      </c>
      <c r="E16" s="77">
        <f t="shared" si="0"/>
        <v>0</v>
      </c>
      <c r="F16" s="76">
        <f>分析係数表!C19</f>
        <v>0.40536890089481681</v>
      </c>
      <c r="G16" s="77">
        <f t="shared" si="1"/>
        <v>0</v>
      </c>
      <c r="H16" s="77">
        <v>8.5563333530475124E-3</v>
      </c>
      <c r="I16" s="77">
        <f t="shared" si="2"/>
        <v>8.5563333530475124E-3</v>
      </c>
      <c r="J16" s="76">
        <f>分析係数表!G19</f>
        <v>5.7664292584581833E-2</v>
      </c>
      <c r="K16" s="78">
        <f t="shared" si="3"/>
        <v>4.9339490992134788E-4</v>
      </c>
      <c r="L16" s="79"/>
      <c r="M16" s="80"/>
      <c r="N16" s="81">
        <f>分析係数表!H19</f>
        <v>-1.1224551097002254E-4</v>
      </c>
      <c r="O16" s="82">
        <f t="shared" si="4"/>
        <v>-1.4428265527451291E-3</v>
      </c>
      <c r="P16" s="76">
        <f>分析係数表!C19</f>
        <v>0.40536890089481681</v>
      </c>
      <c r="Q16" s="82">
        <f t="shared" si="5"/>
        <v>-5.8487701386815037E-4</v>
      </c>
      <c r="R16" s="83">
        <v>3.165604228878995E-3</v>
      </c>
      <c r="S16" s="84">
        <f t="shared" si="6"/>
        <v>1.1721937581926507E-2</v>
      </c>
      <c r="T16" s="85">
        <f>分析係数表!F19</f>
        <v>0.24008915593875232</v>
      </c>
      <c r="U16" s="86">
        <f t="shared" si="7"/>
        <v>2.8143101000114744E-3</v>
      </c>
      <c r="V16" s="87">
        <f>分析係数表!D19</f>
        <v>8.3893032671263044E-3</v>
      </c>
      <c r="W16" s="167">
        <f t="shared" si="8"/>
        <v>0</v>
      </c>
      <c r="X16" s="76">
        <f>分析係数表!E19</f>
        <v>9.7042048804792374E-3</v>
      </c>
      <c r="Y16" s="166">
        <f t="shared" si="9"/>
        <v>0</v>
      </c>
    </row>
    <row r="17" spans="1:25" x14ac:dyDescent="0.2">
      <c r="A17" s="6" t="s">
        <v>5</v>
      </c>
      <c r="B17" s="5" t="s">
        <v>33</v>
      </c>
      <c r="C17" s="90"/>
      <c r="D17" s="76">
        <f>投入係数表!E17</f>
        <v>0</v>
      </c>
      <c r="E17" s="77">
        <f t="shared" si="0"/>
        <v>0</v>
      </c>
      <c r="F17" s="76">
        <f>分析係数表!C20</f>
        <v>8.6705813891974848E-2</v>
      </c>
      <c r="G17" s="77">
        <f t="shared" si="1"/>
        <v>0</v>
      </c>
      <c r="H17" s="77">
        <v>1.0070105210156425E-3</v>
      </c>
      <c r="I17" s="77">
        <f t="shared" si="2"/>
        <v>1.0070105210156425E-3</v>
      </c>
      <c r="J17" s="76">
        <f>分析係数表!G20</f>
        <v>0.10015098137896326</v>
      </c>
      <c r="K17" s="78">
        <f t="shared" si="3"/>
        <v>1.0085309193865771E-4</v>
      </c>
      <c r="L17" s="79"/>
      <c r="M17" s="80"/>
      <c r="N17" s="81">
        <f>分析係数表!H20</f>
        <v>5.4858017333236366E-4</v>
      </c>
      <c r="O17" s="82">
        <f t="shared" si="4"/>
        <v>7.0515607577825322E-3</v>
      </c>
      <c r="P17" s="76">
        <f>分析係数表!C20</f>
        <v>8.6705813891974848E-2</v>
      </c>
      <c r="Q17" s="82">
        <f t="shared" si="5"/>
        <v>6.1141131471224538E-4</v>
      </c>
      <c r="R17" s="83">
        <v>1.4880461460854266E-3</v>
      </c>
      <c r="S17" s="84">
        <f t="shared" si="6"/>
        <v>2.4950566671010691E-3</v>
      </c>
      <c r="T17" s="85">
        <f>分析係数表!F20</f>
        <v>0.22320080523402114</v>
      </c>
      <c r="U17" s="86">
        <f t="shared" si="7"/>
        <v>5.5689865720147164E-4</v>
      </c>
      <c r="V17" s="87">
        <f>分析係数表!D20</f>
        <v>3.6738802214393559E-2</v>
      </c>
      <c r="W17" s="167">
        <f t="shared" si="8"/>
        <v>0</v>
      </c>
      <c r="X17" s="76">
        <f>分析係数表!E20</f>
        <v>3.8877705083039761E-2</v>
      </c>
      <c r="Y17" s="166">
        <f t="shared" si="9"/>
        <v>0</v>
      </c>
    </row>
    <row r="18" spans="1:25" x14ac:dyDescent="0.2">
      <c r="A18" s="6" t="s">
        <v>6</v>
      </c>
      <c r="B18" s="5" t="s">
        <v>34</v>
      </c>
      <c r="C18" s="90"/>
      <c r="D18" s="76">
        <f>投入係数表!E18</f>
        <v>0</v>
      </c>
      <c r="E18" s="77">
        <f t="shared" si="0"/>
        <v>0</v>
      </c>
      <c r="F18" s="76">
        <f>分析係数表!C21</f>
        <v>0.12574712643678165</v>
      </c>
      <c r="G18" s="77">
        <f t="shared" si="1"/>
        <v>0</v>
      </c>
      <c r="H18" s="77">
        <v>3.9632016204894822E-3</v>
      </c>
      <c r="I18" s="77">
        <f t="shared" si="2"/>
        <v>3.9632016204894822E-3</v>
      </c>
      <c r="J18" s="76">
        <f>分析係数表!G21</f>
        <v>0.2851216642932326</v>
      </c>
      <c r="K18" s="78">
        <f t="shared" si="3"/>
        <v>1.1299946419635976E-3</v>
      </c>
      <c r="L18" s="79"/>
      <c r="M18" s="80"/>
      <c r="N18" s="81">
        <f>分析係数表!H21</f>
        <v>9.2325885079567842E-4</v>
      </c>
      <c r="O18" s="82">
        <f t="shared" si="4"/>
        <v>1.1867756433847259E-2</v>
      </c>
      <c r="P18" s="76">
        <f>分析係数表!C21</f>
        <v>0.12574712643678165</v>
      </c>
      <c r="Q18" s="82">
        <f t="shared" si="5"/>
        <v>1.4923362688079201E-3</v>
      </c>
      <c r="R18" s="83">
        <v>3.4674067710834806E-3</v>
      </c>
      <c r="S18" s="84">
        <f t="shared" si="6"/>
        <v>7.4306083915729633E-3</v>
      </c>
      <c r="T18" s="85">
        <f>分析係数表!F21</f>
        <v>0.42585598414958825</v>
      </c>
      <c r="U18" s="86">
        <f t="shared" si="7"/>
        <v>3.1643690494234933E-3</v>
      </c>
      <c r="V18" s="87">
        <f>分析係数表!D21</f>
        <v>8.1109528821744784E-2</v>
      </c>
      <c r="W18" s="167">
        <f t="shared" si="8"/>
        <v>0</v>
      </c>
      <c r="X18" s="76">
        <f>分析係数表!E21</f>
        <v>6.7549996904216453E-2</v>
      </c>
      <c r="Y18" s="166">
        <f t="shared" si="9"/>
        <v>0</v>
      </c>
    </row>
    <row r="19" spans="1:25" x14ac:dyDescent="0.2">
      <c r="A19" s="6" t="s">
        <v>7</v>
      </c>
      <c r="B19" s="5" t="s">
        <v>269</v>
      </c>
      <c r="C19" s="90"/>
      <c r="D19" s="76">
        <f>投入係数表!E19</f>
        <v>0</v>
      </c>
      <c r="E19" s="77">
        <f t="shared" si="0"/>
        <v>0</v>
      </c>
      <c r="F19" s="76">
        <f>分析係数表!C22</f>
        <v>0.11411587407903545</v>
      </c>
      <c r="G19" s="77">
        <f t="shared" si="1"/>
        <v>0</v>
      </c>
      <c r="H19" s="77">
        <v>1.4152131228314408E-3</v>
      </c>
      <c r="I19" s="77">
        <f t="shared" si="2"/>
        <v>1.4152131228314408E-3</v>
      </c>
      <c r="J19" s="76">
        <f>分析係数表!G22</f>
        <v>0.19462933210924949</v>
      </c>
      <c r="K19" s="78">
        <f t="shared" si="3"/>
        <v>2.7544198488892857E-4</v>
      </c>
      <c r="L19" s="79"/>
      <c r="M19" s="80"/>
      <c r="N19" s="81">
        <f>分析係数表!H22</f>
        <v>4.2684912622402942E-5</v>
      </c>
      <c r="O19" s="82">
        <f t="shared" si="4"/>
        <v>5.4868052005800682E-4</v>
      </c>
      <c r="P19" s="76">
        <f>分析係数表!C22</f>
        <v>0.11411587407903545</v>
      </c>
      <c r="Q19" s="82">
        <f t="shared" si="5"/>
        <v>6.2613157136559195E-5</v>
      </c>
      <c r="R19" s="83">
        <v>9.0600424723514259E-4</v>
      </c>
      <c r="S19" s="84">
        <f t="shared" si="6"/>
        <v>2.3212173700665833E-3</v>
      </c>
      <c r="T19" s="85">
        <f>分析係数表!F22</f>
        <v>0.41301354142758778</v>
      </c>
      <c r="U19" s="86">
        <f t="shared" si="7"/>
        <v>9.5869420643443113E-4</v>
      </c>
      <c r="V19" s="87">
        <f>分析係数表!D22</f>
        <v>3.7726646775304108E-2</v>
      </c>
      <c r="W19" s="167">
        <f t="shared" si="8"/>
        <v>0</v>
      </c>
      <c r="X19" s="76">
        <f>分析係数表!E22</f>
        <v>3.6923341748909801E-2</v>
      </c>
      <c r="Y19" s="166">
        <f t="shared" si="9"/>
        <v>0</v>
      </c>
    </row>
    <row r="20" spans="1:25" x14ac:dyDescent="0.2">
      <c r="A20" s="6" t="s">
        <v>8</v>
      </c>
      <c r="B20" s="5" t="s">
        <v>270</v>
      </c>
      <c r="C20" s="90"/>
      <c r="D20" s="76">
        <f>投入係数表!E20</f>
        <v>0</v>
      </c>
      <c r="E20" s="77">
        <f t="shared" si="0"/>
        <v>0</v>
      </c>
      <c r="F20" s="76">
        <f>分析係数表!C23</f>
        <v>0</v>
      </c>
      <c r="G20" s="77">
        <f t="shared" si="1"/>
        <v>0</v>
      </c>
      <c r="H20" s="77">
        <v>0</v>
      </c>
      <c r="I20" s="77">
        <f t="shared" si="2"/>
        <v>0</v>
      </c>
      <c r="J20" s="76">
        <f>分析係数表!G23</f>
        <v>0.21587101160701277</v>
      </c>
      <c r="K20" s="78">
        <f t="shared" si="3"/>
        <v>0</v>
      </c>
      <c r="L20" s="79"/>
      <c r="M20" s="80"/>
      <c r="N20" s="81">
        <f>分析係数表!H23</f>
        <v>2.5294763035498039E-5</v>
      </c>
      <c r="O20" s="82">
        <f t="shared" si="4"/>
        <v>3.251440118862263E-4</v>
      </c>
      <c r="P20" s="76">
        <f>分析係数表!C23</f>
        <v>0</v>
      </c>
      <c r="Q20" s="82">
        <f t="shared" si="5"/>
        <v>0</v>
      </c>
      <c r="R20" s="83">
        <v>0</v>
      </c>
      <c r="S20" s="84">
        <f t="shared" si="6"/>
        <v>0</v>
      </c>
      <c r="T20" s="85">
        <f>分析係数表!F23</f>
        <v>0.44111505026467873</v>
      </c>
      <c r="U20" s="86">
        <f t="shared" si="7"/>
        <v>0</v>
      </c>
      <c r="V20" s="87">
        <f>分析係数表!D23</f>
        <v>7.4984216405225582E-2</v>
      </c>
      <c r="W20" s="167">
        <f t="shared" si="8"/>
        <v>0</v>
      </c>
      <c r="X20" s="76">
        <f>分析係数表!E23</f>
        <v>7.4984216405225582E-2</v>
      </c>
      <c r="Y20" s="166">
        <f t="shared" si="9"/>
        <v>0</v>
      </c>
    </row>
    <row r="21" spans="1:25" x14ac:dyDescent="0.2">
      <c r="A21" s="6" t="s">
        <v>9</v>
      </c>
      <c r="B21" s="5" t="s">
        <v>271</v>
      </c>
      <c r="C21" s="90"/>
      <c r="D21" s="76">
        <f>投入係数表!E21</f>
        <v>0</v>
      </c>
      <c r="E21" s="77">
        <f t="shared" si="0"/>
        <v>0</v>
      </c>
      <c r="F21" s="76">
        <f>分析係数表!C24</f>
        <v>0.22802579992411787</v>
      </c>
      <c r="G21" s="77">
        <f t="shared" si="1"/>
        <v>0</v>
      </c>
      <c r="H21" s="77">
        <v>2.509982680769204E-3</v>
      </c>
      <c r="I21" s="77">
        <f t="shared" si="2"/>
        <v>2.509982680769204E-3</v>
      </c>
      <c r="J21" s="76">
        <f>分析係数表!G24</f>
        <v>0.20837520938023452</v>
      </c>
      <c r="K21" s="78">
        <f t="shared" si="3"/>
        <v>5.2301816664604526E-4</v>
      </c>
      <c r="L21" s="79"/>
      <c r="M21" s="80"/>
      <c r="N21" s="81">
        <f>分析係数表!H24</f>
        <v>3.2883191946147448E-4</v>
      </c>
      <c r="O21" s="82">
        <f t="shared" si="4"/>
        <v>4.2268721545209416E-3</v>
      </c>
      <c r="P21" s="76">
        <f>分析係数表!C24</f>
        <v>0.22802579992411787</v>
      </c>
      <c r="Q21" s="82">
        <f t="shared" si="5"/>
        <v>9.6383590421161727E-4</v>
      </c>
      <c r="R21" s="83">
        <v>3.9133972926102016E-3</v>
      </c>
      <c r="S21" s="84">
        <f t="shared" si="6"/>
        <v>6.4233799733794056E-3</v>
      </c>
      <c r="T21" s="85">
        <f>分析係数表!F24</f>
        <v>0.39262981574539363</v>
      </c>
      <c r="U21" s="86">
        <f t="shared" si="7"/>
        <v>2.5220104954106074E-3</v>
      </c>
      <c r="V21" s="87">
        <f>分析係数表!D24</f>
        <v>9.313232830820771E-2</v>
      </c>
      <c r="W21" s="167">
        <f t="shared" si="8"/>
        <v>0</v>
      </c>
      <c r="X21" s="76">
        <f>分析係数表!E24</f>
        <v>9.0452261306532666E-2</v>
      </c>
      <c r="Y21" s="166">
        <f t="shared" si="9"/>
        <v>0</v>
      </c>
    </row>
    <row r="22" spans="1:25" x14ac:dyDescent="0.2">
      <c r="A22" s="6" t="s">
        <v>10</v>
      </c>
      <c r="B22" s="5" t="s">
        <v>272</v>
      </c>
      <c r="C22" s="90"/>
      <c r="D22" s="76">
        <f>投入係数表!E22</f>
        <v>0</v>
      </c>
      <c r="E22" s="77">
        <f t="shared" si="0"/>
        <v>0</v>
      </c>
      <c r="F22" s="76">
        <f>分析係数表!C25</f>
        <v>9.9149235591377005E-3</v>
      </c>
      <c r="G22" s="77">
        <f t="shared" si="1"/>
        <v>0</v>
      </c>
      <c r="H22" s="77">
        <v>2.3125705342012549E-4</v>
      </c>
      <c r="I22" s="77">
        <f t="shared" si="2"/>
        <v>2.3125705342012549E-4</v>
      </c>
      <c r="J22" s="76">
        <f>分析係数表!G25</f>
        <v>0.19677906391545041</v>
      </c>
      <c r="K22" s="78">
        <f t="shared" si="3"/>
        <v>4.5506546495857602E-5</v>
      </c>
      <c r="L22" s="79"/>
      <c r="M22" s="80"/>
      <c r="N22" s="81">
        <f>分析係数表!H25</f>
        <v>5.0905710608939805E-4</v>
      </c>
      <c r="O22" s="82">
        <f t="shared" si="4"/>
        <v>6.5435232392103042E-3</v>
      </c>
      <c r="P22" s="76">
        <f>分析係数表!C25</f>
        <v>9.9149235591377005E-3</v>
      </c>
      <c r="Q22" s="82">
        <f t="shared" si="5"/>
        <v>6.4878532724211286E-5</v>
      </c>
      <c r="R22" s="83">
        <v>3.0557476588744957E-4</v>
      </c>
      <c r="S22" s="84">
        <f t="shared" si="6"/>
        <v>5.3683181930757511E-4</v>
      </c>
      <c r="T22" s="85">
        <f>分析係数表!F25</f>
        <v>0.35078007045797682</v>
      </c>
      <c r="U22" s="86">
        <f t="shared" si="7"/>
        <v>1.8830990340079509E-4</v>
      </c>
      <c r="V22" s="87">
        <f>分析係数表!D25</f>
        <v>8.1529944640161042E-2</v>
      </c>
      <c r="W22" s="167">
        <f t="shared" si="8"/>
        <v>0</v>
      </c>
      <c r="X22" s="76">
        <f>分析係数表!E25</f>
        <v>6.8948163059889281E-2</v>
      </c>
      <c r="Y22" s="166">
        <f t="shared" si="9"/>
        <v>0</v>
      </c>
    </row>
    <row r="23" spans="1:25" x14ac:dyDescent="0.2">
      <c r="A23" s="6" t="s">
        <v>11</v>
      </c>
      <c r="B23" s="5" t="s">
        <v>35</v>
      </c>
      <c r="C23" s="90"/>
      <c r="D23" s="76">
        <f>投入係数表!E23</f>
        <v>0</v>
      </c>
      <c r="E23" s="77">
        <f t="shared" si="0"/>
        <v>0</v>
      </c>
      <c r="F23" s="76">
        <f>分析係数表!C26</f>
        <v>0.61283557046979864</v>
      </c>
      <c r="G23" s="77">
        <f t="shared" si="1"/>
        <v>0</v>
      </c>
      <c r="H23" s="77">
        <v>1.1142142197950284E-2</v>
      </c>
      <c r="I23" s="77">
        <f t="shared" si="2"/>
        <v>1.1142142197950284E-2</v>
      </c>
      <c r="J23" s="76">
        <f>分析係数表!G26</f>
        <v>0.19644335167242807</v>
      </c>
      <c r="K23" s="78">
        <f t="shared" si="3"/>
        <v>2.1887997581761481E-3</v>
      </c>
      <c r="L23" s="79"/>
      <c r="M23" s="80"/>
      <c r="N23" s="81">
        <f>分析係数表!H26</f>
        <v>1.0374014689933634E-2</v>
      </c>
      <c r="O23" s="82">
        <f t="shared" si="4"/>
        <v>0.13334968787483856</v>
      </c>
      <c r="P23" s="76">
        <f>分析係数表!C26</f>
        <v>0.61283557046979864</v>
      </c>
      <c r="Q23" s="82">
        <f t="shared" si="5"/>
        <v>8.1721432040746278E-2</v>
      </c>
      <c r="R23" s="83">
        <v>9.1930083653452982E-2</v>
      </c>
      <c r="S23" s="84">
        <f t="shared" si="6"/>
        <v>0.10307222585140327</v>
      </c>
      <c r="T23" s="85">
        <f>分析係数表!F26</f>
        <v>0.33496031939237547</v>
      </c>
      <c r="U23" s="86">
        <f t="shared" si="7"/>
        <v>3.4525105691669097E-2</v>
      </c>
      <c r="V23" s="87">
        <f>分析係数表!D26</f>
        <v>1.4022104289400653E-2</v>
      </c>
      <c r="W23" s="167">
        <f t="shared" si="8"/>
        <v>0</v>
      </c>
      <c r="X23" s="76">
        <f>分析係数表!E26</f>
        <v>1.5044549393836117E-2</v>
      </c>
      <c r="Y23" s="166">
        <f t="shared" si="9"/>
        <v>0</v>
      </c>
    </row>
    <row r="24" spans="1:25" x14ac:dyDescent="0.2">
      <c r="A24" s="6" t="s">
        <v>12</v>
      </c>
      <c r="B24" s="5" t="s">
        <v>366</v>
      </c>
      <c r="C24" s="90"/>
      <c r="D24" s="76">
        <f>投入係数表!E24</f>
        <v>0</v>
      </c>
      <c r="E24" s="77">
        <f t="shared" si="0"/>
        <v>0</v>
      </c>
      <c r="F24" s="76">
        <f>分析係数表!C27</f>
        <v>1.5080990504561576E-2</v>
      </c>
      <c r="G24" s="77">
        <f t="shared" si="1"/>
        <v>0</v>
      </c>
      <c r="H24" s="77">
        <v>6.2168482214270811E-5</v>
      </c>
      <c r="I24" s="77">
        <f t="shared" si="2"/>
        <v>6.2168482214270811E-5</v>
      </c>
      <c r="J24" s="76">
        <f>分析係数表!G27</f>
        <v>0.17011128775834658</v>
      </c>
      <c r="K24" s="78">
        <f t="shared" si="3"/>
        <v>1.0575560567451473E-5</v>
      </c>
      <c r="L24" s="79"/>
      <c r="M24" s="80"/>
      <c r="N24" s="81">
        <f>分析係数表!H27</f>
        <v>1.1055392369202362E-2</v>
      </c>
      <c r="O24" s="82">
        <f t="shared" si="4"/>
        <v>0.14210825469502378</v>
      </c>
      <c r="P24" s="76">
        <f>分析係数表!C27</f>
        <v>1.5080990504561576E-2</v>
      </c>
      <c r="Q24" s="82">
        <f t="shared" si="5"/>
        <v>2.1431332396754715E-3</v>
      </c>
      <c r="R24" s="83">
        <v>2.1693847510172058E-3</v>
      </c>
      <c r="S24" s="84">
        <f t="shared" si="6"/>
        <v>2.2315532332314765E-3</v>
      </c>
      <c r="T24" s="85">
        <f>分析係数表!F27</f>
        <v>0.32114467408585057</v>
      </c>
      <c r="U24" s="86">
        <f t="shared" si="7"/>
        <v>7.1665143579134865E-4</v>
      </c>
      <c r="V24" s="87">
        <f>分析係数表!D27</f>
        <v>6.518282988871224E-2</v>
      </c>
      <c r="W24" s="167">
        <f t="shared" si="8"/>
        <v>0</v>
      </c>
      <c r="X24" s="76">
        <f>分析係数表!E27</f>
        <v>7.7901430842607311E-2</v>
      </c>
      <c r="Y24" s="166">
        <f t="shared" si="9"/>
        <v>0</v>
      </c>
    </row>
    <row r="25" spans="1:25" x14ac:dyDescent="0.2">
      <c r="A25" s="6" t="s">
        <v>13</v>
      </c>
      <c r="B25" s="5" t="s">
        <v>192</v>
      </c>
      <c r="C25" s="90"/>
      <c r="D25" s="76">
        <f>投入係数表!E25</f>
        <v>0.05</v>
      </c>
      <c r="E25" s="77">
        <f t="shared" si="0"/>
        <v>5</v>
      </c>
      <c r="F25" s="76">
        <f>分析係数表!C28</f>
        <v>4.0038232795242101E-2</v>
      </c>
      <c r="G25" s="77">
        <f t="shared" si="1"/>
        <v>0.20019116397621051</v>
      </c>
      <c r="H25" s="77">
        <v>0.20649694378075931</v>
      </c>
      <c r="I25" s="77">
        <f t="shared" si="2"/>
        <v>0.20649694378075931</v>
      </c>
      <c r="J25" s="76">
        <f>分析係数表!G28</f>
        <v>0.12474279835390946</v>
      </c>
      <c r="K25" s="78">
        <f t="shared" si="3"/>
        <v>2.5759006618741837E-2</v>
      </c>
      <c r="L25" s="79"/>
      <c r="M25" s="80"/>
      <c r="N25" s="81">
        <f>分析係数表!H28</f>
        <v>2.0869760426975598E-2</v>
      </c>
      <c r="O25" s="82">
        <f t="shared" si="4"/>
        <v>0.26826413130687954</v>
      </c>
      <c r="P25" s="76">
        <f>分析係数表!C28</f>
        <v>4.0038232795242101E-2</v>
      </c>
      <c r="Q25" s="82">
        <f t="shared" si="5"/>
        <v>1.0740821739878238E-2</v>
      </c>
      <c r="R25" s="83">
        <v>1.1758254155307958E-2</v>
      </c>
      <c r="S25" s="84">
        <f t="shared" si="6"/>
        <v>0.21825519793606726</v>
      </c>
      <c r="T25" s="85">
        <f>分析係数表!F28</f>
        <v>0.21334876543209877</v>
      </c>
      <c r="U25" s="86">
        <f t="shared" si="7"/>
        <v>4.6564477028798304E-2</v>
      </c>
      <c r="V25" s="87">
        <f>分析係数表!D28</f>
        <v>5.5555555555555552E-2</v>
      </c>
      <c r="W25" s="167">
        <f t="shared" si="8"/>
        <v>0</v>
      </c>
      <c r="X25" s="76">
        <f>分析係数表!E28</f>
        <v>5.3497942386831275E-2</v>
      </c>
      <c r="Y25" s="166">
        <f t="shared" si="9"/>
        <v>0</v>
      </c>
    </row>
    <row r="26" spans="1:25" x14ac:dyDescent="0.2">
      <c r="A26" s="6" t="s">
        <v>14</v>
      </c>
      <c r="B26" s="5" t="s">
        <v>50</v>
      </c>
      <c r="C26" s="90"/>
      <c r="D26" s="76">
        <f>投入係数表!E26</f>
        <v>7.6923076923076927E-3</v>
      </c>
      <c r="E26" s="77">
        <f t="shared" si="0"/>
        <v>0.76923076923076927</v>
      </c>
      <c r="F26" s="76">
        <f>分析係数表!C29</f>
        <v>5.2257811734743864E-2</v>
      </c>
      <c r="G26" s="77">
        <f t="shared" si="1"/>
        <v>4.0198316719033747E-2</v>
      </c>
      <c r="H26" s="77">
        <v>4.4631542974313453E-2</v>
      </c>
      <c r="I26" s="77">
        <f t="shared" si="2"/>
        <v>4.4631542974313453E-2</v>
      </c>
      <c r="J26" s="76">
        <f>分析係数表!G29</f>
        <v>0.26071608673726676</v>
      </c>
      <c r="K26" s="78">
        <f t="shared" si="3"/>
        <v>1.1636161229309156E-2</v>
      </c>
      <c r="L26" s="79"/>
      <c r="M26" s="80"/>
      <c r="N26" s="81">
        <f>分析係数表!H29</f>
        <v>1.0140038131855275E-2</v>
      </c>
      <c r="O26" s="82">
        <f t="shared" si="4"/>
        <v>0.13034210576489094</v>
      </c>
      <c r="P26" s="76">
        <f>分析係数表!C29</f>
        <v>5.2257811734743864E-2</v>
      </c>
      <c r="Q26" s="82">
        <f t="shared" si="5"/>
        <v>6.8113932241717435E-3</v>
      </c>
      <c r="R26" s="83">
        <v>9.1165861990344637E-3</v>
      </c>
      <c r="S26" s="84">
        <f t="shared" si="6"/>
        <v>5.3748129173347918E-2</v>
      </c>
      <c r="T26" s="85">
        <f>分析係数表!F29</f>
        <v>0.44730206757438223</v>
      </c>
      <c r="U26" s="86">
        <f t="shared" si="7"/>
        <v>2.4041649307493494E-2</v>
      </c>
      <c r="V26" s="87">
        <f>分析係数表!D29</f>
        <v>0.13842662632375188</v>
      </c>
      <c r="W26" s="167">
        <f t="shared" si="8"/>
        <v>0</v>
      </c>
      <c r="X26" s="76">
        <f>分析係数表!E29</f>
        <v>9.5057992939989913E-2</v>
      </c>
      <c r="Y26" s="166">
        <f t="shared" si="9"/>
        <v>0</v>
      </c>
    </row>
    <row r="27" spans="1:25" x14ac:dyDescent="0.2">
      <c r="A27" s="6" t="s">
        <v>15</v>
      </c>
      <c r="B27" s="5" t="s">
        <v>36</v>
      </c>
      <c r="C27" s="90"/>
      <c r="D27" s="76">
        <f>投入係数表!E27</f>
        <v>0</v>
      </c>
      <c r="E27" s="77">
        <f t="shared" si="0"/>
        <v>0</v>
      </c>
      <c r="F27" s="76">
        <f>分析係数表!C30</f>
        <v>1</v>
      </c>
      <c r="G27" s="77">
        <f t="shared" si="1"/>
        <v>0</v>
      </c>
      <c r="H27" s="77">
        <v>2.3045362304557126E-2</v>
      </c>
      <c r="I27" s="77">
        <f t="shared" si="2"/>
        <v>2.3045362304557126E-2</v>
      </c>
      <c r="J27" s="76">
        <f>分析係数表!G30</f>
        <v>0.34449214239092235</v>
      </c>
      <c r="K27" s="78">
        <f t="shared" si="3"/>
        <v>7.9389462324718878E-3</v>
      </c>
      <c r="L27" s="79"/>
      <c r="M27" s="80"/>
      <c r="N27" s="81">
        <f>分析係数表!H30</f>
        <v>0</v>
      </c>
      <c r="O27" s="82">
        <f t="shared" si="4"/>
        <v>0</v>
      </c>
      <c r="P27" s="76">
        <f>分析係数表!C30</f>
        <v>1</v>
      </c>
      <c r="Q27" s="82">
        <f t="shared" si="5"/>
        <v>0</v>
      </c>
      <c r="R27" s="83">
        <v>3.6576243376382635E-2</v>
      </c>
      <c r="S27" s="84">
        <f t="shared" si="6"/>
        <v>5.9621605680939757E-2</v>
      </c>
      <c r="T27" s="85">
        <f>分析係数表!F30</f>
        <v>0.44050308781442987</v>
      </c>
      <c r="U27" s="86">
        <f t="shared" si="7"/>
        <v>2.6263501402908316E-2</v>
      </c>
      <c r="V27" s="87">
        <f>分析係数表!D30</f>
        <v>0.11032032936687253</v>
      </c>
      <c r="W27" s="167">
        <f t="shared" si="8"/>
        <v>0</v>
      </c>
      <c r="X27" s="76">
        <f>分析係数表!E30</f>
        <v>8.4249635989355823E-2</v>
      </c>
      <c r="Y27" s="166">
        <f t="shared" si="9"/>
        <v>0</v>
      </c>
    </row>
    <row r="28" spans="1:25" x14ac:dyDescent="0.2">
      <c r="A28" s="6" t="s">
        <v>16</v>
      </c>
      <c r="B28" s="5" t="s">
        <v>193</v>
      </c>
      <c r="C28" s="90"/>
      <c r="D28" s="76">
        <f>投入係数表!E28</f>
        <v>7.6923076923076927E-3</v>
      </c>
      <c r="E28" s="77">
        <f t="shared" si="0"/>
        <v>0.76923076923076927</v>
      </c>
      <c r="F28" s="76">
        <f>分析係数表!C31</f>
        <v>0.13612385518153858</v>
      </c>
      <c r="G28" s="77">
        <f t="shared" si="1"/>
        <v>0.10471065783195276</v>
      </c>
      <c r="H28" s="77">
        <v>0.12416491330763769</v>
      </c>
      <c r="I28" s="77">
        <f t="shared" si="2"/>
        <v>0.12416491330763769</v>
      </c>
      <c r="J28" s="76">
        <f>分析係数表!G31</f>
        <v>7.0908634538152604E-2</v>
      </c>
      <c r="K28" s="78">
        <f t="shared" si="3"/>
        <v>8.8043644601926829E-3</v>
      </c>
      <c r="L28" s="79"/>
      <c r="M28" s="80"/>
      <c r="N28" s="81">
        <f>分析係数表!H31</f>
        <v>2.211552750647388E-2</v>
      </c>
      <c r="O28" s="82">
        <f t="shared" si="4"/>
        <v>0.2842774738922762</v>
      </c>
      <c r="P28" s="76">
        <f>分析係数表!C31</f>
        <v>0.13612385518153858</v>
      </c>
      <c r="Q28" s="82">
        <f t="shared" si="5"/>
        <v>3.8696945687485822E-2</v>
      </c>
      <c r="R28" s="83">
        <v>5.1164581712559956E-2</v>
      </c>
      <c r="S28" s="84">
        <f t="shared" si="6"/>
        <v>0.17532949502019765</v>
      </c>
      <c r="T28" s="85">
        <f>分析係数表!F31</f>
        <v>0.34563253012048195</v>
      </c>
      <c r="U28" s="86">
        <f t="shared" si="7"/>
        <v>6.0599576968577352E-2</v>
      </c>
      <c r="V28" s="87">
        <f>分析係数表!D31</f>
        <v>2.3594377510040159E-2</v>
      </c>
      <c r="W28" s="167">
        <f t="shared" si="8"/>
        <v>0</v>
      </c>
      <c r="X28" s="76">
        <f>分析係数表!E31</f>
        <v>2.0582329317269075E-2</v>
      </c>
      <c r="Y28" s="166">
        <f t="shared" si="9"/>
        <v>0</v>
      </c>
    </row>
    <row r="29" spans="1:25" x14ac:dyDescent="0.2">
      <c r="A29" s="6" t="s">
        <v>17</v>
      </c>
      <c r="B29" s="5" t="s">
        <v>273</v>
      </c>
      <c r="C29" s="90"/>
      <c r="D29" s="76">
        <f>投入係数表!E29</f>
        <v>0</v>
      </c>
      <c r="E29" s="77">
        <f t="shared" si="0"/>
        <v>0</v>
      </c>
      <c r="F29" s="76">
        <f>分析係数表!C32</f>
        <v>0.77653138391731791</v>
      </c>
      <c r="G29" s="77">
        <f t="shared" si="1"/>
        <v>0</v>
      </c>
      <c r="H29" s="77">
        <v>1.2442327367717044E-2</v>
      </c>
      <c r="I29" s="77">
        <f t="shared" si="2"/>
        <v>1.2442327367717044E-2</v>
      </c>
      <c r="J29" s="76">
        <f>分析係数表!G32</f>
        <v>0.14009350314364016</v>
      </c>
      <c r="K29" s="78">
        <f t="shared" si="3"/>
        <v>1.7430892282034678E-3</v>
      </c>
      <c r="L29" s="79"/>
      <c r="M29" s="80"/>
      <c r="N29" s="81">
        <f>分析係数表!H32</f>
        <v>6.3300144496333836E-3</v>
      </c>
      <c r="O29" s="82">
        <f t="shared" si="4"/>
        <v>8.1367288974528121E-2</v>
      </c>
      <c r="P29" s="76">
        <f>分析係数表!C32</f>
        <v>0.77653138391731791</v>
      </c>
      <c r="Q29" s="82">
        <f t="shared" si="5"/>
        <v>6.3184253512990646E-2</v>
      </c>
      <c r="R29" s="83">
        <v>8.2400103152514156E-2</v>
      </c>
      <c r="S29" s="84">
        <f t="shared" si="6"/>
        <v>9.4842430520231197E-2</v>
      </c>
      <c r="T29" s="85">
        <f>分析係数表!F32</f>
        <v>0.48218603901338064</v>
      </c>
      <c r="U29" s="86">
        <f t="shared" si="7"/>
        <v>4.5731695902952042E-2</v>
      </c>
      <c r="V29" s="87">
        <f>分析係数表!D32</f>
        <v>2.111881347734967E-2</v>
      </c>
      <c r="W29" s="167">
        <f t="shared" si="8"/>
        <v>0</v>
      </c>
      <c r="X29" s="76">
        <f>分析係数表!E32</f>
        <v>3.1758826374334997E-2</v>
      </c>
      <c r="Y29" s="166">
        <f t="shared" si="9"/>
        <v>0</v>
      </c>
    </row>
    <row r="30" spans="1:25" x14ac:dyDescent="0.2">
      <c r="A30" s="6" t="s">
        <v>18</v>
      </c>
      <c r="B30" s="5" t="s">
        <v>274</v>
      </c>
      <c r="C30" s="90"/>
      <c r="D30" s="76">
        <f>投入係数表!E30</f>
        <v>0</v>
      </c>
      <c r="E30" s="77">
        <f t="shared" si="0"/>
        <v>0</v>
      </c>
      <c r="F30" s="76">
        <f>分析係数表!C33</f>
        <v>0.72092624356775303</v>
      </c>
      <c r="G30" s="77">
        <f t="shared" si="1"/>
        <v>0</v>
      </c>
      <c r="H30" s="77">
        <v>1.5674426682731637E-2</v>
      </c>
      <c r="I30" s="77">
        <f t="shared" si="2"/>
        <v>1.5674426682731637E-2</v>
      </c>
      <c r="J30" s="76">
        <f>分析係数表!G33</f>
        <v>0.50771788173830446</v>
      </c>
      <c r="K30" s="78">
        <f t="shared" si="3"/>
        <v>7.9581867128188655E-3</v>
      </c>
      <c r="L30" s="79"/>
      <c r="M30" s="80"/>
      <c r="N30" s="81">
        <f>分析係数表!H33</f>
        <v>9.5171545921061366E-4</v>
      </c>
      <c r="O30" s="82">
        <f t="shared" si="4"/>
        <v>1.2233543447219263E-2</v>
      </c>
      <c r="P30" s="76">
        <f>分析係数表!C33</f>
        <v>0.72092624356775303</v>
      </c>
      <c r="Q30" s="82">
        <f t="shared" si="5"/>
        <v>8.8194825229266829E-3</v>
      </c>
      <c r="R30" s="83">
        <v>2.5591130112654733E-2</v>
      </c>
      <c r="S30" s="84">
        <f t="shared" si="6"/>
        <v>4.126555679538637E-2</v>
      </c>
      <c r="T30" s="85">
        <f>分析係数表!F33</f>
        <v>0.64568985989076233</v>
      </c>
      <c r="U30" s="86">
        <f t="shared" si="7"/>
        <v>2.6644751585527319E-2</v>
      </c>
      <c r="V30" s="87">
        <f>分析係数表!D33</f>
        <v>8.5965328900498697E-2</v>
      </c>
      <c r="W30" s="167">
        <f t="shared" si="8"/>
        <v>0</v>
      </c>
      <c r="X30" s="76">
        <f>分析係数表!E33</f>
        <v>8.1928283068154834E-2</v>
      </c>
      <c r="Y30" s="166">
        <f t="shared" si="9"/>
        <v>0</v>
      </c>
    </row>
    <row r="31" spans="1:25" x14ac:dyDescent="0.2">
      <c r="A31" s="6" t="s">
        <v>19</v>
      </c>
      <c r="B31" s="5" t="s">
        <v>275</v>
      </c>
      <c r="C31" s="90"/>
      <c r="D31" s="76">
        <f>投入係数表!E31</f>
        <v>6.1538461538461542E-2</v>
      </c>
      <c r="E31" s="77">
        <f t="shared" si="0"/>
        <v>6.1538461538461542</v>
      </c>
      <c r="F31" s="76">
        <f>分析係数表!C34</f>
        <v>0.35819769846483229</v>
      </c>
      <c r="G31" s="77">
        <f t="shared" si="1"/>
        <v>2.2042935290143526</v>
      </c>
      <c r="H31" s="77">
        <v>2.3000421498179815</v>
      </c>
      <c r="I31" s="77">
        <f t="shared" si="2"/>
        <v>2.3000421498179815</v>
      </c>
      <c r="J31" s="76">
        <f>分析係数表!G34</f>
        <v>0.42481599404565001</v>
      </c>
      <c r="K31" s="78">
        <f t="shared" si="3"/>
        <v>0.97709469222181966</v>
      </c>
      <c r="L31" s="79"/>
      <c r="M31" s="80"/>
      <c r="N31" s="81">
        <f>分析係数表!H34</f>
        <v>0.15806065051806836</v>
      </c>
      <c r="O31" s="82">
        <f t="shared" si="4"/>
        <v>2.0317436442740564</v>
      </c>
      <c r="P31" s="76">
        <f>分析係数表!C34</f>
        <v>0.35819769846483229</v>
      </c>
      <c r="Q31" s="82">
        <f t="shared" si="5"/>
        <v>0.7277658972495179</v>
      </c>
      <c r="R31" s="83">
        <v>0.78683865273803666</v>
      </c>
      <c r="S31" s="84">
        <f t="shared" si="6"/>
        <v>3.0868808025560179</v>
      </c>
      <c r="T31" s="85">
        <f>分析係数表!F34</f>
        <v>0.69970848494872639</v>
      </c>
      <c r="U31" s="86">
        <f t="shared" si="7"/>
        <v>2.1599166895737798</v>
      </c>
      <c r="V31" s="87">
        <f>分析係数表!D34</f>
        <v>0.20760626860734369</v>
      </c>
      <c r="W31" s="167">
        <f t="shared" si="8"/>
        <v>1</v>
      </c>
      <c r="X31" s="76">
        <f>分析係数表!E34</f>
        <v>0.15619831293417136</v>
      </c>
      <c r="Y31" s="166">
        <f t="shared" si="9"/>
        <v>0</v>
      </c>
    </row>
    <row r="32" spans="1:25" x14ac:dyDescent="0.2">
      <c r="A32" s="6" t="s">
        <v>20</v>
      </c>
      <c r="B32" s="5" t="s">
        <v>37</v>
      </c>
      <c r="C32" s="90"/>
      <c r="D32" s="76">
        <f>投入係数表!E32</f>
        <v>7.6923076923076927E-3</v>
      </c>
      <c r="E32" s="77">
        <f t="shared" si="0"/>
        <v>0.76923076923076927</v>
      </c>
      <c r="F32" s="76">
        <f>分析係数表!C35</f>
        <v>0.47446234387370934</v>
      </c>
      <c r="G32" s="77">
        <f t="shared" si="1"/>
        <v>0.36497103374900719</v>
      </c>
      <c r="H32" s="77">
        <v>0.4286856598649284</v>
      </c>
      <c r="I32" s="77">
        <f t="shared" si="2"/>
        <v>0.4286856598649284</v>
      </c>
      <c r="J32" s="76">
        <f>分析係数表!G35</f>
        <v>0.31377306685396844</v>
      </c>
      <c r="K32" s="78">
        <f t="shared" si="3"/>
        <v>0.13451001421213576</v>
      </c>
      <c r="L32" s="79"/>
      <c r="M32" s="80"/>
      <c r="N32" s="81">
        <f>分析係数表!H35</f>
        <v>5.9483797123353076E-2</v>
      </c>
      <c r="O32" s="82">
        <f t="shared" si="4"/>
        <v>0.7646167869519469</v>
      </c>
      <c r="P32" s="76">
        <f>分析係数表!C35</f>
        <v>0.47446234387370934</v>
      </c>
      <c r="Q32" s="82">
        <f t="shared" si="5"/>
        <v>0.36278187290240538</v>
      </c>
      <c r="R32" s="83">
        <v>0.4815889588497243</v>
      </c>
      <c r="S32" s="84">
        <f t="shared" si="6"/>
        <v>0.91027461871465265</v>
      </c>
      <c r="T32" s="85">
        <f>分析係数表!F35</f>
        <v>0.64389247174509934</v>
      </c>
      <c r="U32" s="86">
        <f t="shared" si="7"/>
        <v>0.58611897421100556</v>
      </c>
      <c r="V32" s="87">
        <f>分析係数表!D35</f>
        <v>6.6375071834493329E-2</v>
      </c>
      <c r="W32" s="167">
        <f t="shared" si="8"/>
        <v>0</v>
      </c>
      <c r="X32" s="76">
        <f>分析係数表!E35</f>
        <v>5.9702445565417275E-2</v>
      </c>
      <c r="Y32" s="166">
        <f t="shared" si="9"/>
        <v>0</v>
      </c>
    </row>
    <row r="33" spans="1:25" x14ac:dyDescent="0.2">
      <c r="A33" s="6" t="s">
        <v>21</v>
      </c>
      <c r="B33" s="5" t="s">
        <v>38</v>
      </c>
      <c r="C33" s="90"/>
      <c r="D33" s="76">
        <f>投入係数表!E33</f>
        <v>0</v>
      </c>
      <c r="E33" s="77">
        <f t="shared" si="0"/>
        <v>0</v>
      </c>
      <c r="F33" s="76">
        <f>分析係数表!C36</f>
        <v>0.91090674483303868</v>
      </c>
      <c r="G33" s="77">
        <f t="shared" si="1"/>
        <v>0</v>
      </c>
      <c r="H33" s="77">
        <v>0.11627424392443231</v>
      </c>
      <c r="I33" s="77">
        <f t="shared" si="2"/>
        <v>0.11627424392443231</v>
      </c>
      <c r="J33" s="76">
        <f>分析係数表!G36</f>
        <v>5.1762655005969514E-2</v>
      </c>
      <c r="K33" s="78">
        <f t="shared" si="3"/>
        <v>6.0186635743403362E-3</v>
      </c>
      <c r="L33" s="79"/>
      <c r="M33" s="80"/>
      <c r="N33" s="81">
        <f>分析係数表!H36</f>
        <v>0.19022926540846299</v>
      </c>
      <c r="O33" s="82">
        <f t="shared" si="4"/>
        <v>2.4452455413903644</v>
      </c>
      <c r="P33" s="76">
        <f>分析係数表!C36</f>
        <v>0.91090674483303868</v>
      </c>
      <c r="Q33" s="82">
        <f t="shared" si="5"/>
        <v>2.2273906564253982</v>
      </c>
      <c r="R33" s="83">
        <v>2.3384836461370759</v>
      </c>
      <c r="S33" s="84">
        <f t="shared" si="6"/>
        <v>2.4547578900615084</v>
      </c>
      <c r="T33" s="85">
        <f>分析係数表!F36</f>
        <v>0.84633076241329552</v>
      </c>
      <c r="U33" s="86">
        <f t="shared" si="7"/>
        <v>2.077537116635809</v>
      </c>
      <c r="V33" s="87">
        <f>分析係数表!D36</f>
        <v>1.3696924417880712E-2</v>
      </c>
      <c r="W33" s="167">
        <f t="shared" si="8"/>
        <v>0</v>
      </c>
      <c r="X33" s="76">
        <f>分析係数表!E36</f>
        <v>6.1086817992045527E-3</v>
      </c>
      <c r="Y33" s="166">
        <f t="shared" si="9"/>
        <v>0</v>
      </c>
    </row>
    <row r="34" spans="1:25" x14ac:dyDescent="0.2">
      <c r="A34" s="6" t="s">
        <v>22</v>
      </c>
      <c r="B34" s="5" t="s">
        <v>378</v>
      </c>
      <c r="C34" s="90"/>
      <c r="D34" s="76">
        <f>投入係数表!E34</f>
        <v>2.3076923076923078E-2</v>
      </c>
      <c r="E34" s="77">
        <f t="shared" si="0"/>
        <v>2.3076923076923079</v>
      </c>
      <c r="F34" s="76">
        <f>分析係数表!C37</f>
        <v>0.57543127748336897</v>
      </c>
      <c r="G34" s="77">
        <f t="shared" si="1"/>
        <v>1.3279183326539286</v>
      </c>
      <c r="H34" s="77">
        <v>1.5511742808565048</v>
      </c>
      <c r="I34" s="77">
        <f t="shared" si="2"/>
        <v>1.5511742808565048</v>
      </c>
      <c r="J34" s="76">
        <f>分析係数表!G37</f>
        <v>0.39253606653449546</v>
      </c>
      <c r="K34" s="78">
        <f t="shared" si="3"/>
        <v>0.60889185071688712</v>
      </c>
      <c r="L34" s="79"/>
      <c r="M34" s="80"/>
      <c r="N34" s="81">
        <f>分析係数表!H37</f>
        <v>4.7922509493440749E-2</v>
      </c>
      <c r="O34" s="82">
        <f t="shared" si="4"/>
        <v>0.61600565201919855</v>
      </c>
      <c r="P34" s="76">
        <f>分析係数表!C37</f>
        <v>0.57543127748336897</v>
      </c>
      <c r="Q34" s="82">
        <f t="shared" si="5"/>
        <v>0.35446891927838309</v>
      </c>
      <c r="R34" s="83">
        <v>0.43638320410107062</v>
      </c>
      <c r="S34" s="84">
        <f t="shared" si="6"/>
        <v>1.9875574849575754</v>
      </c>
      <c r="T34" s="85">
        <f>分析係数表!F37</f>
        <v>0.63717752091671964</v>
      </c>
      <c r="U34" s="86">
        <f t="shared" si="7"/>
        <v>1.2664269509447381</v>
      </c>
      <c r="V34" s="87">
        <f>分析係数表!D37</f>
        <v>6.7955959550617839E-2</v>
      </c>
      <c r="W34" s="167">
        <f t="shared" si="8"/>
        <v>0</v>
      </c>
      <c r="X34" s="76">
        <f>分析係数表!E37</f>
        <v>6.4489582164366135E-2</v>
      </c>
      <c r="Y34" s="166">
        <f t="shared" si="9"/>
        <v>0</v>
      </c>
    </row>
    <row r="35" spans="1:25" x14ac:dyDescent="0.2">
      <c r="A35" s="6" t="s">
        <v>23</v>
      </c>
      <c r="B35" s="5" t="s">
        <v>194</v>
      </c>
      <c r="C35" s="90"/>
      <c r="D35" s="76">
        <f>投入係数表!E35</f>
        <v>3.8461538461538464E-3</v>
      </c>
      <c r="E35" s="77">
        <f t="shared" si="0"/>
        <v>0.38461538461538464</v>
      </c>
      <c r="F35" s="76">
        <f>分析係数表!C38</f>
        <v>0.12310923685624497</v>
      </c>
      <c r="G35" s="77">
        <f t="shared" si="1"/>
        <v>4.7349706483171147E-2</v>
      </c>
      <c r="H35" s="77">
        <v>7.8179629383519814E-2</v>
      </c>
      <c r="I35" s="77">
        <f t="shared" si="2"/>
        <v>7.8179629383519814E-2</v>
      </c>
      <c r="J35" s="76">
        <f>分析係数表!G38</f>
        <v>0.19170637906529556</v>
      </c>
      <c r="K35" s="78">
        <f t="shared" si="3"/>
        <v>1.4987533665781368E-2</v>
      </c>
      <c r="L35" s="79"/>
      <c r="M35" s="80"/>
      <c r="N35" s="81">
        <f>分析係数表!H38</f>
        <v>4.3167094042767119E-2</v>
      </c>
      <c r="O35" s="82">
        <f t="shared" si="4"/>
        <v>0.55487857778458805</v>
      </c>
      <c r="P35" s="76">
        <f>分析係数表!C38</f>
        <v>0.12310923685624497</v>
      </c>
      <c r="Q35" s="82">
        <f t="shared" si="5"/>
        <v>6.8310678258939203E-2</v>
      </c>
      <c r="R35" s="83">
        <v>8.83180508557386E-2</v>
      </c>
      <c r="S35" s="84">
        <f t="shared" si="6"/>
        <v>0.16649768023925843</v>
      </c>
      <c r="T35" s="85">
        <f>分析係数表!F38</f>
        <v>0.42705459409748348</v>
      </c>
      <c r="U35" s="86">
        <f t="shared" si="7"/>
        <v>7.1103599252749103E-2</v>
      </c>
      <c r="V35" s="87">
        <f>分析係数表!D38</f>
        <v>7.0562661984783878E-2</v>
      </c>
      <c r="W35" s="167">
        <f t="shared" si="8"/>
        <v>0</v>
      </c>
      <c r="X35" s="76">
        <f>分析係数表!E38</f>
        <v>7.7418276063874261E-2</v>
      </c>
      <c r="Y35" s="166">
        <f t="shared" si="9"/>
        <v>0</v>
      </c>
    </row>
    <row r="36" spans="1:25" x14ac:dyDescent="0.2">
      <c r="A36" s="6" t="s">
        <v>24</v>
      </c>
      <c r="B36" s="5" t="s">
        <v>39</v>
      </c>
      <c r="C36" s="90"/>
      <c r="D36" s="76">
        <f>投入係数表!E36</f>
        <v>0</v>
      </c>
      <c r="E36" s="77">
        <f t="shared" si="0"/>
        <v>0</v>
      </c>
      <c r="F36" s="76">
        <f>分析係数表!C39</f>
        <v>1</v>
      </c>
      <c r="G36" s="77">
        <f t="shared" si="1"/>
        <v>0</v>
      </c>
      <c r="H36" s="77">
        <v>7.9091766651308709E-2</v>
      </c>
      <c r="I36" s="77">
        <f t="shared" si="2"/>
        <v>7.9091766651308709E-2</v>
      </c>
      <c r="J36" s="76">
        <f>分析係数表!G39</f>
        <v>0.35304153549304357</v>
      </c>
      <c r="K36" s="78">
        <f t="shared" si="3"/>
        <v>2.7922678743435524E-2</v>
      </c>
      <c r="L36" s="79"/>
      <c r="M36" s="80"/>
      <c r="N36" s="81">
        <f>分析係数表!H39</f>
        <v>3.7957953780144243E-3</v>
      </c>
      <c r="O36" s="82">
        <f t="shared" si="4"/>
        <v>4.8791923283676826E-2</v>
      </c>
      <c r="P36" s="76">
        <f>分析係数表!C39</f>
        <v>1</v>
      </c>
      <c r="Q36" s="82">
        <f t="shared" si="5"/>
        <v>4.8791923283676826E-2</v>
      </c>
      <c r="R36" s="83">
        <v>6.9714963745003647E-2</v>
      </c>
      <c r="S36" s="84">
        <f t="shared" si="6"/>
        <v>0.14880673039631237</v>
      </c>
      <c r="T36" s="85">
        <f>分析係数表!F39</f>
        <v>0.70376764496801059</v>
      </c>
      <c r="U36" s="86">
        <f t="shared" si="7"/>
        <v>0.10472536220640244</v>
      </c>
      <c r="V36" s="87">
        <f>分析係数表!D39</f>
        <v>5.7580989133746319E-2</v>
      </c>
      <c r="W36" s="167">
        <f t="shared" si="8"/>
        <v>0</v>
      </c>
      <c r="X36" s="76">
        <f>分析係数表!E39</f>
        <v>7.2915608814867472E-2</v>
      </c>
      <c r="Y36" s="166">
        <f t="shared" si="9"/>
        <v>0</v>
      </c>
    </row>
    <row r="37" spans="1:25" x14ac:dyDescent="0.2">
      <c r="A37" s="6" t="s">
        <v>25</v>
      </c>
      <c r="B37" s="5" t="s">
        <v>40</v>
      </c>
      <c r="C37" s="90"/>
      <c r="D37" s="76">
        <f>投入係数表!E37</f>
        <v>0</v>
      </c>
      <c r="E37" s="77">
        <f t="shared" si="0"/>
        <v>0</v>
      </c>
      <c r="F37" s="76">
        <f>分析係数表!C40</f>
        <v>0.78099387587215507</v>
      </c>
      <c r="G37" s="77">
        <f t="shared" si="1"/>
        <v>0</v>
      </c>
      <c r="H37" s="77">
        <v>1.4851324556996743E-3</v>
      </c>
      <c r="I37" s="77">
        <f t="shared" si="2"/>
        <v>1.4851324556996743E-3</v>
      </c>
      <c r="J37" s="76">
        <f>分析係数表!G40</f>
        <v>0.50417365280256732</v>
      </c>
      <c r="K37" s="78">
        <f t="shared" si="3"/>
        <v>7.4876465508575177E-4</v>
      </c>
      <c r="L37" s="79"/>
      <c r="M37" s="80"/>
      <c r="N37" s="81">
        <f>分析係数表!H40</f>
        <v>3.2832602420076455E-2</v>
      </c>
      <c r="O37" s="82">
        <f t="shared" si="4"/>
        <v>0.42203692742832172</v>
      </c>
      <c r="P37" s="76">
        <f>分析係数表!C40</f>
        <v>0.78099387587215507</v>
      </c>
      <c r="Q37" s="82">
        <f t="shared" si="5"/>
        <v>0.32960825571342039</v>
      </c>
      <c r="R37" s="83">
        <v>0.33039658237308739</v>
      </c>
      <c r="S37" s="84">
        <f t="shared" si="6"/>
        <v>0.33188171482878709</v>
      </c>
      <c r="T37" s="85">
        <f>分析係数表!F40</f>
        <v>0.70079506733733576</v>
      </c>
      <c r="U37" s="86">
        <f t="shared" si="7"/>
        <v>0.2325810686914703</v>
      </c>
      <c r="V37" s="87">
        <f>分析係数表!D40</f>
        <v>8.9079993509654384E-2</v>
      </c>
      <c r="W37" s="167">
        <f t="shared" si="8"/>
        <v>0</v>
      </c>
      <c r="X37" s="76">
        <f>分析係数表!E40</f>
        <v>5.5816972253772516E-2</v>
      </c>
      <c r="Y37" s="166">
        <f t="shared" si="9"/>
        <v>0</v>
      </c>
    </row>
    <row r="38" spans="1:25" x14ac:dyDescent="0.2">
      <c r="A38" s="6" t="s">
        <v>26</v>
      </c>
      <c r="B38" s="5" t="s">
        <v>277</v>
      </c>
      <c r="C38" s="90"/>
      <c r="D38" s="76">
        <f>投入係数表!E38</f>
        <v>0</v>
      </c>
      <c r="E38" s="77">
        <f t="shared" si="0"/>
        <v>0</v>
      </c>
      <c r="F38" s="76">
        <f>分析係数表!C41</f>
        <v>0.76071116627591595</v>
      </c>
      <c r="G38" s="77">
        <f t="shared" si="1"/>
        <v>0</v>
      </c>
      <c r="H38" s="77">
        <v>1.3393291381259549E-3</v>
      </c>
      <c r="I38" s="77">
        <f t="shared" si="2"/>
        <v>1.3393291381259549E-3</v>
      </c>
      <c r="J38" s="76">
        <f>分析係数表!G41</f>
        <v>0.44503393665158369</v>
      </c>
      <c r="K38" s="78">
        <f t="shared" si="3"/>
        <v>5.9604691881236639E-4</v>
      </c>
      <c r="L38" s="79"/>
      <c r="M38" s="80"/>
      <c r="N38" s="81">
        <f>分析係数表!H41</f>
        <v>5.40375184572724E-2</v>
      </c>
      <c r="O38" s="82">
        <f t="shared" si="4"/>
        <v>0.69460921689269373</v>
      </c>
      <c r="P38" s="76">
        <f>分析係数表!C41</f>
        <v>0.76071116627591595</v>
      </c>
      <c r="Q38" s="82">
        <f t="shared" si="5"/>
        <v>0.52839698748844166</v>
      </c>
      <c r="R38" s="83">
        <v>0.53753231362471154</v>
      </c>
      <c r="S38" s="84">
        <f t="shared" si="6"/>
        <v>0.5388716427628375</v>
      </c>
      <c r="T38" s="85">
        <f>分析係数表!F41</f>
        <v>0.54961538461538462</v>
      </c>
      <c r="U38" s="86">
        <f t="shared" si="7"/>
        <v>0.29617214519542107</v>
      </c>
      <c r="V38" s="87">
        <f>分析係数表!D41</f>
        <v>0.14765837104072399</v>
      </c>
      <c r="W38" s="167">
        <f t="shared" si="8"/>
        <v>0</v>
      </c>
      <c r="X38" s="76">
        <f>分析係数表!E41</f>
        <v>0.13881221719457013</v>
      </c>
      <c r="Y38" s="166">
        <f t="shared" si="9"/>
        <v>0</v>
      </c>
    </row>
    <row r="39" spans="1:25" x14ac:dyDescent="0.2">
      <c r="A39" s="6" t="s">
        <v>51</v>
      </c>
      <c r="B39" s="5" t="s">
        <v>368</v>
      </c>
      <c r="C39" s="90"/>
      <c r="D39" s="76">
        <f>投入係数表!E39</f>
        <v>7.6923076923076927E-3</v>
      </c>
      <c r="E39" s="77">
        <f>$C$7*D39</f>
        <v>0.76923076923076927</v>
      </c>
      <c r="F39" s="76">
        <f>分析係数表!C42</f>
        <v>0.30107643796890293</v>
      </c>
      <c r="G39" s="77">
        <f>E39*F39</f>
        <v>0.23159725997607919</v>
      </c>
      <c r="H39" s="77">
        <v>0.23507378734133708</v>
      </c>
      <c r="I39" s="77">
        <f>C39+H39</f>
        <v>0.23507378734133708</v>
      </c>
      <c r="J39" s="76">
        <f>分析係数表!G42</f>
        <v>0.48530465949820789</v>
      </c>
      <c r="K39" s="78">
        <f>I39*J39</f>
        <v>0.11408240432264172</v>
      </c>
      <c r="L39" s="79"/>
      <c r="M39" s="80"/>
      <c r="N39" s="81">
        <f>分析係数表!H42</f>
        <v>1.1991298601515789E-2</v>
      </c>
      <c r="O39" s="82">
        <f t="shared" si="4"/>
        <v>0.15413858313481416</v>
      </c>
      <c r="P39" s="76">
        <f>分析係数表!C42</f>
        <v>0.30107643796890293</v>
      </c>
      <c r="Q39" s="82">
        <f>O39*P39</f>
        <v>4.6407495563803462E-2</v>
      </c>
      <c r="R39" s="83">
        <v>4.9032653814519885E-2</v>
      </c>
      <c r="S39" s="84">
        <f>I39+R39</f>
        <v>0.28410644115585698</v>
      </c>
      <c r="T39" s="85">
        <f>分析係数表!F42</f>
        <v>0.55698924731182797</v>
      </c>
      <c r="U39" s="86">
        <f>S39*T39</f>
        <v>0.15824423281584293</v>
      </c>
      <c r="V39" s="87">
        <f>分析係数表!D42</f>
        <v>0.33118279569892473</v>
      </c>
      <c r="W39" s="167">
        <f t="shared" si="8"/>
        <v>0</v>
      </c>
      <c r="X39" s="76">
        <f>分析係数表!E42</f>
        <v>0.28387096774193549</v>
      </c>
      <c r="Y39" s="166">
        <f t="shared" si="9"/>
        <v>0</v>
      </c>
    </row>
    <row r="40" spans="1:25" x14ac:dyDescent="0.2">
      <c r="A40" s="6" t="s">
        <v>195</v>
      </c>
      <c r="B40" s="5" t="s">
        <v>41</v>
      </c>
      <c r="C40" s="90"/>
      <c r="D40" s="76">
        <f>投入係数表!E40</f>
        <v>1.1538461538461539E-2</v>
      </c>
      <c r="E40" s="77">
        <f>$C$7*D40</f>
        <v>1.153846153846154</v>
      </c>
      <c r="F40" s="76">
        <f>分析係数表!C43</f>
        <v>0.72981232219865499</v>
      </c>
      <c r="G40" s="77">
        <f>E40*F40</f>
        <v>0.84209114099844817</v>
      </c>
      <c r="H40" s="77">
        <v>1.3243827811899682</v>
      </c>
      <c r="I40" s="77">
        <f>C40+H40</f>
        <v>1.3243827811899682</v>
      </c>
      <c r="J40" s="76">
        <f>分析係数表!G43</f>
        <v>0.39095764137830125</v>
      </c>
      <c r="K40" s="78">
        <f>I40*J40</f>
        <v>0.51777756841606482</v>
      </c>
      <c r="L40" s="79"/>
      <c r="M40" s="80"/>
      <c r="N40" s="81">
        <f>分析係数表!H43</f>
        <v>3.3430191196790096E-2</v>
      </c>
      <c r="O40" s="82">
        <f t="shared" si="4"/>
        <v>0.42971845470913383</v>
      </c>
      <c r="P40" s="76">
        <f>分析係数表!C43</f>
        <v>0.72981232219865499</v>
      </c>
      <c r="Q40" s="82">
        <f>O40*P40</f>
        <v>0.31361382332289051</v>
      </c>
      <c r="R40" s="83">
        <v>0.6272605725238235</v>
      </c>
      <c r="S40" s="84">
        <f>I40+R40</f>
        <v>1.9516433537137918</v>
      </c>
      <c r="T40" s="85">
        <f>分析係数表!F43</f>
        <v>0.64680420416026529</v>
      </c>
      <c r="U40" s="86">
        <f>S40*T40</f>
        <v>1.2623311262035202</v>
      </c>
      <c r="V40" s="87">
        <f>分析係数表!D43</f>
        <v>0.10445777550174361</v>
      </c>
      <c r="W40" s="167">
        <f t="shared" si="8"/>
        <v>0</v>
      </c>
      <c r="X40" s="76">
        <f>分析係数表!E43</f>
        <v>8.2644426561318804E-2</v>
      </c>
      <c r="Y40" s="166">
        <f t="shared" si="9"/>
        <v>0</v>
      </c>
    </row>
    <row r="41" spans="1:25" x14ac:dyDescent="0.2">
      <c r="A41" s="6" t="s">
        <v>341</v>
      </c>
      <c r="B41" s="5" t="s">
        <v>42</v>
      </c>
      <c r="C41" s="90"/>
      <c r="D41" s="76">
        <f>投入係数表!E41</f>
        <v>0</v>
      </c>
      <c r="E41" s="77">
        <f>$C$7*D41</f>
        <v>0</v>
      </c>
      <c r="F41" s="76">
        <f>分析係数表!C44</f>
        <v>0.45252453325619169</v>
      </c>
      <c r="G41" s="77">
        <f>E41*F41</f>
        <v>0</v>
      </c>
      <c r="H41" s="77">
        <v>3.9138775232897315E-3</v>
      </c>
      <c r="I41" s="77">
        <f>C41+H41</f>
        <v>3.9138775232897315E-3</v>
      </c>
      <c r="J41" s="76">
        <f>分析係数表!G44</f>
        <v>0.2679406279539126</v>
      </c>
      <c r="K41" s="78">
        <f>I41*J41</f>
        <v>1.0486868013249548E-3</v>
      </c>
      <c r="L41" s="79"/>
      <c r="M41" s="80"/>
      <c r="N41" s="81">
        <f>分析係数表!H44</f>
        <v>0.11253165797686161</v>
      </c>
      <c r="O41" s="82">
        <f t="shared" si="4"/>
        <v>1.446504744379592</v>
      </c>
      <c r="P41" s="76">
        <f>分析係数表!C44</f>
        <v>0.45252453325619169</v>
      </c>
      <c r="Q41" s="82">
        <f>O41*P41</f>
        <v>0.65457888430324174</v>
      </c>
      <c r="R41" s="83">
        <v>0.66561687477485576</v>
      </c>
      <c r="S41" s="84">
        <f>I41+R41</f>
        <v>0.66953075229814552</v>
      </c>
      <c r="T41" s="85">
        <f>分析係数表!F44</f>
        <v>0.51592877398257675</v>
      </c>
      <c r="U41" s="86">
        <f>S41*T41</f>
        <v>0.34543018017681448</v>
      </c>
      <c r="V41" s="87">
        <f>分析係数表!D44</f>
        <v>0.17695373374549728</v>
      </c>
      <c r="W41" s="167">
        <f t="shared" si="8"/>
        <v>0</v>
      </c>
      <c r="X41" s="76">
        <f>分析係数表!E44</f>
        <v>0.1325013412359809</v>
      </c>
      <c r="Y41" s="166">
        <f t="shared" si="9"/>
        <v>0</v>
      </c>
    </row>
    <row r="42" spans="1:25" x14ac:dyDescent="0.2">
      <c r="A42" s="6" t="s">
        <v>342</v>
      </c>
      <c r="B42" s="5" t="s">
        <v>279</v>
      </c>
      <c r="C42" s="90"/>
      <c r="D42" s="76">
        <f>投入係数表!E42</f>
        <v>0</v>
      </c>
      <c r="E42" s="77">
        <f>$C$7*D42</f>
        <v>0</v>
      </c>
      <c r="F42" s="76">
        <f>分析係数表!C45</f>
        <v>1</v>
      </c>
      <c r="G42" s="77">
        <f>E42*F42</f>
        <v>0</v>
      </c>
      <c r="H42" s="77">
        <v>1.5398876617987264E-2</v>
      </c>
      <c r="I42" s="77">
        <f>C42+H42</f>
        <v>1.5398876617987264E-2</v>
      </c>
      <c r="J42" s="76">
        <f>分析係数表!G45</f>
        <v>0</v>
      </c>
      <c r="K42" s="78">
        <f>I42*J42</f>
        <v>0</v>
      </c>
      <c r="L42" s="79"/>
      <c r="M42" s="80"/>
      <c r="N42" s="81">
        <f>分析係数表!H45</f>
        <v>0</v>
      </c>
      <c r="O42" s="82">
        <f t="shared" si="4"/>
        <v>0</v>
      </c>
      <c r="P42" s="76">
        <f>分析係数表!C45</f>
        <v>1</v>
      </c>
      <c r="Q42" s="82">
        <f>O42*P42</f>
        <v>0</v>
      </c>
      <c r="R42" s="83">
        <v>1.1038720817920877E-2</v>
      </c>
      <c r="S42" s="84">
        <f>I42+R42</f>
        <v>2.6437597435908143E-2</v>
      </c>
      <c r="T42" s="85">
        <f>分析係数表!F45</f>
        <v>0</v>
      </c>
      <c r="U42" s="86">
        <f>S42*T42</f>
        <v>0</v>
      </c>
      <c r="V42" s="87">
        <f>分析係数表!D45</f>
        <v>0</v>
      </c>
      <c r="W42" s="167">
        <f t="shared" si="8"/>
        <v>0</v>
      </c>
      <c r="X42" s="76">
        <f>分析係数表!E45</f>
        <v>0</v>
      </c>
      <c r="Y42" s="166">
        <f t="shared" si="9"/>
        <v>0</v>
      </c>
    </row>
    <row r="43" spans="1:25" x14ac:dyDescent="0.2">
      <c r="A43" s="6" t="s">
        <v>343</v>
      </c>
      <c r="B43" s="5" t="s">
        <v>280</v>
      </c>
      <c r="C43" s="90"/>
      <c r="D43" s="76">
        <f>投入係数表!E43</f>
        <v>1.1538461538461539E-2</v>
      </c>
      <c r="E43" s="77">
        <f>$C$7*D43</f>
        <v>1.153846153846154</v>
      </c>
      <c r="F43" s="76">
        <f>分析係数表!C46</f>
        <v>0.34080923888028791</v>
      </c>
      <c r="G43" s="77">
        <f>E43*F43</f>
        <v>0.39324142947725532</v>
      </c>
      <c r="H43" s="77">
        <v>0.41707111832986637</v>
      </c>
      <c r="I43" s="77">
        <f>C43+H43</f>
        <v>0.41707111832986637</v>
      </c>
      <c r="J43" s="76">
        <f>分析係数表!G46</f>
        <v>9.3103025848340071E-3</v>
      </c>
      <c r="K43" s="78">
        <f>I43*J43</f>
        <v>3.8830583110461649E-3</v>
      </c>
      <c r="L43" s="79"/>
      <c r="M43" s="80"/>
      <c r="N43" s="81">
        <f>分析係数表!H46</f>
        <v>2.2019091222401043E-2</v>
      </c>
      <c r="O43" s="82">
        <f t="shared" si="4"/>
        <v>0.28303786234695999</v>
      </c>
      <c r="P43" s="76">
        <f>分析係数表!C46</f>
        <v>0.34080923888028791</v>
      </c>
      <c r="Q43" s="82">
        <f>O43*P43</f>
        <v>9.6461918440771136E-2</v>
      </c>
      <c r="R43" s="83">
        <v>0.11033254475827582</v>
      </c>
      <c r="S43" s="84">
        <f>I43+R43</f>
        <v>0.52740366308814224</v>
      </c>
      <c r="T43" s="85">
        <f>分析係数表!F46</f>
        <v>0.31361019233125076</v>
      </c>
      <c r="U43" s="86">
        <f>S43*T43</f>
        <v>0.16539916421727846</v>
      </c>
      <c r="V43" s="87">
        <f>分析係数表!D46</f>
        <v>2.8175915717260809E-3</v>
      </c>
      <c r="W43" s="167">
        <f t="shared" si="8"/>
        <v>0</v>
      </c>
      <c r="X43" s="76">
        <f>分析係数表!E46</f>
        <v>8.2077667524194532E-3</v>
      </c>
      <c r="Y43" s="166">
        <f t="shared" si="9"/>
        <v>0</v>
      </c>
    </row>
    <row r="44" spans="1:25" x14ac:dyDescent="0.2">
      <c r="A44" s="192">
        <v>40</v>
      </c>
      <c r="B44" s="14" t="s">
        <v>151</v>
      </c>
      <c r="C44" s="197">
        <f>SUM(C5:C43)</f>
        <v>100</v>
      </c>
      <c r="D44" s="92">
        <f>投入係数表!E44</f>
        <v>0.44615384615384618</v>
      </c>
      <c r="E44" s="91">
        <f>SUM(E5:E43)</f>
        <v>44.615384615384613</v>
      </c>
      <c r="F44" s="92">
        <f>分析係数表!C47</f>
        <v>0.44730110240898746</v>
      </c>
      <c r="G44" s="91">
        <f>SUM(G5:G43)</f>
        <v>9.4117815210911733</v>
      </c>
      <c r="H44" s="91">
        <f>SUM(H5:H43)</f>
        <v>10.851786636310051</v>
      </c>
      <c r="I44" s="91">
        <f>SUM(I5:I43)</f>
        <v>110.85178663631007</v>
      </c>
      <c r="J44" s="92">
        <f>分析係数表!G47</f>
        <v>0.20041488570582558</v>
      </c>
      <c r="K44" s="93">
        <f>SUM(K5:K43)</f>
        <v>20.49022750729317</v>
      </c>
      <c r="L44" s="94">
        <f>最終需要_まとめ!$L$33</f>
        <v>0.62733333333333341</v>
      </c>
      <c r="M44" s="91">
        <f>K44*L44</f>
        <v>12.854202722908584</v>
      </c>
      <c r="N44" s="95">
        <f>分析係数表!H47</f>
        <v>1</v>
      </c>
      <c r="O44" s="109">
        <f t="shared" si="4"/>
        <v>12.854202722908584</v>
      </c>
      <c r="P44" s="92">
        <f>分析係数表!C47</f>
        <v>0.44730110240898746</v>
      </c>
      <c r="Q44" s="96">
        <f>SUM(Q5:Q43)</f>
        <v>6.1888746020266892</v>
      </c>
      <c r="R44" s="91">
        <f>SUM(R5:R43)</f>
        <v>7.1164110676261751</v>
      </c>
      <c r="S44" s="97">
        <f>SUM(S5:S43)</f>
        <v>117.96819770393623</v>
      </c>
      <c r="T44" s="98">
        <f>分析係数表!F47</f>
        <v>0.4447131739491107</v>
      </c>
      <c r="U44" s="99">
        <f>SUM(U5:U43)</f>
        <v>62.618214368433108</v>
      </c>
      <c r="V44" s="100">
        <f>分析係数表!D47</f>
        <v>5.9741394314336671E-2</v>
      </c>
      <c r="W44" s="164">
        <f>SUM(W5:W43)</f>
        <v>10</v>
      </c>
      <c r="X44" s="92">
        <f>分析係数表!E47</f>
        <v>5.0958836918611881E-2</v>
      </c>
      <c r="Y44" s="165">
        <f>SUM(Y5:Y43)</f>
        <v>0</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8" t="str">
        <f>取引基本表!$E$1</f>
        <v>2015年加古川市産業連関表</v>
      </c>
      <c r="H1" s="401"/>
      <c r="I1" s="401"/>
    </row>
    <row r="2" spans="1:25" x14ac:dyDescent="0.2">
      <c r="B2" s="3" t="s">
        <v>305</v>
      </c>
      <c r="S2" s="3" t="s">
        <v>153</v>
      </c>
      <c r="U2" s="64" t="s">
        <v>210</v>
      </c>
      <c r="W2" s="3" t="s">
        <v>130</v>
      </c>
      <c r="Y2" s="3" t="s">
        <v>154</v>
      </c>
    </row>
    <row r="3" spans="1:25" ht="44" x14ac:dyDescent="0.2">
      <c r="B3" s="65"/>
      <c r="C3" s="66" t="s">
        <v>228</v>
      </c>
      <c r="D3" s="66" t="s">
        <v>249</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投入係数表!F5</f>
        <v>0</v>
      </c>
      <c r="E5" s="77">
        <f t="shared" ref="E5:E38" si="0">$C$8*D5</f>
        <v>0</v>
      </c>
      <c r="F5" s="76">
        <f>分析係数表!C8</f>
        <v>6.8521575100212173E-2</v>
      </c>
      <c r="G5" s="77">
        <f t="shared" ref="G5:G38" si="1">E5*F5</f>
        <v>0</v>
      </c>
      <c r="H5" s="77">
        <f t="array" ref="H5:H43">MMULT(逆行列係数!C5:AO43,'4'!G5:G43)</f>
        <v>2.1334313890446229E-4</v>
      </c>
      <c r="I5" s="77">
        <f t="shared" ref="I5:I38" si="2">C5+H5</f>
        <v>2.1334313890446229E-4</v>
      </c>
      <c r="J5" s="76">
        <f>分析係数表!G8</f>
        <v>0.11996034368803701</v>
      </c>
      <c r="K5" s="78">
        <f t="shared" ref="K5:K38" si="3">I5*J5</f>
        <v>2.5592716266463918E-5</v>
      </c>
      <c r="L5" s="79" t="s">
        <v>181</v>
      </c>
      <c r="M5" s="80" t="s">
        <v>181</v>
      </c>
      <c r="N5" s="81">
        <f>分析係数表!H8</f>
        <v>1.0951051471680932E-2</v>
      </c>
      <c r="O5" s="82">
        <f t="shared" ref="O5:O43" si="4">$M$44*N5</f>
        <v>0.264613023868775</v>
      </c>
      <c r="P5" s="76">
        <f>分析係数表!C8</f>
        <v>6.8521575100212173E-2</v>
      </c>
      <c r="Q5" s="82">
        <f t="shared" ref="Q5:Q38" si="5">O5*P5</f>
        <v>1.8131701187518501E-2</v>
      </c>
      <c r="R5" s="83">
        <f t="array" ref="R5:R43">MMULT(逆行列係数!C5:AO43,'4'!Q5:Q43)</f>
        <v>2.3323150725899005E-2</v>
      </c>
      <c r="S5" s="84">
        <f t="shared" ref="S5:S38" si="6">I5+R5</f>
        <v>2.3536493864803467E-2</v>
      </c>
      <c r="T5" s="85">
        <f>分析係数表!F8</f>
        <v>0.45208195637805682</v>
      </c>
      <c r="U5" s="86">
        <f t="shared" ref="U5:U43" si="7">S5*T5</f>
        <v>1.0640424192680483E-2</v>
      </c>
      <c r="V5" s="87">
        <f>分析係数表!D8</f>
        <v>0.36021150033046928</v>
      </c>
      <c r="W5" s="167">
        <f t="shared" ref="W5:W43" si="8">ROUND(S5*V5,0)</f>
        <v>0</v>
      </c>
      <c r="X5" s="76">
        <f>分析係数表!E8</f>
        <v>0.22769332452081956</v>
      </c>
      <c r="Y5" s="166">
        <f t="shared" ref="Y5:Y43" si="9">ROUND(S5*X5,0)</f>
        <v>0</v>
      </c>
    </row>
    <row r="6" spans="1:25" x14ac:dyDescent="0.2">
      <c r="A6" s="6" t="s">
        <v>220</v>
      </c>
      <c r="B6" s="5" t="s">
        <v>266</v>
      </c>
      <c r="C6" s="90"/>
      <c r="D6" s="76">
        <f>投入係数表!F6</f>
        <v>0</v>
      </c>
      <c r="E6" s="77">
        <f t="shared" si="0"/>
        <v>0</v>
      </c>
      <c r="F6" s="76">
        <f>分析係数表!C9</f>
        <v>0.10166666666666668</v>
      </c>
      <c r="G6" s="77">
        <f t="shared" si="1"/>
        <v>0</v>
      </c>
      <c r="H6" s="77">
        <v>5.4407638270968077E-5</v>
      </c>
      <c r="I6" s="77">
        <f t="shared" si="2"/>
        <v>5.4407638270968077E-5</v>
      </c>
      <c r="J6" s="76">
        <f>分析係数表!G9</f>
        <v>0.25757575757575757</v>
      </c>
      <c r="K6" s="78">
        <f t="shared" si="3"/>
        <v>1.4014088645552384E-5</v>
      </c>
      <c r="L6" s="79"/>
      <c r="M6" s="80"/>
      <c r="N6" s="81">
        <f>分析係数表!H9</f>
        <v>5.8336047250617351E-4</v>
      </c>
      <c r="O6" s="82">
        <f t="shared" si="4"/>
        <v>1.4095886503187235E-2</v>
      </c>
      <c r="P6" s="76">
        <f>分析係数表!C9</f>
        <v>0.10166666666666668</v>
      </c>
      <c r="Q6" s="82">
        <f t="shared" si="5"/>
        <v>1.4330817944907025E-3</v>
      </c>
      <c r="R6" s="83">
        <v>1.6192435159385369E-3</v>
      </c>
      <c r="S6" s="84">
        <f t="shared" si="6"/>
        <v>1.6736511542095049E-3</v>
      </c>
      <c r="T6" s="85">
        <f>分析係数表!F9</f>
        <v>0.71212121212121215</v>
      </c>
      <c r="U6" s="86">
        <f t="shared" si="7"/>
        <v>1.1918424886037384E-3</v>
      </c>
      <c r="V6" s="87">
        <f>分析係数表!D9</f>
        <v>0</v>
      </c>
      <c r="W6" s="167">
        <f t="shared" si="8"/>
        <v>0</v>
      </c>
      <c r="X6" s="76">
        <f>分析係数表!E9</f>
        <v>0</v>
      </c>
      <c r="Y6" s="166">
        <f t="shared" si="9"/>
        <v>0</v>
      </c>
    </row>
    <row r="7" spans="1:25" x14ac:dyDescent="0.2">
      <c r="A7" s="6" t="s">
        <v>221</v>
      </c>
      <c r="B7" s="5" t="s">
        <v>267</v>
      </c>
      <c r="C7" s="90"/>
      <c r="D7" s="76">
        <f>投入係数表!F7</f>
        <v>0</v>
      </c>
      <c r="E7" s="77">
        <f t="shared" si="0"/>
        <v>0</v>
      </c>
      <c r="F7" s="76">
        <f>分析係数表!C10</f>
        <v>6.675102815564693E-2</v>
      </c>
      <c r="G7" s="77">
        <f t="shared" si="1"/>
        <v>0</v>
      </c>
      <c r="H7" s="77">
        <v>1.4593479876592774E-5</v>
      </c>
      <c r="I7" s="77">
        <f t="shared" si="2"/>
        <v>1.4593479876592774E-5</v>
      </c>
      <c r="J7" s="76">
        <f>分析係数表!G10</f>
        <v>0.17692307692307693</v>
      </c>
      <c r="K7" s="78">
        <f t="shared" si="3"/>
        <v>2.5819233627817983E-6</v>
      </c>
      <c r="L7" s="79"/>
      <c r="M7" s="80"/>
      <c r="N7" s="81">
        <f>分析係数表!H10</f>
        <v>1.0987412693544459E-3</v>
      </c>
      <c r="O7" s="82">
        <f t="shared" si="4"/>
        <v>2.6549162926057256E-2</v>
      </c>
      <c r="P7" s="76">
        <f>分析係数表!C10</f>
        <v>6.675102815564693E-2</v>
      </c>
      <c r="Q7" s="82">
        <f t="shared" si="5"/>
        <v>1.7721839219861056E-3</v>
      </c>
      <c r="R7" s="83">
        <v>2.6904839773080102E-3</v>
      </c>
      <c r="S7" s="84">
        <f t="shared" si="6"/>
        <v>2.7050774571846029E-3</v>
      </c>
      <c r="T7" s="85">
        <f>分析係数表!F10</f>
        <v>0.52307692307692311</v>
      </c>
      <c r="U7" s="86">
        <f t="shared" si="7"/>
        <v>1.4149635929888694E-3</v>
      </c>
      <c r="V7" s="87">
        <f>分析係数表!D10</f>
        <v>9.2307692307692313E-2</v>
      </c>
      <c r="W7" s="167">
        <f t="shared" si="8"/>
        <v>0</v>
      </c>
      <c r="X7" s="76">
        <f>分析係数表!E10</f>
        <v>0</v>
      </c>
      <c r="Y7" s="166">
        <f t="shared" si="9"/>
        <v>0</v>
      </c>
    </row>
    <row r="8" spans="1:25" x14ac:dyDescent="0.2">
      <c r="A8" s="6" t="s">
        <v>222</v>
      </c>
      <c r="B8" s="5" t="s">
        <v>27</v>
      </c>
      <c r="C8" s="75">
        <f>最終需要_まとめ!C9</f>
        <v>100</v>
      </c>
      <c r="D8" s="76">
        <f>投入係数表!F8</f>
        <v>3.0060120240480962E-3</v>
      </c>
      <c r="E8" s="77">
        <f t="shared" si="0"/>
        <v>0.30060120240480964</v>
      </c>
      <c r="F8" s="76">
        <f>分析係数表!C11</f>
        <v>1.2359489742525653E-2</v>
      </c>
      <c r="G8" s="77">
        <f t="shared" si="1"/>
        <v>3.7152774777131224E-3</v>
      </c>
      <c r="H8" s="77">
        <v>1.5894998043248555E-2</v>
      </c>
      <c r="I8" s="77">
        <f t="shared" si="2"/>
        <v>100.01589499804325</v>
      </c>
      <c r="J8" s="76">
        <f>分析係数表!G11</f>
        <v>0.33667334669338678</v>
      </c>
      <c r="K8" s="78">
        <f t="shared" si="3"/>
        <v>33.672686091525584</v>
      </c>
      <c r="L8" s="79"/>
      <c r="M8" s="80"/>
      <c r="N8" s="81">
        <f>分析係数表!H11</f>
        <v>-2.0551994966342155E-5</v>
      </c>
      <c r="O8" s="82">
        <f t="shared" si="4"/>
        <v>-4.9660304753776168E-4</v>
      </c>
      <c r="P8" s="76">
        <f>分析係数表!C11</f>
        <v>1.2359489742525653E-2</v>
      </c>
      <c r="Q8" s="82">
        <f t="shared" si="5"/>
        <v>-6.137760272149945E-6</v>
      </c>
      <c r="R8" s="83">
        <v>1.8264926010598561E-3</v>
      </c>
      <c r="S8" s="84">
        <f t="shared" si="6"/>
        <v>100.01772149064431</v>
      </c>
      <c r="T8" s="85">
        <f>分析係数表!F11</f>
        <v>0.55811623246492981</v>
      </c>
      <c r="U8" s="86">
        <f t="shared" si="7"/>
        <v>55.821513898085044</v>
      </c>
      <c r="V8" s="87">
        <f>分析係数表!D11</f>
        <v>9.0180360721442889E-3</v>
      </c>
      <c r="W8" s="167">
        <f t="shared" si="8"/>
        <v>1</v>
      </c>
      <c r="X8" s="76">
        <f>分析係数表!E11</f>
        <v>0</v>
      </c>
      <c r="Y8" s="166">
        <f t="shared" si="9"/>
        <v>0</v>
      </c>
    </row>
    <row r="9" spans="1:25" x14ac:dyDescent="0.2">
      <c r="A9" s="6" t="s">
        <v>223</v>
      </c>
      <c r="B9" s="5" t="s">
        <v>191</v>
      </c>
      <c r="C9" s="90"/>
      <c r="D9" s="76">
        <f>投入係数表!F9</f>
        <v>0</v>
      </c>
      <c r="E9" s="77">
        <f t="shared" si="0"/>
        <v>0</v>
      </c>
      <c r="F9" s="76">
        <f>分析係数表!C12</f>
        <v>9.527433500036242E-2</v>
      </c>
      <c r="G9" s="77">
        <f t="shared" si="1"/>
        <v>0</v>
      </c>
      <c r="H9" s="77">
        <v>3.4666161430928368E-4</v>
      </c>
      <c r="I9" s="77">
        <f t="shared" si="2"/>
        <v>3.4666161430928368E-4</v>
      </c>
      <c r="J9" s="76">
        <f>分析係数表!G12</f>
        <v>0.14088657924107142</v>
      </c>
      <c r="K9" s="78">
        <f t="shared" si="3"/>
        <v>4.8839968994222634E-5</v>
      </c>
      <c r="L9" s="79"/>
      <c r="M9" s="80"/>
      <c r="N9" s="81">
        <f>分析係数表!H12</f>
        <v>8.9938691818092706E-2</v>
      </c>
      <c r="O9" s="82">
        <f t="shared" si="4"/>
        <v>2.1732113364940968</v>
      </c>
      <c r="P9" s="76">
        <f>分析係数表!C12</f>
        <v>9.527433500036242E-2</v>
      </c>
      <c r="Q9" s="82">
        <f t="shared" si="5"/>
        <v>0.20705126489972392</v>
      </c>
      <c r="R9" s="83">
        <v>0.22984123545317975</v>
      </c>
      <c r="S9" s="84">
        <f t="shared" si="6"/>
        <v>0.23018789706748904</v>
      </c>
      <c r="T9" s="85">
        <f>分析係数表!F12</f>
        <v>0.31070382254464285</v>
      </c>
      <c r="U9" s="86">
        <f t="shared" si="7"/>
        <v>7.1520259522381627E-2</v>
      </c>
      <c r="V9" s="87">
        <f>分析係数表!D12</f>
        <v>6.9248744419642863E-2</v>
      </c>
      <c r="W9" s="167">
        <f t="shared" si="8"/>
        <v>0</v>
      </c>
      <c r="X9" s="76">
        <f>分析係数表!E12</f>
        <v>7.6468331473214288E-2</v>
      </c>
      <c r="Y9" s="166">
        <f t="shared" si="9"/>
        <v>0</v>
      </c>
    </row>
    <row r="10" spans="1:25" x14ac:dyDescent="0.2">
      <c r="A10" s="6" t="s">
        <v>224</v>
      </c>
      <c r="B10" s="5" t="s">
        <v>28</v>
      </c>
      <c r="C10" s="90"/>
      <c r="D10" s="76">
        <f>投入係数表!F10</f>
        <v>5.0100200400801601E-3</v>
      </c>
      <c r="E10" s="77">
        <f t="shared" si="0"/>
        <v>0.50100200400801598</v>
      </c>
      <c r="F10" s="76">
        <f>分析係数表!C13</f>
        <v>0</v>
      </c>
      <c r="G10" s="77">
        <f t="shared" si="1"/>
        <v>0</v>
      </c>
      <c r="H10" s="77">
        <v>0</v>
      </c>
      <c r="I10" s="77">
        <f t="shared" si="2"/>
        <v>0</v>
      </c>
      <c r="J10" s="76">
        <f>分析係数表!G13</f>
        <v>0.24501568667138954</v>
      </c>
      <c r="K10" s="78">
        <f t="shared" si="3"/>
        <v>0</v>
      </c>
      <c r="L10" s="79"/>
      <c r="M10" s="80"/>
      <c r="N10" s="81">
        <f>分析係数表!H13</f>
        <v>1.4256760815882582E-2</v>
      </c>
      <c r="O10" s="82">
        <f t="shared" si="4"/>
        <v>0.3444897140535027</v>
      </c>
      <c r="P10" s="76">
        <f>分析係数表!C13</f>
        <v>0</v>
      </c>
      <c r="Q10" s="82">
        <f t="shared" si="5"/>
        <v>0</v>
      </c>
      <c r="R10" s="83">
        <v>0</v>
      </c>
      <c r="S10" s="84">
        <f t="shared" si="6"/>
        <v>0</v>
      </c>
      <c r="T10" s="85">
        <f>分析係数表!F13</f>
        <v>0.38356441655702866</v>
      </c>
      <c r="U10" s="86">
        <f t="shared" si="7"/>
        <v>0</v>
      </c>
      <c r="V10" s="87">
        <f>分析係数表!D13</f>
        <v>0.14249569881590932</v>
      </c>
      <c r="W10" s="167">
        <f t="shared" si="8"/>
        <v>0</v>
      </c>
      <c r="X10" s="76">
        <f>分析係数表!E13</f>
        <v>0.13065479202509866</v>
      </c>
      <c r="Y10" s="166">
        <f t="shared" si="9"/>
        <v>0</v>
      </c>
    </row>
    <row r="11" spans="1:25" x14ac:dyDescent="0.2">
      <c r="A11" s="6" t="s">
        <v>225</v>
      </c>
      <c r="B11" s="5" t="s">
        <v>268</v>
      </c>
      <c r="C11" s="90"/>
      <c r="D11" s="76">
        <f>投入係数表!F11</f>
        <v>4.0080160320641279E-3</v>
      </c>
      <c r="E11" s="77">
        <f t="shared" si="0"/>
        <v>0.40080160320641278</v>
      </c>
      <c r="F11" s="76">
        <f>分析係数表!C14</f>
        <v>0.10677389421589856</v>
      </c>
      <c r="G11" s="77">
        <f t="shared" si="1"/>
        <v>4.2795147982324068E-2</v>
      </c>
      <c r="H11" s="77">
        <v>6.7685542804025681E-2</v>
      </c>
      <c r="I11" s="77">
        <f t="shared" si="2"/>
        <v>6.7685542804025681E-2</v>
      </c>
      <c r="J11" s="76">
        <f>分析係数表!G14</f>
        <v>0.16458723227282179</v>
      </c>
      <c r="K11" s="78">
        <f t="shared" si="3"/>
        <v>1.1140176154998196E-2</v>
      </c>
      <c r="L11" s="79"/>
      <c r="M11" s="80"/>
      <c r="N11" s="81">
        <f>分析係数表!H14</f>
        <v>1.166720945012347E-3</v>
      </c>
      <c r="O11" s="82">
        <f t="shared" si="4"/>
        <v>2.819177300637447E-2</v>
      </c>
      <c r="P11" s="76">
        <f>分析係数表!C14</f>
        <v>0.10677389421589856</v>
      </c>
      <c r="Q11" s="82">
        <f t="shared" si="5"/>
        <v>3.010145388741252E-3</v>
      </c>
      <c r="R11" s="83">
        <v>1.3106040014686082E-2</v>
      </c>
      <c r="S11" s="84">
        <f t="shared" si="6"/>
        <v>8.0791582818711766E-2</v>
      </c>
      <c r="T11" s="85">
        <f>分析係数表!F14</f>
        <v>0.30037429819089206</v>
      </c>
      <c r="U11" s="86">
        <f t="shared" si="7"/>
        <v>2.426771498890188E-2</v>
      </c>
      <c r="V11" s="87">
        <f>分析係数表!D14</f>
        <v>5.9367851944271161E-2</v>
      </c>
      <c r="W11" s="167">
        <f t="shared" si="8"/>
        <v>0</v>
      </c>
      <c r="X11" s="76">
        <f>分析係数表!E14</f>
        <v>5.1881888126429611E-2</v>
      </c>
      <c r="Y11" s="166">
        <f t="shared" si="9"/>
        <v>0</v>
      </c>
    </row>
    <row r="12" spans="1:25" x14ac:dyDescent="0.2">
      <c r="A12" s="6" t="s">
        <v>226</v>
      </c>
      <c r="B12" s="5" t="s">
        <v>29</v>
      </c>
      <c r="C12" s="90"/>
      <c r="D12" s="76">
        <f>投入係数表!F12</f>
        <v>1.9038076152304611E-2</v>
      </c>
      <c r="E12" s="77">
        <f t="shared" si="0"/>
        <v>1.903807615230461</v>
      </c>
      <c r="F12" s="76">
        <f>分析係数表!C15</f>
        <v>0</v>
      </c>
      <c r="G12" s="77">
        <f t="shared" si="1"/>
        <v>0</v>
      </c>
      <c r="H12" s="77">
        <v>0</v>
      </c>
      <c r="I12" s="77">
        <f t="shared" si="2"/>
        <v>0</v>
      </c>
      <c r="J12" s="76">
        <f>分析係数表!G15</f>
        <v>9.5597535599167657E-2</v>
      </c>
      <c r="K12" s="78">
        <f t="shared" si="3"/>
        <v>0</v>
      </c>
      <c r="L12" s="79"/>
      <c r="M12" s="80"/>
      <c r="N12" s="81">
        <f>分析係数表!H15</f>
        <v>8.2508355176415162E-3</v>
      </c>
      <c r="O12" s="82">
        <f t="shared" si="4"/>
        <v>0.19936702346919832</v>
      </c>
      <c r="P12" s="76">
        <f>分析係数表!C15</f>
        <v>0</v>
      </c>
      <c r="Q12" s="82">
        <f t="shared" si="5"/>
        <v>0</v>
      </c>
      <c r="R12" s="83">
        <v>0</v>
      </c>
      <c r="S12" s="84">
        <f t="shared" si="6"/>
        <v>0</v>
      </c>
      <c r="T12" s="85">
        <f>分析係数表!F15</f>
        <v>0.3037251621853197</v>
      </c>
      <c r="U12" s="86">
        <f t="shared" si="7"/>
        <v>0</v>
      </c>
      <c r="V12" s="87">
        <f>分析係数表!D15</f>
        <v>2.5215227059447551E-2</v>
      </c>
      <c r="W12" s="167">
        <f t="shared" si="8"/>
        <v>0</v>
      </c>
      <c r="X12" s="76">
        <f>分析係数表!E15</f>
        <v>2.1461503937329145E-2</v>
      </c>
      <c r="Y12" s="166">
        <f t="shared" si="9"/>
        <v>0</v>
      </c>
    </row>
    <row r="13" spans="1:25" x14ac:dyDescent="0.2">
      <c r="A13" s="6" t="s">
        <v>227</v>
      </c>
      <c r="B13" s="5" t="s">
        <v>30</v>
      </c>
      <c r="C13" s="90"/>
      <c r="D13" s="76">
        <f>投入係数表!F13</f>
        <v>2.9058116232464931E-2</v>
      </c>
      <c r="E13" s="77">
        <f t="shared" si="0"/>
        <v>2.905811623246493</v>
      </c>
      <c r="F13" s="76">
        <f>分析係数表!C16</f>
        <v>0.41015070437916346</v>
      </c>
      <c r="G13" s="77">
        <f t="shared" si="1"/>
        <v>1.1918206840677095</v>
      </c>
      <c r="H13" s="77">
        <v>1.2924320606689166</v>
      </c>
      <c r="I13" s="77">
        <f t="shared" si="2"/>
        <v>1.2924320606689166</v>
      </c>
      <c r="J13" s="76">
        <f>分析係数表!G16</f>
        <v>3.3423831070889892E-2</v>
      </c>
      <c r="K13" s="78">
        <f t="shared" si="3"/>
        <v>4.3198030866399985E-2</v>
      </c>
      <c r="L13" s="79"/>
      <c r="M13" s="80"/>
      <c r="N13" s="81">
        <f>分析係数表!H16</f>
        <v>1.6727742979912797E-2</v>
      </c>
      <c r="O13" s="82">
        <f t="shared" si="4"/>
        <v>0.40419668046131207</v>
      </c>
      <c r="P13" s="76">
        <f>分析係数表!C16</f>
        <v>0.41015070437916346</v>
      </c>
      <c r="Q13" s="82">
        <f t="shared" si="5"/>
        <v>0.16578155319892679</v>
      </c>
      <c r="R13" s="83">
        <v>0.20044019160247778</v>
      </c>
      <c r="S13" s="84">
        <f t="shared" si="6"/>
        <v>1.4928722522713944</v>
      </c>
      <c r="T13" s="85">
        <f>分析係数表!F16</f>
        <v>0.28886877828054297</v>
      </c>
      <c r="U13" s="86">
        <f t="shared" si="7"/>
        <v>0.43124418364256023</v>
      </c>
      <c r="V13" s="87">
        <f>分析係数表!D16</f>
        <v>1.1915535444947209E-2</v>
      </c>
      <c r="W13" s="167">
        <f t="shared" si="8"/>
        <v>0</v>
      </c>
      <c r="X13" s="76">
        <f>分析係数表!E16</f>
        <v>1.200603318250377E-2</v>
      </c>
      <c r="Y13" s="166">
        <f t="shared" si="9"/>
        <v>0</v>
      </c>
    </row>
    <row r="14" spans="1:25" x14ac:dyDescent="0.2">
      <c r="A14" s="6" t="s">
        <v>2</v>
      </c>
      <c r="B14" s="5" t="s">
        <v>365</v>
      </c>
      <c r="C14" s="90"/>
      <c r="D14" s="76">
        <f>投入係数表!F14</f>
        <v>6.0120240480961923E-3</v>
      </c>
      <c r="E14" s="77">
        <f t="shared" si="0"/>
        <v>0.60120240480961928</v>
      </c>
      <c r="F14" s="76">
        <f>分析係数表!C17</f>
        <v>9.7010006591167874E-2</v>
      </c>
      <c r="G14" s="77">
        <f t="shared" si="1"/>
        <v>5.832264925320714E-2</v>
      </c>
      <c r="H14" s="77">
        <v>7.1018411449856822E-2</v>
      </c>
      <c r="I14" s="77">
        <f t="shared" si="2"/>
        <v>7.1018411449856822E-2</v>
      </c>
      <c r="J14" s="76">
        <f>分析係数表!G17</f>
        <v>0.23047865738492257</v>
      </c>
      <c r="K14" s="78">
        <f t="shared" si="3"/>
        <v>1.6368228120573012E-2</v>
      </c>
      <c r="L14" s="79"/>
      <c r="M14" s="80"/>
      <c r="N14" s="81">
        <f>分析係数表!H17</f>
        <v>3.0021721877756735E-3</v>
      </c>
      <c r="O14" s="82">
        <f t="shared" si="4"/>
        <v>7.2542245174939193E-2</v>
      </c>
      <c r="P14" s="76">
        <f>分析係数表!C17</f>
        <v>9.7010006591167874E-2</v>
      </c>
      <c r="Q14" s="82">
        <f t="shared" si="5"/>
        <v>7.0373236825589667E-3</v>
      </c>
      <c r="R14" s="83">
        <v>1.3407158069379066E-2</v>
      </c>
      <c r="S14" s="84">
        <f t="shared" si="6"/>
        <v>8.4425569519235882E-2</v>
      </c>
      <c r="T14" s="85">
        <f>分析係数表!F17</f>
        <v>0.38098321731153201</v>
      </c>
      <c r="U14" s="86">
        <f t="shared" si="7"/>
        <v>3.2164725098796899E-2</v>
      </c>
      <c r="V14" s="87">
        <f>分析係数表!D17</f>
        <v>7.2149371323727812E-2</v>
      </c>
      <c r="W14" s="167">
        <f t="shared" si="8"/>
        <v>0</v>
      </c>
      <c r="X14" s="76">
        <f>分析係数表!E17</f>
        <v>7.3984134693216769E-2</v>
      </c>
      <c r="Y14" s="166">
        <f t="shared" si="9"/>
        <v>0</v>
      </c>
    </row>
    <row r="15" spans="1:25" x14ac:dyDescent="0.2">
      <c r="A15" s="6" t="s">
        <v>3</v>
      </c>
      <c r="B15" s="5" t="s">
        <v>31</v>
      </c>
      <c r="C15" s="90"/>
      <c r="D15" s="76">
        <f>投入係数表!F15</f>
        <v>1.002004008016032E-3</v>
      </c>
      <c r="E15" s="77">
        <f t="shared" si="0"/>
        <v>0.1002004008016032</v>
      </c>
      <c r="F15" s="76">
        <f>分析係数表!C18</f>
        <v>9.5269756838905817E-2</v>
      </c>
      <c r="G15" s="77">
        <f t="shared" si="1"/>
        <v>9.5460678195296404E-3</v>
      </c>
      <c r="H15" s="77">
        <v>1.3415651313879812E-2</v>
      </c>
      <c r="I15" s="77">
        <f t="shared" si="2"/>
        <v>1.3415651313879812E-2</v>
      </c>
      <c r="J15" s="76">
        <f>分析係数表!G18</f>
        <v>0.2156830511260891</v>
      </c>
      <c r="K15" s="78">
        <f t="shared" si="3"/>
        <v>2.8935286082213238E-3</v>
      </c>
      <c r="L15" s="79"/>
      <c r="M15" s="80"/>
      <c r="N15" s="81">
        <f>分析係数表!H18</f>
        <v>4.4107743043149704E-4</v>
      </c>
      <c r="O15" s="82">
        <f t="shared" si="4"/>
        <v>1.0657865404848886E-2</v>
      </c>
      <c r="P15" s="76">
        <f>分析係数表!C18</f>
        <v>9.5269756838905817E-2</v>
      </c>
      <c r="Q15" s="82">
        <f t="shared" si="5"/>
        <v>1.0153722455417398E-3</v>
      </c>
      <c r="R15" s="83">
        <v>2.3437953863796167E-3</v>
      </c>
      <c r="S15" s="84">
        <f t="shared" si="6"/>
        <v>1.575944670025943E-2</v>
      </c>
      <c r="T15" s="85">
        <f>分析係数表!F18</f>
        <v>0.45931283905967452</v>
      </c>
      <c r="U15" s="86">
        <f t="shared" si="7"/>
        <v>7.2385162059057781E-3</v>
      </c>
      <c r="V15" s="87">
        <f>分析係数表!D18</f>
        <v>2.4001315140555646E-2</v>
      </c>
      <c r="W15" s="167">
        <f t="shared" si="8"/>
        <v>0</v>
      </c>
      <c r="X15" s="76">
        <f>分析係数表!E18</f>
        <v>2.0549071181982573E-2</v>
      </c>
      <c r="Y15" s="166">
        <f t="shared" si="9"/>
        <v>0</v>
      </c>
    </row>
    <row r="16" spans="1:25" x14ac:dyDescent="0.2">
      <c r="A16" s="6" t="s">
        <v>4</v>
      </c>
      <c r="B16" s="5" t="s">
        <v>32</v>
      </c>
      <c r="C16" s="90"/>
      <c r="D16" s="76">
        <f>投入係数表!F16</f>
        <v>4.0080160320641279E-3</v>
      </c>
      <c r="E16" s="77">
        <f t="shared" si="0"/>
        <v>0.40080160320641278</v>
      </c>
      <c r="F16" s="76">
        <f>分析係数表!C19</f>
        <v>0.40536890089481681</v>
      </c>
      <c r="G16" s="77">
        <f t="shared" si="1"/>
        <v>0.16247250536866403</v>
      </c>
      <c r="H16" s="77">
        <v>0.26074902289700425</v>
      </c>
      <c r="I16" s="77">
        <f t="shared" si="2"/>
        <v>0.26074902289700425</v>
      </c>
      <c r="J16" s="76">
        <f>分析係数表!G19</f>
        <v>5.7664292584581833E-2</v>
      </c>
      <c r="K16" s="78">
        <f t="shared" si="3"/>
        <v>1.503590794747668E-2</v>
      </c>
      <c r="L16" s="79"/>
      <c r="M16" s="80"/>
      <c r="N16" s="81">
        <f>分析係数表!H19</f>
        <v>-1.1224551097002254E-4</v>
      </c>
      <c r="O16" s="82">
        <f t="shared" si="4"/>
        <v>-2.7122166442446983E-3</v>
      </c>
      <c r="P16" s="76">
        <f>分析係数表!C19</f>
        <v>0.40536890089481681</v>
      </c>
      <c r="Q16" s="82">
        <f t="shared" si="5"/>
        <v>-1.0994482800661017E-3</v>
      </c>
      <c r="R16" s="83">
        <v>5.9506837203138659E-3</v>
      </c>
      <c r="S16" s="84">
        <f t="shared" si="6"/>
        <v>0.26669970661731812</v>
      </c>
      <c r="T16" s="85">
        <f>分析係数表!F19</f>
        <v>0.24008915593875232</v>
      </c>
      <c r="U16" s="86">
        <f t="shared" si="7"/>
        <v>6.4031707450864783E-2</v>
      </c>
      <c r="V16" s="87">
        <f>分析係数表!D19</f>
        <v>8.3893032671263044E-3</v>
      </c>
      <c r="W16" s="167">
        <f t="shared" si="8"/>
        <v>0</v>
      </c>
      <c r="X16" s="76">
        <f>分析係数表!E19</f>
        <v>9.7042048804792374E-3</v>
      </c>
      <c r="Y16" s="166">
        <f t="shared" si="9"/>
        <v>0</v>
      </c>
    </row>
    <row r="17" spans="1:25" x14ac:dyDescent="0.2">
      <c r="A17" s="6" t="s">
        <v>5</v>
      </c>
      <c r="B17" s="5" t="s">
        <v>33</v>
      </c>
      <c r="C17" s="90"/>
      <c r="D17" s="76">
        <f>投入係数表!F17</f>
        <v>1.002004008016032E-3</v>
      </c>
      <c r="E17" s="77">
        <f t="shared" si="0"/>
        <v>0.1002004008016032</v>
      </c>
      <c r="F17" s="76">
        <f>分析係数表!C20</f>
        <v>8.6705813891974848E-2</v>
      </c>
      <c r="G17" s="77">
        <f t="shared" si="1"/>
        <v>8.6879573038050936E-3</v>
      </c>
      <c r="H17" s="77">
        <v>1.2539412439050848E-2</v>
      </c>
      <c r="I17" s="77">
        <f t="shared" si="2"/>
        <v>1.2539412439050848E-2</v>
      </c>
      <c r="J17" s="76">
        <f>分析係数表!G20</f>
        <v>0.10015098137896326</v>
      </c>
      <c r="K17" s="78">
        <f t="shared" si="3"/>
        <v>1.2558344616865219E-3</v>
      </c>
      <c r="L17" s="79"/>
      <c r="M17" s="80"/>
      <c r="N17" s="81">
        <f>分析係数表!H20</f>
        <v>5.4858017333236366E-4</v>
      </c>
      <c r="O17" s="82">
        <f t="shared" si="4"/>
        <v>1.3255481345815638E-2</v>
      </c>
      <c r="P17" s="76">
        <f>分析係数表!C20</f>
        <v>8.6705813891974848E-2</v>
      </c>
      <c r="Q17" s="82">
        <f t="shared" si="5"/>
        <v>1.1493272986188351E-3</v>
      </c>
      <c r="R17" s="83">
        <v>2.7972201628382433E-3</v>
      </c>
      <c r="S17" s="84">
        <f t="shared" si="6"/>
        <v>1.533663260188909E-2</v>
      </c>
      <c r="T17" s="85">
        <f>分析係数表!F20</f>
        <v>0.22320080523402114</v>
      </c>
      <c r="U17" s="86">
        <f t="shared" si="7"/>
        <v>3.4231487463199858E-3</v>
      </c>
      <c r="V17" s="87">
        <f>分析係数表!D20</f>
        <v>3.6738802214393559E-2</v>
      </c>
      <c r="W17" s="167">
        <f t="shared" si="8"/>
        <v>0</v>
      </c>
      <c r="X17" s="76">
        <f>分析係数表!E20</f>
        <v>3.8877705083039761E-2</v>
      </c>
      <c r="Y17" s="166">
        <f t="shared" si="9"/>
        <v>0</v>
      </c>
    </row>
    <row r="18" spans="1:25" x14ac:dyDescent="0.2">
      <c r="A18" s="6" t="s">
        <v>6</v>
      </c>
      <c r="B18" s="5" t="s">
        <v>34</v>
      </c>
      <c r="C18" s="90"/>
      <c r="D18" s="76">
        <f>投入係数表!F18</f>
        <v>2.6052104208416832E-2</v>
      </c>
      <c r="E18" s="77">
        <f t="shared" si="0"/>
        <v>2.6052104208416833</v>
      </c>
      <c r="F18" s="76">
        <f>分析係数表!C21</f>
        <v>0.12574712643678165</v>
      </c>
      <c r="G18" s="77">
        <f t="shared" si="1"/>
        <v>0.32759772418400029</v>
      </c>
      <c r="H18" s="77">
        <v>0.33944561655456834</v>
      </c>
      <c r="I18" s="77">
        <f t="shared" si="2"/>
        <v>0.33944561655456834</v>
      </c>
      <c r="J18" s="76">
        <f>分析係数表!G21</f>
        <v>0.2851216642932326</v>
      </c>
      <c r="K18" s="78">
        <f t="shared" si="3"/>
        <v>9.6783299129080999E-2</v>
      </c>
      <c r="L18" s="79"/>
      <c r="M18" s="80"/>
      <c r="N18" s="81">
        <f>分析係数表!H21</f>
        <v>9.2325885079567842E-4</v>
      </c>
      <c r="O18" s="82">
        <f t="shared" si="4"/>
        <v>2.2308936904773296E-2</v>
      </c>
      <c r="P18" s="76">
        <f>分析係数表!C21</f>
        <v>0.12574712643678165</v>
      </c>
      <c r="Q18" s="82">
        <f t="shared" si="5"/>
        <v>2.805284709634712E-3</v>
      </c>
      <c r="R18" s="83">
        <v>6.5180103173223423E-3</v>
      </c>
      <c r="S18" s="84">
        <f t="shared" si="6"/>
        <v>0.34596362687189069</v>
      </c>
      <c r="T18" s="85">
        <f>分析係数表!F21</f>
        <v>0.42585598414958825</v>
      </c>
      <c r="U18" s="86">
        <f t="shared" si="7"/>
        <v>0.14733068080148995</v>
      </c>
      <c r="V18" s="87">
        <f>分析係数表!D21</f>
        <v>8.1109528821744784E-2</v>
      </c>
      <c r="W18" s="167">
        <f t="shared" si="8"/>
        <v>0</v>
      </c>
      <c r="X18" s="76">
        <f>分析係数表!E21</f>
        <v>6.7549996904216453E-2</v>
      </c>
      <c r="Y18" s="166">
        <f t="shared" si="9"/>
        <v>0</v>
      </c>
    </row>
    <row r="19" spans="1:25" x14ac:dyDescent="0.2">
      <c r="A19" s="6" t="s">
        <v>7</v>
      </c>
      <c r="B19" s="5" t="s">
        <v>269</v>
      </c>
      <c r="C19" s="90"/>
      <c r="D19" s="76">
        <f>投入係数表!F19</f>
        <v>3.0060120240480962E-3</v>
      </c>
      <c r="E19" s="77">
        <f t="shared" si="0"/>
        <v>0.30060120240480964</v>
      </c>
      <c r="F19" s="76">
        <f>分析係数表!C22</f>
        <v>0.11411587407903545</v>
      </c>
      <c r="G19" s="77">
        <f t="shared" si="1"/>
        <v>3.4303368961633905E-2</v>
      </c>
      <c r="H19" s="77">
        <v>4.0470847631652991E-2</v>
      </c>
      <c r="I19" s="77">
        <f t="shared" si="2"/>
        <v>4.0470847631652991E-2</v>
      </c>
      <c r="J19" s="76">
        <f>分析係数表!G22</f>
        <v>0.19462933210924949</v>
      </c>
      <c r="K19" s="78">
        <f t="shared" si="3"/>
        <v>7.876814044443823E-3</v>
      </c>
      <c r="L19" s="79"/>
      <c r="M19" s="80"/>
      <c r="N19" s="81">
        <f>分析係数表!H22</f>
        <v>4.2684912622402942E-5</v>
      </c>
      <c r="O19" s="82">
        <f t="shared" si="4"/>
        <v>1.0314063295015052E-3</v>
      </c>
      <c r="P19" s="76">
        <f>分析係数表!C22</f>
        <v>0.11411587407903545</v>
      </c>
      <c r="Q19" s="82">
        <f t="shared" si="5"/>
        <v>1.1769983482171391E-4</v>
      </c>
      <c r="R19" s="83">
        <v>1.7031013148685889E-3</v>
      </c>
      <c r="S19" s="84">
        <f t="shared" si="6"/>
        <v>4.2173948946521579E-2</v>
      </c>
      <c r="T19" s="85">
        <f>分析係数表!F22</f>
        <v>0.41301354142758778</v>
      </c>
      <c r="U19" s="86">
        <f t="shared" si="7"/>
        <v>1.7418412010389163E-2</v>
      </c>
      <c r="V19" s="87">
        <f>分析係数表!D22</f>
        <v>3.7726646775304108E-2</v>
      </c>
      <c r="W19" s="167">
        <f t="shared" si="8"/>
        <v>0</v>
      </c>
      <c r="X19" s="76">
        <f>分析係数表!E22</f>
        <v>3.6923341748909801E-2</v>
      </c>
      <c r="Y19" s="166">
        <f t="shared" si="9"/>
        <v>0</v>
      </c>
    </row>
    <row r="20" spans="1:25" x14ac:dyDescent="0.2">
      <c r="A20" s="6" t="s">
        <v>8</v>
      </c>
      <c r="B20" s="5" t="s">
        <v>270</v>
      </c>
      <c r="C20" s="90"/>
      <c r="D20" s="76">
        <f>投入係数表!F20</f>
        <v>3.0060120240480962E-3</v>
      </c>
      <c r="E20" s="77">
        <f t="shared" si="0"/>
        <v>0.30060120240480964</v>
      </c>
      <c r="F20" s="76">
        <f>分析係数表!C23</f>
        <v>0</v>
      </c>
      <c r="G20" s="77">
        <f t="shared" si="1"/>
        <v>0</v>
      </c>
      <c r="H20" s="77">
        <v>0</v>
      </c>
      <c r="I20" s="77">
        <f t="shared" si="2"/>
        <v>0</v>
      </c>
      <c r="J20" s="76">
        <f>分析係数表!G23</f>
        <v>0.21587101160701277</v>
      </c>
      <c r="K20" s="78">
        <f t="shared" si="3"/>
        <v>0</v>
      </c>
      <c r="L20" s="79"/>
      <c r="M20" s="80"/>
      <c r="N20" s="81">
        <f>分析係数表!H23</f>
        <v>2.5294763035498039E-5</v>
      </c>
      <c r="O20" s="82">
        <f t="shared" si="4"/>
        <v>6.1120375081570675E-4</v>
      </c>
      <c r="P20" s="76">
        <f>分析係数表!C23</f>
        <v>0</v>
      </c>
      <c r="Q20" s="82">
        <f t="shared" si="5"/>
        <v>0</v>
      </c>
      <c r="R20" s="83">
        <v>0</v>
      </c>
      <c r="S20" s="84">
        <f t="shared" si="6"/>
        <v>0</v>
      </c>
      <c r="T20" s="85">
        <f>分析係数表!F23</f>
        <v>0.44111505026467873</v>
      </c>
      <c r="U20" s="86">
        <f t="shared" si="7"/>
        <v>0</v>
      </c>
      <c r="V20" s="87">
        <f>分析係数表!D23</f>
        <v>7.4984216405225582E-2</v>
      </c>
      <c r="W20" s="167">
        <f t="shared" si="8"/>
        <v>0</v>
      </c>
      <c r="X20" s="76">
        <f>分析係数表!E23</f>
        <v>7.4984216405225582E-2</v>
      </c>
      <c r="Y20" s="166">
        <f t="shared" si="9"/>
        <v>0</v>
      </c>
    </row>
    <row r="21" spans="1:25" x14ac:dyDescent="0.2">
      <c r="A21" s="6" t="s">
        <v>9</v>
      </c>
      <c r="B21" s="5" t="s">
        <v>271</v>
      </c>
      <c r="C21" s="90"/>
      <c r="D21" s="76">
        <f>投入係数表!F21</f>
        <v>0</v>
      </c>
      <c r="E21" s="77">
        <f t="shared" si="0"/>
        <v>0</v>
      </c>
      <c r="F21" s="76">
        <f>分析係数表!C24</f>
        <v>0.22802579992411787</v>
      </c>
      <c r="G21" s="77">
        <f t="shared" si="1"/>
        <v>0</v>
      </c>
      <c r="H21" s="77">
        <v>6.4845972600557251E-3</v>
      </c>
      <c r="I21" s="77">
        <f t="shared" si="2"/>
        <v>6.4845972600557251E-3</v>
      </c>
      <c r="J21" s="76">
        <f>分析係数表!G24</f>
        <v>0.20837520938023452</v>
      </c>
      <c r="K21" s="78">
        <f t="shared" si="3"/>
        <v>1.3512293118106069E-3</v>
      </c>
      <c r="L21" s="79"/>
      <c r="M21" s="80"/>
      <c r="N21" s="81">
        <f>分析係数表!H24</f>
        <v>3.2883191946147448E-4</v>
      </c>
      <c r="O21" s="82">
        <f t="shared" si="4"/>
        <v>7.9456487606041869E-3</v>
      </c>
      <c r="P21" s="76">
        <f>分析係数表!C24</f>
        <v>0.22802579992411787</v>
      </c>
      <c r="Q21" s="82">
        <f t="shared" si="5"/>
        <v>1.8118129145528454E-3</v>
      </c>
      <c r="R21" s="83">
        <v>7.3563806074717127E-3</v>
      </c>
      <c r="S21" s="84">
        <f t="shared" si="6"/>
        <v>1.3840977867527438E-2</v>
      </c>
      <c r="T21" s="85">
        <f>分析係数表!F24</f>
        <v>0.39262981574539363</v>
      </c>
      <c r="U21" s="86">
        <f t="shared" si="7"/>
        <v>5.434380589863369E-3</v>
      </c>
      <c r="V21" s="87">
        <f>分析係数表!D24</f>
        <v>9.313232830820771E-2</v>
      </c>
      <c r="W21" s="167">
        <f t="shared" si="8"/>
        <v>0</v>
      </c>
      <c r="X21" s="76">
        <f>分析係数表!E24</f>
        <v>9.0452261306532666E-2</v>
      </c>
      <c r="Y21" s="166">
        <f t="shared" si="9"/>
        <v>0</v>
      </c>
    </row>
    <row r="22" spans="1:25" x14ac:dyDescent="0.2">
      <c r="A22" s="6" t="s">
        <v>10</v>
      </c>
      <c r="B22" s="5" t="s">
        <v>272</v>
      </c>
      <c r="C22" s="90"/>
      <c r="D22" s="76">
        <f>投入係数表!F22</f>
        <v>0</v>
      </c>
      <c r="E22" s="77">
        <f t="shared" si="0"/>
        <v>0</v>
      </c>
      <c r="F22" s="76">
        <f>分析係数表!C25</f>
        <v>9.9149235591377005E-3</v>
      </c>
      <c r="G22" s="77">
        <f t="shared" si="1"/>
        <v>0</v>
      </c>
      <c r="H22" s="77">
        <v>7.2989664421777912E-4</v>
      </c>
      <c r="I22" s="77">
        <f t="shared" si="2"/>
        <v>7.2989664421777912E-4</v>
      </c>
      <c r="J22" s="76">
        <f>分析係数表!G25</f>
        <v>0.19677906391545041</v>
      </c>
      <c r="K22" s="78">
        <f t="shared" si="3"/>
        <v>1.4362837840420313E-4</v>
      </c>
      <c r="L22" s="79"/>
      <c r="M22" s="80"/>
      <c r="N22" s="81">
        <f>分析係数表!H25</f>
        <v>5.0905710608939805E-4</v>
      </c>
      <c r="O22" s="82">
        <f t="shared" si="4"/>
        <v>1.2300475485166098E-2</v>
      </c>
      <c r="P22" s="76">
        <f>分析係数表!C25</f>
        <v>9.9149235591377005E-3</v>
      </c>
      <c r="Q22" s="82">
        <f t="shared" si="5"/>
        <v>1.2195827417646909E-4</v>
      </c>
      <c r="R22" s="83">
        <v>5.7441760031673049E-4</v>
      </c>
      <c r="S22" s="84">
        <f t="shared" si="6"/>
        <v>1.3043142445345096E-3</v>
      </c>
      <c r="T22" s="85">
        <f>分析係数表!F25</f>
        <v>0.35078007045797682</v>
      </c>
      <c r="U22" s="86">
        <f t="shared" si="7"/>
        <v>4.5752744259715809E-4</v>
      </c>
      <c r="V22" s="87">
        <f>分析係数表!D25</f>
        <v>8.1529944640161042E-2</v>
      </c>
      <c r="W22" s="167">
        <f t="shared" si="8"/>
        <v>0</v>
      </c>
      <c r="X22" s="76">
        <f>分析係数表!E25</f>
        <v>6.8948163059889281E-2</v>
      </c>
      <c r="Y22" s="166">
        <f t="shared" si="9"/>
        <v>0</v>
      </c>
    </row>
    <row r="23" spans="1:25" x14ac:dyDescent="0.2">
      <c r="A23" s="6" t="s">
        <v>11</v>
      </c>
      <c r="B23" s="5" t="s">
        <v>35</v>
      </c>
      <c r="C23" s="90"/>
      <c r="D23" s="76">
        <f>投入係数表!F23</f>
        <v>0</v>
      </c>
      <c r="E23" s="77">
        <f t="shared" si="0"/>
        <v>0</v>
      </c>
      <c r="F23" s="76">
        <f>分析係数表!C26</f>
        <v>0.61283557046979864</v>
      </c>
      <c r="G23" s="77">
        <f t="shared" si="1"/>
        <v>0</v>
      </c>
      <c r="H23" s="77">
        <v>2.7340858222363137E-2</v>
      </c>
      <c r="I23" s="77">
        <f t="shared" si="2"/>
        <v>2.7340858222363137E-2</v>
      </c>
      <c r="J23" s="76">
        <f>分析係数表!G26</f>
        <v>0.19644335167242807</v>
      </c>
      <c r="K23" s="78">
        <f t="shared" si="3"/>
        <v>5.3709298268016783E-3</v>
      </c>
      <c r="L23" s="79"/>
      <c r="M23" s="80"/>
      <c r="N23" s="81">
        <f>分析係数表!H26</f>
        <v>1.0374014689933634E-2</v>
      </c>
      <c r="O23" s="82">
        <f t="shared" si="4"/>
        <v>0.25066993830329171</v>
      </c>
      <c r="P23" s="76">
        <f>分析係数表!C26</f>
        <v>0.61283557046979864</v>
      </c>
      <c r="Q23" s="82">
        <f t="shared" si="5"/>
        <v>0.15361945463972701</v>
      </c>
      <c r="R23" s="83">
        <v>0.1728096163168871</v>
      </c>
      <c r="S23" s="84">
        <f t="shared" si="6"/>
        <v>0.20015047453925022</v>
      </c>
      <c r="T23" s="85">
        <f>分析係数表!F26</f>
        <v>0.33496031939237547</v>
      </c>
      <c r="U23" s="86">
        <f t="shared" si="7"/>
        <v>6.7042466878202769E-2</v>
      </c>
      <c r="V23" s="87">
        <f>分析係数表!D26</f>
        <v>1.4022104289400653E-2</v>
      </c>
      <c r="W23" s="167">
        <f t="shared" si="8"/>
        <v>0</v>
      </c>
      <c r="X23" s="76">
        <f>分析係数表!E26</f>
        <v>1.5044549393836117E-2</v>
      </c>
      <c r="Y23" s="166">
        <f t="shared" si="9"/>
        <v>0</v>
      </c>
    </row>
    <row r="24" spans="1:25" x14ac:dyDescent="0.2">
      <c r="A24" s="6" t="s">
        <v>12</v>
      </c>
      <c r="B24" s="5" t="s">
        <v>366</v>
      </c>
      <c r="C24" s="90"/>
      <c r="D24" s="76">
        <f>投入係数表!F24</f>
        <v>0</v>
      </c>
      <c r="E24" s="77">
        <f t="shared" si="0"/>
        <v>0</v>
      </c>
      <c r="F24" s="76">
        <f>分析係数表!C27</f>
        <v>1.5080990504561576E-2</v>
      </c>
      <c r="G24" s="77">
        <f t="shared" si="1"/>
        <v>0</v>
      </c>
      <c r="H24" s="77">
        <v>1.2989141842625603E-4</v>
      </c>
      <c r="I24" s="77">
        <f t="shared" si="2"/>
        <v>1.2989141842625603E-4</v>
      </c>
      <c r="J24" s="76">
        <f>分析係数表!G27</f>
        <v>0.17011128775834658</v>
      </c>
      <c r="K24" s="78">
        <f t="shared" si="3"/>
        <v>2.2095996457248641E-5</v>
      </c>
      <c r="L24" s="79"/>
      <c r="M24" s="80"/>
      <c r="N24" s="81">
        <f>分析係数表!H27</f>
        <v>1.1055392369202362E-2</v>
      </c>
      <c r="O24" s="82">
        <f t="shared" si="4"/>
        <v>0.26713423934088981</v>
      </c>
      <c r="P24" s="76">
        <f>分析係数表!C27</f>
        <v>1.5080990504561576E-2</v>
      </c>
      <c r="Q24" s="82">
        <f t="shared" si="5"/>
        <v>4.0286489269432384E-3</v>
      </c>
      <c r="R24" s="83">
        <v>4.077996359496492E-3</v>
      </c>
      <c r="S24" s="84">
        <f t="shared" si="6"/>
        <v>4.2078877779227484E-3</v>
      </c>
      <c r="T24" s="85">
        <f>分析係数表!F27</f>
        <v>0.32114467408585057</v>
      </c>
      <c r="U24" s="86">
        <f t="shared" si="7"/>
        <v>1.3513407490308349E-3</v>
      </c>
      <c r="V24" s="87">
        <f>分析係数表!D27</f>
        <v>6.518282988871224E-2</v>
      </c>
      <c r="W24" s="167">
        <f t="shared" si="8"/>
        <v>0</v>
      </c>
      <c r="X24" s="76">
        <f>分析係数表!E27</f>
        <v>7.7901430842607311E-2</v>
      </c>
      <c r="Y24" s="166">
        <f t="shared" si="9"/>
        <v>0</v>
      </c>
    </row>
    <row r="25" spans="1:25" x14ac:dyDescent="0.2">
      <c r="A25" s="6" t="s">
        <v>13</v>
      </c>
      <c r="B25" s="5" t="s">
        <v>192</v>
      </c>
      <c r="C25" s="90"/>
      <c r="D25" s="76">
        <f>投入係数表!F25</f>
        <v>0</v>
      </c>
      <c r="E25" s="77">
        <f t="shared" si="0"/>
        <v>0</v>
      </c>
      <c r="F25" s="76">
        <f>分析係数表!C28</f>
        <v>4.0038232795242101E-2</v>
      </c>
      <c r="G25" s="77">
        <f t="shared" si="1"/>
        <v>0</v>
      </c>
      <c r="H25" s="77">
        <v>6.3799002833560417E-3</v>
      </c>
      <c r="I25" s="77">
        <f t="shared" si="2"/>
        <v>6.3799002833560417E-3</v>
      </c>
      <c r="J25" s="76">
        <f>分析係数表!G28</f>
        <v>0.12474279835390946</v>
      </c>
      <c r="K25" s="78">
        <f t="shared" si="3"/>
        <v>7.9584661456473256E-4</v>
      </c>
      <c r="L25" s="79"/>
      <c r="M25" s="80"/>
      <c r="N25" s="81">
        <f>分析係数表!H28</f>
        <v>2.0869760426975598E-2</v>
      </c>
      <c r="O25" s="82">
        <f t="shared" si="4"/>
        <v>0.50428129465738392</v>
      </c>
      <c r="P25" s="76">
        <f>分析係数表!C28</f>
        <v>4.0038232795242101E-2</v>
      </c>
      <c r="Q25" s="82">
        <f t="shared" si="5"/>
        <v>2.0190531869778414E-2</v>
      </c>
      <c r="R25" s="83">
        <v>2.2103095182584333E-2</v>
      </c>
      <c r="S25" s="84">
        <f t="shared" si="6"/>
        <v>2.8482995465940374E-2</v>
      </c>
      <c r="T25" s="85">
        <f>分析係数表!F28</f>
        <v>0.21334876543209877</v>
      </c>
      <c r="U25" s="86">
        <f t="shared" si="7"/>
        <v>6.0768119184664458E-3</v>
      </c>
      <c r="V25" s="87">
        <f>分析係数表!D28</f>
        <v>5.5555555555555552E-2</v>
      </c>
      <c r="W25" s="167">
        <f t="shared" si="8"/>
        <v>0</v>
      </c>
      <c r="X25" s="76">
        <f>分析係数表!E28</f>
        <v>5.3497942386831275E-2</v>
      </c>
      <c r="Y25" s="166">
        <f t="shared" si="9"/>
        <v>0</v>
      </c>
    </row>
    <row r="26" spans="1:25" x14ac:dyDescent="0.2">
      <c r="A26" s="6" t="s">
        <v>14</v>
      </c>
      <c r="B26" s="5" t="s">
        <v>50</v>
      </c>
      <c r="C26" s="90"/>
      <c r="D26" s="76">
        <f>投入係数表!F26</f>
        <v>6.0120240480961923E-3</v>
      </c>
      <c r="E26" s="77">
        <f t="shared" si="0"/>
        <v>0.60120240480961928</v>
      </c>
      <c r="F26" s="76">
        <f>分析係数表!C29</f>
        <v>5.2257811734743864E-2</v>
      </c>
      <c r="G26" s="77">
        <f t="shared" si="1"/>
        <v>3.1417522085016351E-2</v>
      </c>
      <c r="H26" s="77">
        <v>3.8927398829376986E-2</v>
      </c>
      <c r="I26" s="77">
        <f t="shared" si="2"/>
        <v>3.8927398829376986E-2</v>
      </c>
      <c r="J26" s="76">
        <f>分析係数表!G29</f>
        <v>0.26071608673726676</v>
      </c>
      <c r="K26" s="78">
        <f t="shared" si="3"/>
        <v>1.0148999089656026E-2</v>
      </c>
      <c r="L26" s="79"/>
      <c r="M26" s="80"/>
      <c r="N26" s="81">
        <f>分析係数表!H29</f>
        <v>1.0140038131855275E-2</v>
      </c>
      <c r="O26" s="82">
        <f t="shared" si="4"/>
        <v>0.24501630360824642</v>
      </c>
      <c r="P26" s="76">
        <f>分析係数表!C29</f>
        <v>5.2257811734743864E-2</v>
      </c>
      <c r="Q26" s="82">
        <f t="shared" si="5"/>
        <v>1.2804015865902584E-2</v>
      </c>
      <c r="R26" s="83">
        <v>1.713730370477912E-2</v>
      </c>
      <c r="S26" s="84">
        <f t="shared" si="6"/>
        <v>5.6064702534156102E-2</v>
      </c>
      <c r="T26" s="85">
        <f>分析係数表!F29</f>
        <v>0.44730206757438223</v>
      </c>
      <c r="U26" s="86">
        <f t="shared" si="7"/>
        <v>2.507785736147073E-2</v>
      </c>
      <c r="V26" s="87">
        <f>分析係数表!D29</f>
        <v>0.13842662632375188</v>
      </c>
      <c r="W26" s="167">
        <f t="shared" si="8"/>
        <v>0</v>
      </c>
      <c r="X26" s="76">
        <f>分析係数表!E29</f>
        <v>9.5057992939989913E-2</v>
      </c>
      <c r="Y26" s="166">
        <f t="shared" si="9"/>
        <v>0</v>
      </c>
    </row>
    <row r="27" spans="1:25" x14ac:dyDescent="0.2">
      <c r="A27" s="6" t="s">
        <v>15</v>
      </c>
      <c r="B27" s="5" t="s">
        <v>36</v>
      </c>
      <c r="C27" s="90"/>
      <c r="D27" s="76">
        <f>投入係数表!F27</f>
        <v>4.0080160320641279E-3</v>
      </c>
      <c r="E27" s="77">
        <f t="shared" si="0"/>
        <v>0.40080160320641278</v>
      </c>
      <c r="F27" s="76">
        <f>分析係数表!C30</f>
        <v>1</v>
      </c>
      <c r="G27" s="77">
        <f t="shared" si="1"/>
        <v>0.40080160320641278</v>
      </c>
      <c r="H27" s="77">
        <v>0.45715314688633502</v>
      </c>
      <c r="I27" s="77">
        <f t="shared" si="2"/>
        <v>0.45715314688633502</v>
      </c>
      <c r="J27" s="76">
        <f>分析係数表!G30</f>
        <v>0.34449214239092235</v>
      </c>
      <c r="K27" s="78">
        <f t="shared" si="3"/>
        <v>0.15748566697162555</v>
      </c>
      <c r="L27" s="79"/>
      <c r="M27" s="80"/>
      <c r="N27" s="81">
        <f>分析係数表!H30</f>
        <v>0</v>
      </c>
      <c r="O27" s="82">
        <f t="shared" si="4"/>
        <v>0</v>
      </c>
      <c r="P27" s="76">
        <f>分析係数表!C30</f>
        <v>1</v>
      </c>
      <c r="Q27" s="82">
        <f t="shared" si="5"/>
        <v>0</v>
      </c>
      <c r="R27" s="83">
        <v>6.8755801506859102E-2</v>
      </c>
      <c r="S27" s="84">
        <f t="shared" si="6"/>
        <v>0.52590894839319413</v>
      </c>
      <c r="T27" s="85">
        <f>分析係数表!F30</f>
        <v>0.44050308781442987</v>
      </c>
      <c r="U27" s="86">
        <f t="shared" si="7"/>
        <v>0.23166451567644167</v>
      </c>
      <c r="V27" s="87">
        <f>分析係数表!D30</f>
        <v>0.11032032936687253</v>
      </c>
      <c r="W27" s="167">
        <f t="shared" si="8"/>
        <v>0</v>
      </c>
      <c r="X27" s="76">
        <f>分析係数表!E30</f>
        <v>8.4249635989355823E-2</v>
      </c>
      <c r="Y27" s="166">
        <f t="shared" si="9"/>
        <v>0</v>
      </c>
    </row>
    <row r="28" spans="1:25" x14ac:dyDescent="0.2">
      <c r="A28" s="6" t="s">
        <v>16</v>
      </c>
      <c r="B28" s="5" t="s">
        <v>193</v>
      </c>
      <c r="C28" s="90"/>
      <c r="D28" s="76">
        <f>投入係数表!F28</f>
        <v>4.8096192384769539E-2</v>
      </c>
      <c r="E28" s="77">
        <f t="shared" si="0"/>
        <v>4.8096192384769543</v>
      </c>
      <c r="F28" s="76">
        <f>分析係数表!C31</f>
        <v>0.13612385518153858</v>
      </c>
      <c r="G28" s="77">
        <f t="shared" si="1"/>
        <v>0.65470391269677874</v>
      </c>
      <c r="H28" s="77">
        <v>0.6867296212214079</v>
      </c>
      <c r="I28" s="77">
        <f t="shared" si="2"/>
        <v>0.6867296212214079</v>
      </c>
      <c r="J28" s="76">
        <f>分析係数表!G31</f>
        <v>7.0908634538152604E-2</v>
      </c>
      <c r="K28" s="78">
        <f t="shared" si="3"/>
        <v>4.8695059737712779E-2</v>
      </c>
      <c r="L28" s="79"/>
      <c r="M28" s="80"/>
      <c r="N28" s="81">
        <f>分析係数表!H31</f>
        <v>2.211552750647388E-2</v>
      </c>
      <c r="O28" s="82">
        <f t="shared" si="4"/>
        <v>0.53438307938505758</v>
      </c>
      <c r="P28" s="76">
        <f>分析係数表!C31</f>
        <v>0.13612385518153858</v>
      </c>
      <c r="Q28" s="82">
        <f t="shared" si="5"/>
        <v>7.2742284909676214E-2</v>
      </c>
      <c r="R28" s="83">
        <v>9.6178871848871639E-2</v>
      </c>
      <c r="S28" s="84">
        <f t="shared" si="6"/>
        <v>0.78290849307027954</v>
      </c>
      <c r="T28" s="85">
        <f>分析係数表!F31</f>
        <v>0.34563253012048195</v>
      </c>
      <c r="U28" s="86">
        <f t="shared" si="7"/>
        <v>0.27059864331269451</v>
      </c>
      <c r="V28" s="87">
        <f>分析係数表!D31</f>
        <v>2.3594377510040159E-2</v>
      </c>
      <c r="W28" s="167">
        <f t="shared" si="8"/>
        <v>0</v>
      </c>
      <c r="X28" s="76">
        <f>分析係数表!E31</f>
        <v>2.0582329317269075E-2</v>
      </c>
      <c r="Y28" s="166">
        <f t="shared" si="9"/>
        <v>0</v>
      </c>
    </row>
    <row r="29" spans="1:25" x14ac:dyDescent="0.2">
      <c r="A29" s="6" t="s">
        <v>17</v>
      </c>
      <c r="B29" s="5" t="s">
        <v>273</v>
      </c>
      <c r="C29" s="90"/>
      <c r="D29" s="76">
        <f>投入係数表!F29</f>
        <v>3.0060120240480962E-3</v>
      </c>
      <c r="E29" s="77">
        <f t="shared" si="0"/>
        <v>0.30060120240480964</v>
      </c>
      <c r="F29" s="76">
        <f>分析係数表!C32</f>
        <v>0.77653138391731791</v>
      </c>
      <c r="G29" s="77">
        <f t="shared" si="1"/>
        <v>0.23342626771061661</v>
      </c>
      <c r="H29" s="77">
        <v>0.26797097692438721</v>
      </c>
      <c r="I29" s="77">
        <f t="shared" si="2"/>
        <v>0.26797097692438721</v>
      </c>
      <c r="J29" s="76">
        <f>分析係数表!G32</f>
        <v>0.14009350314364016</v>
      </c>
      <c r="K29" s="78">
        <f t="shared" si="3"/>
        <v>3.7540992898160964E-2</v>
      </c>
      <c r="L29" s="79"/>
      <c r="M29" s="80"/>
      <c r="N29" s="81">
        <f>分析係数表!H32</f>
        <v>6.3300144496333836E-3</v>
      </c>
      <c r="O29" s="82">
        <f t="shared" si="4"/>
        <v>0.15295373864163059</v>
      </c>
      <c r="P29" s="76">
        <f>分析係数表!C32</f>
        <v>0.77653138391731791</v>
      </c>
      <c r="Q29" s="82">
        <f t="shared" si="5"/>
        <v>0.11877337834271315</v>
      </c>
      <c r="R29" s="83">
        <v>0.15489521649883808</v>
      </c>
      <c r="S29" s="84">
        <f t="shared" si="6"/>
        <v>0.42286619342322529</v>
      </c>
      <c r="T29" s="85">
        <f>分析係数表!F32</f>
        <v>0.48218603901338064</v>
      </c>
      <c r="U29" s="86">
        <f t="shared" si="7"/>
        <v>0.20390017483941109</v>
      </c>
      <c r="V29" s="87">
        <f>分析係数表!D32</f>
        <v>2.111881347734967E-2</v>
      </c>
      <c r="W29" s="167">
        <f t="shared" si="8"/>
        <v>0</v>
      </c>
      <c r="X29" s="76">
        <f>分析係数表!E32</f>
        <v>3.1758826374334997E-2</v>
      </c>
      <c r="Y29" s="166">
        <f t="shared" si="9"/>
        <v>0</v>
      </c>
    </row>
    <row r="30" spans="1:25" x14ac:dyDescent="0.2">
      <c r="A30" s="6" t="s">
        <v>18</v>
      </c>
      <c r="B30" s="5" t="s">
        <v>274</v>
      </c>
      <c r="C30" s="90"/>
      <c r="D30" s="76">
        <f>投入係数表!F30</f>
        <v>3.0060120240480962E-3</v>
      </c>
      <c r="E30" s="77">
        <f t="shared" si="0"/>
        <v>0.30060120240480964</v>
      </c>
      <c r="F30" s="76">
        <f>分析係数表!C33</f>
        <v>0.72092624356775303</v>
      </c>
      <c r="G30" s="77">
        <f t="shared" si="1"/>
        <v>0.21671129566164923</v>
      </c>
      <c r="H30" s="77">
        <v>0.24601046643248178</v>
      </c>
      <c r="I30" s="77">
        <f t="shared" si="2"/>
        <v>0.24601046643248178</v>
      </c>
      <c r="J30" s="76">
        <f>分析係数表!G33</f>
        <v>0.50771788173830446</v>
      </c>
      <c r="K30" s="78">
        <f t="shared" si="3"/>
        <v>0.1249039129025519</v>
      </c>
      <c r="L30" s="79"/>
      <c r="M30" s="80"/>
      <c r="N30" s="81">
        <f>分析係数表!H33</f>
        <v>9.5171545921061366E-4</v>
      </c>
      <c r="O30" s="82">
        <f t="shared" si="4"/>
        <v>2.2996541124440963E-2</v>
      </c>
      <c r="P30" s="76">
        <f>分析係数表!C33</f>
        <v>0.72092624356775303</v>
      </c>
      <c r="Q30" s="82">
        <f t="shared" si="5"/>
        <v>1.6578810007894577E-2</v>
      </c>
      <c r="R30" s="83">
        <v>4.8106051905211035E-2</v>
      </c>
      <c r="S30" s="84">
        <f t="shared" si="6"/>
        <v>0.29411651833769281</v>
      </c>
      <c r="T30" s="85">
        <f>分析係数表!F33</f>
        <v>0.64568985989076233</v>
      </c>
      <c r="U30" s="86">
        <f t="shared" si="7"/>
        <v>0.18990805351702369</v>
      </c>
      <c r="V30" s="87">
        <f>分析係数表!D33</f>
        <v>8.5965328900498697E-2</v>
      </c>
      <c r="W30" s="167">
        <f t="shared" si="8"/>
        <v>0</v>
      </c>
      <c r="X30" s="76">
        <f>分析係数表!E33</f>
        <v>8.1928283068154834E-2</v>
      </c>
      <c r="Y30" s="166">
        <f t="shared" si="9"/>
        <v>0</v>
      </c>
    </row>
    <row r="31" spans="1:25" x14ac:dyDescent="0.2">
      <c r="A31" s="6" t="s">
        <v>19</v>
      </c>
      <c r="B31" s="5" t="s">
        <v>275</v>
      </c>
      <c r="C31" s="90"/>
      <c r="D31" s="76">
        <f>投入係数表!F31</f>
        <v>2.6052104208416832E-2</v>
      </c>
      <c r="E31" s="77">
        <f t="shared" si="0"/>
        <v>2.6052104208416833</v>
      </c>
      <c r="F31" s="76">
        <f>分析係数表!C34</f>
        <v>0.35819769846483229</v>
      </c>
      <c r="G31" s="77">
        <f t="shared" si="1"/>
        <v>0.93318037676208809</v>
      </c>
      <c r="H31" s="77">
        <v>1.0518413373673148</v>
      </c>
      <c r="I31" s="77">
        <f t="shared" si="2"/>
        <v>1.0518413373673148</v>
      </c>
      <c r="J31" s="76">
        <f>分析係数表!G34</f>
        <v>0.42481599404565001</v>
      </c>
      <c r="K31" s="78">
        <f t="shared" si="3"/>
        <v>0.44683902331200176</v>
      </c>
      <c r="L31" s="79"/>
      <c r="M31" s="80"/>
      <c r="N31" s="81">
        <f>分析係数表!H34</f>
        <v>0.15806065051806836</v>
      </c>
      <c r="O31" s="82">
        <f t="shared" si="4"/>
        <v>3.8192594379096469</v>
      </c>
      <c r="P31" s="76">
        <f>分析係数表!C34</f>
        <v>0.35819769846483229</v>
      </c>
      <c r="Q31" s="82">
        <f t="shared" si="5"/>
        <v>1.3680499404993245</v>
      </c>
      <c r="R31" s="83">
        <v>1.4790945496746453</v>
      </c>
      <c r="S31" s="84">
        <f t="shared" si="6"/>
        <v>2.5309358870419603</v>
      </c>
      <c r="T31" s="85">
        <f>分析係数表!F34</f>
        <v>0.69970848494872639</v>
      </c>
      <c r="U31" s="86">
        <f t="shared" si="7"/>
        <v>1.770917315024491</v>
      </c>
      <c r="V31" s="87">
        <f>分析係数表!D34</f>
        <v>0.20760626860734369</v>
      </c>
      <c r="W31" s="167">
        <f t="shared" si="8"/>
        <v>1</v>
      </c>
      <c r="X31" s="76">
        <f>分析係数表!E34</f>
        <v>0.15619831293417136</v>
      </c>
      <c r="Y31" s="166">
        <f t="shared" si="9"/>
        <v>0</v>
      </c>
    </row>
    <row r="32" spans="1:25" x14ac:dyDescent="0.2">
      <c r="A32" s="6" t="s">
        <v>20</v>
      </c>
      <c r="B32" s="5" t="s">
        <v>37</v>
      </c>
      <c r="C32" s="90"/>
      <c r="D32" s="76">
        <f>投入係数表!F32</f>
        <v>5.2104208416833664E-2</v>
      </c>
      <c r="E32" s="77">
        <f t="shared" si="0"/>
        <v>5.2104208416833666</v>
      </c>
      <c r="F32" s="76">
        <f>分析係数表!C35</f>
        <v>0.47446234387370934</v>
      </c>
      <c r="G32" s="77">
        <f t="shared" si="1"/>
        <v>2.4721484851135154</v>
      </c>
      <c r="H32" s="77">
        <v>2.6279247205317953</v>
      </c>
      <c r="I32" s="77">
        <f t="shared" si="2"/>
        <v>2.6279247205317953</v>
      </c>
      <c r="J32" s="76">
        <f>分析係数表!G35</f>
        <v>0.31377306685396844</v>
      </c>
      <c r="K32" s="78">
        <f t="shared" si="3"/>
        <v>0.82457199902261935</v>
      </c>
      <c r="L32" s="79"/>
      <c r="M32" s="80"/>
      <c r="N32" s="81">
        <f>分析係数表!H35</f>
        <v>5.9483797123353076E-2</v>
      </c>
      <c r="O32" s="82">
        <f t="shared" si="4"/>
        <v>1.4373220205119863</v>
      </c>
      <c r="P32" s="76">
        <f>分析係数表!C35</f>
        <v>0.47446234387370934</v>
      </c>
      <c r="Q32" s="82">
        <f t="shared" si="5"/>
        <v>0.68195517475341272</v>
      </c>
      <c r="R32" s="83">
        <v>0.90528801773959933</v>
      </c>
      <c r="S32" s="84">
        <f t="shared" si="6"/>
        <v>3.5332127382713945</v>
      </c>
      <c r="T32" s="85">
        <f>分析係数表!F35</f>
        <v>0.64389247174509934</v>
      </c>
      <c r="U32" s="86">
        <f t="shared" si="7"/>
        <v>2.275009083246839</v>
      </c>
      <c r="V32" s="87">
        <f>分析係数表!D35</f>
        <v>6.6375071834493329E-2</v>
      </c>
      <c r="W32" s="167">
        <f t="shared" si="8"/>
        <v>0</v>
      </c>
      <c r="X32" s="76">
        <f>分析係数表!E35</f>
        <v>5.9702445565417275E-2</v>
      </c>
      <c r="Y32" s="166">
        <f t="shared" si="9"/>
        <v>0</v>
      </c>
    </row>
    <row r="33" spans="1:25" x14ac:dyDescent="0.2">
      <c r="A33" s="6" t="s">
        <v>21</v>
      </c>
      <c r="B33" s="5" t="s">
        <v>38</v>
      </c>
      <c r="C33" s="90"/>
      <c r="D33" s="76">
        <f>投入係数表!F33</f>
        <v>8.0160320641282558E-3</v>
      </c>
      <c r="E33" s="77">
        <f t="shared" si="0"/>
        <v>0.80160320641282556</v>
      </c>
      <c r="F33" s="76">
        <f>分析係数表!C36</f>
        <v>0.91090674483303868</v>
      </c>
      <c r="G33" s="77">
        <f t="shared" si="1"/>
        <v>0.73018576740123331</v>
      </c>
      <c r="H33" s="77">
        <v>0.89211484469859403</v>
      </c>
      <c r="I33" s="77">
        <f t="shared" si="2"/>
        <v>0.89211484469859403</v>
      </c>
      <c r="J33" s="76">
        <f>分析係数表!G36</f>
        <v>5.1762655005969514E-2</v>
      </c>
      <c r="K33" s="78">
        <f t="shared" si="3"/>
        <v>4.6178232931837392E-2</v>
      </c>
      <c r="L33" s="79"/>
      <c r="M33" s="80"/>
      <c r="N33" s="81">
        <f>分析係数表!H36</f>
        <v>0.19022926540846299</v>
      </c>
      <c r="O33" s="82">
        <f t="shared" si="4"/>
        <v>4.5965578080095222</v>
      </c>
      <c r="P33" s="76">
        <f>分析係数表!C36</f>
        <v>0.91090674483303868</v>
      </c>
      <c r="Q33" s="82">
        <f t="shared" si="5"/>
        <v>4.1870355103308414</v>
      </c>
      <c r="R33" s="83">
        <v>4.3958674417793233</v>
      </c>
      <c r="S33" s="84">
        <f t="shared" si="6"/>
        <v>5.2879822864779173</v>
      </c>
      <c r="T33" s="85">
        <f>分析係数表!F36</f>
        <v>0.84633076241329552</v>
      </c>
      <c r="U33" s="86">
        <f t="shared" si="7"/>
        <v>4.4753820801428574</v>
      </c>
      <c r="V33" s="87">
        <f>分析係数表!D36</f>
        <v>1.3696924417880712E-2</v>
      </c>
      <c r="W33" s="167">
        <f t="shared" si="8"/>
        <v>0</v>
      </c>
      <c r="X33" s="76">
        <f>分析係数表!E36</f>
        <v>6.1086817992045527E-3</v>
      </c>
      <c r="Y33" s="166">
        <f t="shared" si="9"/>
        <v>0</v>
      </c>
    </row>
    <row r="34" spans="1:25" x14ac:dyDescent="0.2">
      <c r="A34" s="6" t="s">
        <v>22</v>
      </c>
      <c r="B34" s="5" t="s">
        <v>378</v>
      </c>
      <c r="C34" s="90"/>
      <c r="D34" s="76">
        <f>投入係数表!F34</f>
        <v>2.5050100200400802E-2</v>
      </c>
      <c r="E34" s="77">
        <f t="shared" si="0"/>
        <v>2.5050100200400802</v>
      </c>
      <c r="F34" s="76">
        <f>分析係数表!C37</f>
        <v>0.57543127748336897</v>
      </c>
      <c r="G34" s="77">
        <f t="shared" si="1"/>
        <v>1.441461115940303</v>
      </c>
      <c r="H34" s="77">
        <v>1.7353693882597236</v>
      </c>
      <c r="I34" s="77">
        <f t="shared" si="2"/>
        <v>1.7353693882597236</v>
      </c>
      <c r="J34" s="76">
        <f>分析係数表!G37</f>
        <v>0.39253606653449546</v>
      </c>
      <c r="K34" s="78">
        <f t="shared" si="3"/>
        <v>0.68119507365184562</v>
      </c>
      <c r="L34" s="79"/>
      <c r="M34" s="80"/>
      <c r="N34" s="81">
        <f>分析係数表!H37</f>
        <v>4.7922509493440749E-2</v>
      </c>
      <c r="O34" s="82">
        <f t="shared" si="4"/>
        <v>1.1579637061547823</v>
      </c>
      <c r="P34" s="76">
        <f>分析係数表!C37</f>
        <v>0.57543127748336897</v>
      </c>
      <c r="Q34" s="82">
        <f t="shared" si="5"/>
        <v>0.6663285347120228</v>
      </c>
      <c r="R34" s="83">
        <v>0.82031051284708922</v>
      </c>
      <c r="S34" s="84">
        <f t="shared" si="6"/>
        <v>2.5556799011068128</v>
      </c>
      <c r="T34" s="85">
        <f>分析係数表!F37</f>
        <v>0.63717752091671964</v>
      </c>
      <c r="U34" s="86">
        <f t="shared" si="7"/>
        <v>1.6284217836439261</v>
      </c>
      <c r="V34" s="87">
        <f>分析係数表!D37</f>
        <v>6.7955959550617839E-2</v>
      </c>
      <c r="W34" s="167">
        <f t="shared" si="8"/>
        <v>0</v>
      </c>
      <c r="X34" s="76">
        <f>分析係数表!E37</f>
        <v>6.4489582164366135E-2</v>
      </c>
      <c r="Y34" s="166">
        <f t="shared" si="9"/>
        <v>0</v>
      </c>
    </row>
    <row r="35" spans="1:25" x14ac:dyDescent="0.2">
      <c r="A35" s="6" t="s">
        <v>23</v>
      </c>
      <c r="B35" s="5" t="s">
        <v>194</v>
      </c>
      <c r="C35" s="90"/>
      <c r="D35" s="76">
        <f>投入係数表!F35</f>
        <v>9.0180360721442889E-3</v>
      </c>
      <c r="E35" s="77">
        <f t="shared" si="0"/>
        <v>0.90180360721442887</v>
      </c>
      <c r="F35" s="76">
        <f>分析係数表!C38</f>
        <v>0.12310923685624497</v>
      </c>
      <c r="G35" s="77">
        <f t="shared" si="1"/>
        <v>0.11102035387837723</v>
      </c>
      <c r="H35" s="77">
        <v>0.17487083731124692</v>
      </c>
      <c r="I35" s="77">
        <f t="shared" si="2"/>
        <v>0.17487083731124692</v>
      </c>
      <c r="J35" s="76">
        <f>分析係数表!G38</f>
        <v>0.19170637906529556</v>
      </c>
      <c r="K35" s="78">
        <f t="shared" si="3"/>
        <v>3.3523855025055532E-2</v>
      </c>
      <c r="L35" s="79"/>
      <c r="M35" s="80"/>
      <c r="N35" s="81">
        <f>分析係数表!H38</f>
        <v>4.3167094042767119E-2</v>
      </c>
      <c r="O35" s="82">
        <f t="shared" si="4"/>
        <v>1.0430574010014295</v>
      </c>
      <c r="P35" s="76">
        <f>分析係数表!C38</f>
        <v>0.12310923685624497</v>
      </c>
      <c r="Q35" s="82">
        <f t="shared" si="5"/>
        <v>0.12841000063454427</v>
      </c>
      <c r="R35" s="83">
        <v>0.16601973886773735</v>
      </c>
      <c r="S35" s="84">
        <f t="shared" si="6"/>
        <v>0.34089057617898427</v>
      </c>
      <c r="T35" s="85">
        <f>分析係数表!F38</f>
        <v>0.42705459409748348</v>
      </c>
      <c r="U35" s="86">
        <f t="shared" si="7"/>
        <v>0.1455788866417734</v>
      </c>
      <c r="V35" s="87">
        <f>分析係数表!D38</f>
        <v>7.0562661984783878E-2</v>
      </c>
      <c r="W35" s="167">
        <f t="shared" si="8"/>
        <v>0</v>
      </c>
      <c r="X35" s="76">
        <f>分析係数表!E38</f>
        <v>7.7418276063874261E-2</v>
      </c>
      <c r="Y35" s="166">
        <f t="shared" si="9"/>
        <v>0</v>
      </c>
    </row>
    <row r="36" spans="1:25" x14ac:dyDescent="0.2">
      <c r="A36" s="6" t="s">
        <v>24</v>
      </c>
      <c r="B36" s="5" t="s">
        <v>39</v>
      </c>
      <c r="C36" s="90"/>
      <c r="D36" s="76">
        <f>投入係数表!F36</f>
        <v>0</v>
      </c>
      <c r="E36" s="77">
        <f t="shared" si="0"/>
        <v>0</v>
      </c>
      <c r="F36" s="76">
        <f>分析係数表!C39</f>
        <v>1</v>
      </c>
      <c r="G36" s="77">
        <f t="shared" si="1"/>
        <v>0</v>
      </c>
      <c r="H36" s="77">
        <v>0.11718697190837803</v>
      </c>
      <c r="I36" s="77">
        <f t="shared" si="2"/>
        <v>0.11718697190837803</v>
      </c>
      <c r="J36" s="76">
        <f>分析係数表!G39</f>
        <v>0.35304153549304357</v>
      </c>
      <c r="K36" s="78">
        <f t="shared" si="3"/>
        <v>4.137186850231394E-2</v>
      </c>
      <c r="L36" s="79"/>
      <c r="M36" s="80"/>
      <c r="N36" s="81">
        <f>分析係数表!H39</f>
        <v>3.7957953780144243E-3</v>
      </c>
      <c r="O36" s="82">
        <f t="shared" si="4"/>
        <v>9.1718762856781988E-2</v>
      </c>
      <c r="P36" s="76">
        <f>分析係数表!C39</f>
        <v>1</v>
      </c>
      <c r="Q36" s="82">
        <f t="shared" si="5"/>
        <v>9.1718762856781988E-2</v>
      </c>
      <c r="R36" s="83">
        <v>0.13104976801429533</v>
      </c>
      <c r="S36" s="84">
        <f t="shared" si="6"/>
        <v>0.24823673992267337</v>
      </c>
      <c r="T36" s="85">
        <f>分析係数表!F39</f>
        <v>0.70376764496801059</v>
      </c>
      <c r="U36" s="86">
        <f t="shared" si="7"/>
        <v>0.17470098584991636</v>
      </c>
      <c r="V36" s="87">
        <f>分析係数表!D39</f>
        <v>5.7580989133746319E-2</v>
      </c>
      <c r="W36" s="167">
        <f t="shared" si="8"/>
        <v>0</v>
      </c>
      <c r="X36" s="76">
        <f>分析係数表!E39</f>
        <v>7.2915608814867472E-2</v>
      </c>
      <c r="Y36" s="166">
        <f t="shared" si="9"/>
        <v>0</v>
      </c>
    </row>
    <row r="37" spans="1:25" x14ac:dyDescent="0.2">
      <c r="A37" s="6" t="s">
        <v>25</v>
      </c>
      <c r="B37" s="5" t="s">
        <v>40</v>
      </c>
      <c r="C37" s="90"/>
      <c r="D37" s="76">
        <f>投入係数表!F37</f>
        <v>0</v>
      </c>
      <c r="E37" s="77">
        <f t="shared" si="0"/>
        <v>0</v>
      </c>
      <c r="F37" s="76">
        <f>分析係数表!C40</f>
        <v>0.78099387587215507</v>
      </c>
      <c r="G37" s="77">
        <f t="shared" si="1"/>
        <v>0</v>
      </c>
      <c r="H37" s="77">
        <v>2.8775597193504776E-3</v>
      </c>
      <c r="I37" s="77">
        <f t="shared" si="2"/>
        <v>2.8775597193504776E-3</v>
      </c>
      <c r="J37" s="76">
        <f>分析係数表!G40</f>
        <v>0.50417365280256732</v>
      </c>
      <c r="K37" s="78">
        <f t="shared" si="3"/>
        <v>1.4507897948624609E-3</v>
      </c>
      <c r="L37" s="79"/>
      <c r="M37" s="80"/>
      <c r="N37" s="81">
        <f>分析係数表!H40</f>
        <v>3.2832602420076455E-2</v>
      </c>
      <c r="O37" s="82">
        <f t="shared" si="4"/>
        <v>0.79334246855878732</v>
      </c>
      <c r="P37" s="76">
        <f>分析係数表!C40</f>
        <v>0.78099387587215507</v>
      </c>
      <c r="Q37" s="82">
        <f t="shared" si="5"/>
        <v>0.61959560941371061</v>
      </c>
      <c r="R37" s="83">
        <v>0.62107750110982785</v>
      </c>
      <c r="S37" s="84">
        <f t="shared" si="6"/>
        <v>0.62395506082917829</v>
      </c>
      <c r="T37" s="85">
        <f>分析係数表!F40</f>
        <v>0.70079506733733576</v>
      </c>
      <c r="U37" s="86">
        <f t="shared" si="7"/>
        <v>0.43726462886925543</v>
      </c>
      <c r="V37" s="87">
        <f>分析係数表!D40</f>
        <v>8.9079993509654384E-2</v>
      </c>
      <c r="W37" s="167">
        <f t="shared" si="8"/>
        <v>0</v>
      </c>
      <c r="X37" s="76">
        <f>分析係数表!E40</f>
        <v>5.5816972253772516E-2</v>
      </c>
      <c r="Y37" s="166">
        <f t="shared" si="9"/>
        <v>0</v>
      </c>
    </row>
    <row r="38" spans="1:25" x14ac:dyDescent="0.2">
      <c r="A38" s="6" t="s">
        <v>26</v>
      </c>
      <c r="B38" s="5" t="s">
        <v>277</v>
      </c>
      <c r="C38" s="90"/>
      <c r="D38" s="76">
        <f>投入係数表!F38</f>
        <v>0</v>
      </c>
      <c r="E38" s="77">
        <f t="shared" si="0"/>
        <v>0</v>
      </c>
      <c r="F38" s="76">
        <f>分析係数表!C41</f>
        <v>0.76071116627591595</v>
      </c>
      <c r="G38" s="77">
        <f t="shared" si="1"/>
        <v>0</v>
      </c>
      <c r="H38" s="77">
        <v>2.239851686207087E-3</v>
      </c>
      <c r="I38" s="77">
        <f t="shared" si="2"/>
        <v>2.239851686207087E-3</v>
      </c>
      <c r="J38" s="76">
        <f>分析係数表!G41</f>
        <v>0.44503393665158369</v>
      </c>
      <c r="K38" s="78">
        <f t="shared" si="3"/>
        <v>9.9681001342842774E-4</v>
      </c>
      <c r="L38" s="79"/>
      <c r="M38" s="80"/>
      <c r="N38" s="81">
        <f>分析係数表!H41</f>
        <v>5.40375184572724E-2</v>
      </c>
      <c r="O38" s="82">
        <f t="shared" si="4"/>
        <v>1.3057222129144794</v>
      </c>
      <c r="P38" s="76">
        <f>分析係数表!C41</f>
        <v>0.76071116627591595</v>
      </c>
      <c r="Q38" s="82">
        <f t="shared" si="5"/>
        <v>0.9932774674185435</v>
      </c>
      <c r="R38" s="83">
        <v>1.0104499983442143</v>
      </c>
      <c r="S38" s="84">
        <f t="shared" si="6"/>
        <v>1.0126898500304213</v>
      </c>
      <c r="T38" s="85">
        <f>分析係数表!F41</f>
        <v>0.54961538461538462</v>
      </c>
      <c r="U38" s="86">
        <f t="shared" si="7"/>
        <v>0.55658992142056618</v>
      </c>
      <c r="V38" s="87">
        <f>分析係数表!D41</f>
        <v>0.14765837104072399</v>
      </c>
      <c r="W38" s="167">
        <f t="shared" si="8"/>
        <v>0</v>
      </c>
      <c r="X38" s="76">
        <f>分析係数表!E41</f>
        <v>0.13881221719457013</v>
      </c>
      <c r="Y38" s="166">
        <f t="shared" si="9"/>
        <v>0</v>
      </c>
    </row>
    <row r="39" spans="1:25" x14ac:dyDescent="0.2">
      <c r="A39" s="6" t="s">
        <v>51</v>
      </c>
      <c r="B39" s="5" t="s">
        <v>368</v>
      </c>
      <c r="C39" s="90"/>
      <c r="D39" s="76">
        <f>投入係数表!F39</f>
        <v>3.0060120240480962E-3</v>
      </c>
      <c r="E39" s="77">
        <f>$C$8*D39</f>
        <v>0.30060120240480964</v>
      </c>
      <c r="F39" s="76">
        <f>分析係数表!C42</f>
        <v>0.30107643796890293</v>
      </c>
      <c r="G39" s="77">
        <f>E39*F39</f>
        <v>9.0503939269209299E-2</v>
      </c>
      <c r="H39" s="77">
        <v>9.8474541175190361E-2</v>
      </c>
      <c r="I39" s="77">
        <f>C39+H39</f>
        <v>9.8474541175190361E-2</v>
      </c>
      <c r="J39" s="76">
        <f>分析係数表!G42</f>
        <v>0.48530465949820789</v>
      </c>
      <c r="K39" s="78">
        <f>I39*J39</f>
        <v>4.7790153674268011E-2</v>
      </c>
      <c r="L39" s="79"/>
      <c r="M39" s="80"/>
      <c r="N39" s="81">
        <f>分析係数表!H42</f>
        <v>1.1991298601515789E-2</v>
      </c>
      <c r="O39" s="82">
        <f t="shared" si="4"/>
        <v>0.28974877812107097</v>
      </c>
      <c r="P39" s="76">
        <f>分析係数表!C42</f>
        <v>0.30107643796890293</v>
      </c>
      <c r="Q39" s="82">
        <f>O39*P39</f>
        <v>8.7236530022534037E-2</v>
      </c>
      <c r="R39" s="83">
        <v>9.2171286655493706E-2</v>
      </c>
      <c r="S39" s="84">
        <f>I39+R39</f>
        <v>0.19064582783068407</v>
      </c>
      <c r="T39" s="85">
        <f>分析係数表!F42</f>
        <v>0.55698924731182797</v>
      </c>
      <c r="U39" s="86">
        <f t="shared" si="7"/>
        <v>0.10618767614655307</v>
      </c>
      <c r="V39" s="87">
        <f>分析係数表!D42</f>
        <v>0.33118279569892473</v>
      </c>
      <c r="W39" s="167">
        <f t="shared" si="8"/>
        <v>0</v>
      </c>
      <c r="X39" s="76">
        <f>分析係数表!E42</f>
        <v>0.28387096774193549</v>
      </c>
      <c r="Y39" s="166">
        <f t="shared" si="9"/>
        <v>0</v>
      </c>
    </row>
    <row r="40" spans="1:25" x14ac:dyDescent="0.2">
      <c r="A40" s="6" t="s">
        <v>195</v>
      </c>
      <c r="B40" s="5" t="s">
        <v>41</v>
      </c>
      <c r="C40" s="90"/>
      <c r="D40" s="76">
        <f>投入係数表!F40</f>
        <v>5.9118236472945888E-2</v>
      </c>
      <c r="E40" s="77">
        <f>$C$8*D40</f>
        <v>5.9118236472945886</v>
      </c>
      <c r="F40" s="76">
        <f>分析係数表!C43</f>
        <v>0.72981232219865499</v>
      </c>
      <c r="G40" s="77">
        <f>E40*F40</f>
        <v>4.3145217444609862</v>
      </c>
      <c r="H40" s="77">
        <v>5.4533470465628984</v>
      </c>
      <c r="I40" s="77">
        <f>C40+H40</f>
        <v>5.4533470465628984</v>
      </c>
      <c r="J40" s="76">
        <f>分析係数表!G43</f>
        <v>0.39095764137830125</v>
      </c>
      <c r="K40" s="78">
        <f>I40*J40</f>
        <v>2.1320276989415561</v>
      </c>
      <c r="L40" s="79"/>
      <c r="M40" s="80"/>
      <c r="N40" s="81">
        <f>分析係数表!H43</f>
        <v>3.3430191196790096E-2</v>
      </c>
      <c r="O40" s="82">
        <f t="shared" si="4"/>
        <v>0.80778215717180835</v>
      </c>
      <c r="P40" s="76">
        <f>分析係数表!C43</f>
        <v>0.72981232219865499</v>
      </c>
      <c r="Q40" s="82">
        <f>O40*P40</f>
        <v>0.58952937195619637</v>
      </c>
      <c r="R40" s="83">
        <v>1.1791206377791801</v>
      </c>
      <c r="S40" s="84">
        <f>I40+R40</f>
        <v>6.6324676843420782</v>
      </c>
      <c r="T40" s="85">
        <f>分析係数表!F43</f>
        <v>0.64680420416026529</v>
      </c>
      <c r="U40" s="86">
        <f t="shared" si="7"/>
        <v>4.2899079821895558</v>
      </c>
      <c r="V40" s="87">
        <f>分析係数表!D43</f>
        <v>0.10445777550174361</v>
      </c>
      <c r="W40" s="167">
        <f t="shared" si="8"/>
        <v>1</v>
      </c>
      <c r="X40" s="76">
        <f>分析係数表!E43</f>
        <v>8.2644426561318804E-2</v>
      </c>
      <c r="Y40" s="166">
        <f t="shared" si="9"/>
        <v>1</v>
      </c>
    </row>
    <row r="41" spans="1:25" x14ac:dyDescent="0.2">
      <c r="A41" s="6" t="s">
        <v>341</v>
      </c>
      <c r="B41" s="5" t="s">
        <v>42</v>
      </c>
      <c r="C41" s="90"/>
      <c r="D41" s="76">
        <f>投入係数表!F41</f>
        <v>0</v>
      </c>
      <c r="E41" s="77">
        <f>$C$8*D41</f>
        <v>0</v>
      </c>
      <c r="F41" s="76">
        <f>分析係数表!C44</f>
        <v>0.45252453325619169</v>
      </c>
      <c r="G41" s="77">
        <f>E41*F41</f>
        <v>0</v>
      </c>
      <c r="H41" s="77">
        <v>7.1650481181034596E-3</v>
      </c>
      <c r="I41" s="77">
        <f>C41+H41</f>
        <v>7.1650481181034596E-3</v>
      </c>
      <c r="J41" s="76">
        <f>分析係数表!G44</f>
        <v>0.2679406279539126</v>
      </c>
      <c r="K41" s="78">
        <f>I41*J41</f>
        <v>1.9198074920846408E-3</v>
      </c>
      <c r="L41" s="79"/>
      <c r="M41" s="80"/>
      <c r="N41" s="81">
        <f>分析係数表!H44</f>
        <v>0.11253165797686161</v>
      </c>
      <c r="O41" s="82">
        <f t="shared" si="4"/>
        <v>2.7191308866758011</v>
      </c>
      <c r="P41" s="76">
        <f>分析係数表!C44</f>
        <v>0.45252453325619169</v>
      </c>
      <c r="Q41" s="82">
        <f>O41*P41</f>
        <v>1.2304734353554616</v>
      </c>
      <c r="R41" s="83">
        <v>1.2512225832133013</v>
      </c>
      <c r="S41" s="84">
        <f>I41+R41</f>
        <v>1.2583876313314046</v>
      </c>
      <c r="T41" s="85">
        <f>分析係数表!F44</f>
        <v>0.51592877398257675</v>
      </c>
      <c r="U41" s="86">
        <f t="shared" si="7"/>
        <v>0.64923838782765042</v>
      </c>
      <c r="V41" s="87">
        <f>分析係数表!D44</f>
        <v>0.17695373374549728</v>
      </c>
      <c r="W41" s="167">
        <f t="shared" si="8"/>
        <v>0</v>
      </c>
      <c r="X41" s="76">
        <f>分析係数表!E44</f>
        <v>0.1325013412359809</v>
      </c>
      <c r="Y41" s="166">
        <f t="shared" si="9"/>
        <v>0</v>
      </c>
    </row>
    <row r="42" spans="1:25" x14ac:dyDescent="0.2">
      <c r="A42" s="6" t="s">
        <v>342</v>
      </c>
      <c r="B42" s="5" t="s">
        <v>279</v>
      </c>
      <c r="C42" s="90"/>
      <c r="D42" s="76">
        <f>投入係数表!F42</f>
        <v>1.002004008016032E-3</v>
      </c>
      <c r="E42" s="77">
        <f>$C$8*D42</f>
        <v>0.1002004008016032</v>
      </c>
      <c r="F42" s="76">
        <f>分析係数表!C45</f>
        <v>1</v>
      </c>
      <c r="G42" s="77">
        <f>E42*F42</f>
        <v>0.1002004008016032</v>
      </c>
      <c r="H42" s="77">
        <v>0.12933278562884346</v>
      </c>
      <c r="I42" s="77">
        <f>C42+H42</f>
        <v>0.12933278562884346</v>
      </c>
      <c r="J42" s="76">
        <f>分析係数表!G45</f>
        <v>0</v>
      </c>
      <c r="K42" s="78">
        <f>I42*J42</f>
        <v>0</v>
      </c>
      <c r="L42" s="79"/>
      <c r="M42" s="80"/>
      <c r="N42" s="81">
        <f>分析係数表!H45</f>
        <v>0</v>
      </c>
      <c r="O42" s="82">
        <f t="shared" si="4"/>
        <v>0</v>
      </c>
      <c r="P42" s="76">
        <f>分析係数表!C45</f>
        <v>1</v>
      </c>
      <c r="Q42" s="82">
        <f>O42*P42</f>
        <v>0</v>
      </c>
      <c r="R42" s="83">
        <v>2.075052075841867E-2</v>
      </c>
      <c r="S42" s="84">
        <f>I42+R42</f>
        <v>0.15008330638726214</v>
      </c>
      <c r="T42" s="85">
        <f>分析係数表!F45</f>
        <v>0</v>
      </c>
      <c r="U42" s="86">
        <f t="shared" si="7"/>
        <v>0</v>
      </c>
      <c r="V42" s="87">
        <f>分析係数表!D45</f>
        <v>0</v>
      </c>
      <c r="W42" s="167">
        <f t="shared" si="8"/>
        <v>0</v>
      </c>
      <c r="X42" s="76">
        <f>分析係数表!E45</f>
        <v>0</v>
      </c>
      <c r="Y42" s="166">
        <f t="shared" si="9"/>
        <v>0</v>
      </c>
    </row>
    <row r="43" spans="1:25" x14ac:dyDescent="0.2">
      <c r="A43" s="6" t="s">
        <v>343</v>
      </c>
      <c r="B43" s="5" t="s">
        <v>280</v>
      </c>
      <c r="C43" s="90"/>
      <c r="D43" s="76">
        <f>投入係数表!F43</f>
        <v>1.7034068136272545E-2</v>
      </c>
      <c r="E43" s="77">
        <f>$C$8*D43</f>
        <v>1.7034068136272544</v>
      </c>
      <c r="F43" s="76">
        <f>分析係数表!C46</f>
        <v>0.34080923888028791</v>
      </c>
      <c r="G43" s="77">
        <f>E43*F43</f>
        <v>0.58053677965580108</v>
      </c>
      <c r="H43" s="77">
        <v>0.61795688093545864</v>
      </c>
      <c r="I43" s="77">
        <f>C43+H43</f>
        <v>0.61795688093545864</v>
      </c>
      <c r="J43" s="76">
        <f>分析係数表!G46</f>
        <v>9.3103025848340071E-3</v>
      </c>
      <c r="K43" s="78">
        <f>I43*J43</f>
        <v>5.7533655458893614E-3</v>
      </c>
      <c r="L43" s="79"/>
      <c r="M43" s="80"/>
      <c r="N43" s="81">
        <f>分析係数表!H46</f>
        <v>2.2019091222401043E-2</v>
      </c>
      <c r="O43" s="82">
        <f t="shared" si="4"/>
        <v>0.53205286508507266</v>
      </c>
      <c r="P43" s="76">
        <f>分析係数表!C46</f>
        <v>0.34080923888028791</v>
      </c>
      <c r="Q43" s="82">
        <f>O43*P43</f>
        <v>0.18132853199372012</v>
      </c>
      <c r="R43" s="83">
        <v>0.20740245161549203</v>
      </c>
      <c r="S43" s="84">
        <f>I43+R43</f>
        <v>0.82535933255095073</v>
      </c>
      <c r="T43" s="85">
        <f>分析係数表!F46</f>
        <v>0.31361019233125076</v>
      </c>
      <c r="U43" s="86">
        <f t="shared" si="7"/>
        <v>0.2588410990236964</v>
      </c>
      <c r="V43" s="87">
        <f>分析係数表!D46</f>
        <v>2.8175915717260809E-3</v>
      </c>
      <c r="W43" s="167">
        <f t="shared" si="8"/>
        <v>0</v>
      </c>
      <c r="X43" s="76">
        <f>分析係数表!E46</f>
        <v>8.2077667524194532E-3</v>
      </c>
      <c r="Y43" s="166">
        <f t="shared" si="9"/>
        <v>0</v>
      </c>
    </row>
    <row r="44" spans="1:25" x14ac:dyDescent="0.2">
      <c r="A44" s="192">
        <v>40</v>
      </c>
      <c r="B44" s="14" t="s">
        <v>151</v>
      </c>
      <c r="C44" s="197">
        <f>SUM(C5:C43)</f>
        <v>100</v>
      </c>
      <c r="D44" s="92">
        <f>投入係数表!F44</f>
        <v>0.36873747494989978</v>
      </c>
      <c r="E44" s="91">
        <f>SUM(E5:E43)</f>
        <v>36.873747494989978</v>
      </c>
      <c r="F44" s="92">
        <f>分析係数表!C47</f>
        <v>0.44730110240898746</v>
      </c>
      <c r="G44" s="91">
        <f>SUM(G5:G43)</f>
        <v>14.150080947062177</v>
      </c>
      <c r="H44" s="91">
        <f>SUM(H5:H43)</f>
        <v>16.762839137699078</v>
      </c>
      <c r="I44" s="91">
        <f>SUM(I5:I43)</f>
        <v>116.76283913769909</v>
      </c>
      <c r="J44" s="92">
        <f>分析係数表!G47</f>
        <v>0.20041488570582558</v>
      </c>
      <c r="K44" s="93">
        <f>SUM(K5:K43)</f>
        <v>38.517405979191224</v>
      </c>
      <c r="L44" s="94">
        <f>最終需要_まとめ!$L$33</f>
        <v>0.62733333333333341</v>
      </c>
      <c r="M44" s="91">
        <f>K44*L44</f>
        <v>24.163252684279296</v>
      </c>
      <c r="N44" s="95">
        <f>分析係数表!H47</f>
        <v>1</v>
      </c>
      <c r="O44" s="96">
        <f>SUM(O5:O43)</f>
        <v>24.163252684279296</v>
      </c>
      <c r="P44" s="92">
        <f>分析係数表!C47</f>
        <v>0.44730110240898746</v>
      </c>
      <c r="Q44" s="96">
        <f>SUM(Q5:Q43)</f>
        <v>11.633809117820684</v>
      </c>
      <c r="R44" s="91">
        <f>SUM(R5:R43)</f>
        <v>13.377386566791582</v>
      </c>
      <c r="S44" s="97">
        <f>SUM(S5:S43)</f>
        <v>130.14022570449069</v>
      </c>
      <c r="T44" s="98">
        <f>分析係数表!F47</f>
        <v>0.4447131739491107</v>
      </c>
      <c r="U44" s="99">
        <f>SUM(U5:U43)</f>
        <v>74.402952079139212</v>
      </c>
      <c r="V44" s="100">
        <f>分析係数表!D47</f>
        <v>5.9741394314336671E-2</v>
      </c>
      <c r="W44" s="164">
        <f>SUM(W5:W43)</f>
        <v>3</v>
      </c>
      <c r="X44" s="92">
        <f>分析係数表!E47</f>
        <v>5.0958836918611881E-2</v>
      </c>
      <c r="Y44" s="165">
        <f>SUM(Y5:Y43)</f>
        <v>1</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8" t="str">
        <f>取引基本表!$E$1</f>
        <v>2015年加古川市産業連関表</v>
      </c>
      <c r="H1" s="401"/>
      <c r="I1" s="401"/>
    </row>
    <row r="2" spans="1:25" x14ac:dyDescent="0.2">
      <c r="B2" s="3" t="s">
        <v>248</v>
      </c>
      <c r="S2" s="3" t="s">
        <v>153</v>
      </c>
      <c r="U2" s="64" t="s">
        <v>210</v>
      </c>
      <c r="W2" s="3" t="s">
        <v>130</v>
      </c>
      <c r="Y2" s="3" t="s">
        <v>154</v>
      </c>
    </row>
    <row r="3" spans="1:25" ht="44" x14ac:dyDescent="0.2">
      <c r="B3" s="65"/>
      <c r="C3" s="66" t="s">
        <v>228</v>
      </c>
      <c r="D3" s="66" t="s">
        <v>309</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投入係数表!G5</f>
        <v>0.19719587053571427</v>
      </c>
      <c r="E5" s="77">
        <f t="shared" ref="E5:E38" si="0">$C$9*D5</f>
        <v>19.719587053571427</v>
      </c>
      <c r="F5" s="76">
        <f>分析係数表!C8</f>
        <v>6.8521575100212173E-2</v>
      </c>
      <c r="G5" s="77">
        <f t="shared" ref="G5:G38" si="1">E5*F5</f>
        <v>1.3512171652364662</v>
      </c>
      <c r="H5" s="77">
        <f t="array" ref="H5:H43">MMULT(逆行列係数!C5:AO43,'5'!G5:G43)</f>
        <v>1.3923792600782168</v>
      </c>
      <c r="I5" s="77">
        <f t="shared" ref="I5:I38" si="2">C5+H5</f>
        <v>1.3923792600782168</v>
      </c>
      <c r="J5" s="76">
        <f>分析係数表!G8</f>
        <v>0.11996034368803701</v>
      </c>
      <c r="K5" s="78">
        <f t="shared" ref="K5:K38" si="3">I5*J5</f>
        <v>0.16703029458307755</v>
      </c>
      <c r="L5" s="79" t="s">
        <v>181</v>
      </c>
      <c r="M5" s="80" t="s">
        <v>181</v>
      </c>
      <c r="N5" s="81">
        <f>分析係数表!H8</f>
        <v>1.0951051471680932E-2</v>
      </c>
      <c r="O5" s="82">
        <f t="shared" ref="O5:O43" si="4">$M$44*N5</f>
        <v>0.12390863206522959</v>
      </c>
      <c r="P5" s="76">
        <f>分析係数表!C8</f>
        <v>6.8521575100212173E-2</v>
      </c>
      <c r="Q5" s="82">
        <f t="shared" ref="Q5:Q38" si="5">O5*P5</f>
        <v>8.4904146376221876E-3</v>
      </c>
      <c r="R5" s="83">
        <f t="array" ref="R5:R43">MMULT(逆行列係数!C5:AO43,'5'!Q5:Q43)</f>
        <v>1.0921381191465731E-2</v>
      </c>
      <c r="S5" s="84">
        <f t="shared" ref="S5:S38" si="6">I5+R5</f>
        <v>1.4033006412696825</v>
      </c>
      <c r="T5" s="85">
        <f>分析係数表!F8</f>
        <v>0.45208195637805682</v>
      </c>
      <c r="U5" s="86">
        <f t="shared" ref="U5:U43" si="7">S5*T5</f>
        <v>0.63440689929177974</v>
      </c>
      <c r="V5" s="87">
        <f>分析係数表!D8</f>
        <v>0.36021150033046928</v>
      </c>
      <c r="W5" s="167">
        <f t="shared" ref="W5:W43" si="8">ROUND(S5*V5,0)</f>
        <v>1</v>
      </c>
      <c r="X5" s="76">
        <f>分析係数表!E8</f>
        <v>0.22769332452081956</v>
      </c>
      <c r="Y5" s="166">
        <f t="shared" ref="Y5:Y43" si="9">ROUND(S5*X5,0)</f>
        <v>0</v>
      </c>
    </row>
    <row r="6" spans="1:25" x14ac:dyDescent="0.2">
      <c r="A6" s="6" t="s">
        <v>220</v>
      </c>
      <c r="B6" s="5" t="s">
        <v>266</v>
      </c>
      <c r="C6" s="90"/>
      <c r="D6" s="76">
        <f>投入係数表!G6</f>
        <v>4.5340401785714287E-4</v>
      </c>
      <c r="E6" s="77">
        <f t="shared" si="0"/>
        <v>4.5340401785714288E-2</v>
      </c>
      <c r="F6" s="76">
        <f>分析係数表!C9</f>
        <v>0.10166666666666668</v>
      </c>
      <c r="G6" s="77">
        <f t="shared" si="1"/>
        <v>4.6096075148809529E-3</v>
      </c>
      <c r="H6" s="77">
        <v>4.927436461764338E-3</v>
      </c>
      <c r="I6" s="77">
        <f t="shared" si="2"/>
        <v>4.927436461764338E-3</v>
      </c>
      <c r="J6" s="76">
        <f>分析係数表!G9</f>
        <v>0.25757575757575757</v>
      </c>
      <c r="K6" s="78">
        <f t="shared" si="3"/>
        <v>1.2691881795453598E-3</v>
      </c>
      <c r="L6" s="79"/>
      <c r="M6" s="80"/>
      <c r="N6" s="81">
        <f>分析係数表!H9</f>
        <v>5.8336047250617351E-4</v>
      </c>
      <c r="O6" s="82">
        <f t="shared" si="4"/>
        <v>6.6005897548823038E-3</v>
      </c>
      <c r="P6" s="76">
        <f>分析係数表!C9</f>
        <v>0.10166666666666668</v>
      </c>
      <c r="Q6" s="82">
        <f t="shared" si="5"/>
        <v>6.7105995841303437E-4</v>
      </c>
      <c r="R6" s="83">
        <v>7.5823270565826713E-4</v>
      </c>
      <c r="S6" s="84">
        <f t="shared" si="6"/>
        <v>5.6856691674226053E-3</v>
      </c>
      <c r="T6" s="85">
        <f>分析係数表!F9</f>
        <v>0.71212121212121215</v>
      </c>
      <c r="U6" s="86">
        <f t="shared" si="7"/>
        <v>4.0488856192251888E-3</v>
      </c>
      <c r="V6" s="87">
        <f>分析係数表!D9</f>
        <v>0</v>
      </c>
      <c r="W6" s="167">
        <f t="shared" si="8"/>
        <v>0</v>
      </c>
      <c r="X6" s="76">
        <f>分析係数表!E9</f>
        <v>0</v>
      </c>
      <c r="Y6" s="166">
        <f t="shared" si="9"/>
        <v>0</v>
      </c>
    </row>
    <row r="7" spans="1:25" x14ac:dyDescent="0.2">
      <c r="A7" s="6" t="s">
        <v>221</v>
      </c>
      <c r="B7" s="5" t="s">
        <v>267</v>
      </c>
      <c r="C7" s="90"/>
      <c r="D7" s="76">
        <f>投入係数表!G7</f>
        <v>3.6097935267857144E-2</v>
      </c>
      <c r="E7" s="77">
        <f t="shared" si="0"/>
        <v>3.6097935267857144</v>
      </c>
      <c r="F7" s="76">
        <f>分析係数表!C10</f>
        <v>6.675102815564693E-2</v>
      </c>
      <c r="G7" s="77">
        <f t="shared" si="1"/>
        <v>0.24095742934254524</v>
      </c>
      <c r="H7" s="77">
        <v>0.2465970101512879</v>
      </c>
      <c r="I7" s="77">
        <f t="shared" si="2"/>
        <v>0.2465970101512879</v>
      </c>
      <c r="J7" s="76">
        <f>分析係数表!G10</f>
        <v>0.17692307692307693</v>
      </c>
      <c r="K7" s="78">
        <f t="shared" si="3"/>
        <v>4.3628701795997094E-2</v>
      </c>
      <c r="L7" s="79"/>
      <c r="M7" s="80"/>
      <c r="N7" s="81">
        <f>分析係数表!H10</f>
        <v>1.0987412693544459E-3</v>
      </c>
      <c r="O7" s="82">
        <f t="shared" si="4"/>
        <v>1.2432005093884013E-2</v>
      </c>
      <c r="P7" s="76">
        <f>分析係数表!C10</f>
        <v>6.675102815564693E-2</v>
      </c>
      <c r="Q7" s="82">
        <f t="shared" si="5"/>
        <v>8.2984912205299782E-4</v>
      </c>
      <c r="R7" s="83">
        <v>1.259855559441316E-3</v>
      </c>
      <c r="S7" s="84">
        <f t="shared" si="6"/>
        <v>0.24785686571072921</v>
      </c>
      <c r="T7" s="85">
        <f>分析係数表!F10</f>
        <v>0.52307692307692311</v>
      </c>
      <c r="U7" s="86">
        <f t="shared" si="7"/>
        <v>0.12964820667945837</v>
      </c>
      <c r="V7" s="87">
        <f>分析係数表!D10</f>
        <v>9.2307692307692313E-2</v>
      </c>
      <c r="W7" s="167">
        <f t="shared" si="8"/>
        <v>0</v>
      </c>
      <c r="X7" s="76">
        <f>分析係数表!E10</f>
        <v>0</v>
      </c>
      <c r="Y7" s="166">
        <f t="shared" si="9"/>
        <v>0</v>
      </c>
    </row>
    <row r="8" spans="1:25" x14ac:dyDescent="0.2">
      <c r="A8" s="6" t="s">
        <v>222</v>
      </c>
      <c r="B8" s="5" t="s">
        <v>27</v>
      </c>
      <c r="C8" s="90"/>
      <c r="D8" s="76">
        <f>投入係数表!G8</f>
        <v>3.3133370535714287E-4</v>
      </c>
      <c r="E8" s="77">
        <f t="shared" si="0"/>
        <v>3.3133370535714288E-2</v>
      </c>
      <c r="F8" s="76">
        <f>分析係数表!C11</f>
        <v>1.2359489742525653E-2</v>
      </c>
      <c r="G8" s="77">
        <f t="shared" si="1"/>
        <v>4.0951155327146243E-4</v>
      </c>
      <c r="H8" s="77">
        <v>3.1695550696710477E-3</v>
      </c>
      <c r="I8" s="77">
        <f t="shared" si="2"/>
        <v>3.1695550696710477E-3</v>
      </c>
      <c r="J8" s="76">
        <f>分析係数表!G11</f>
        <v>0.33667334669338678</v>
      </c>
      <c r="K8" s="78">
        <f t="shared" si="3"/>
        <v>1.0671047128351424E-3</v>
      </c>
      <c r="L8" s="79"/>
      <c r="M8" s="80"/>
      <c r="N8" s="81">
        <f>分析係数表!H11</f>
        <v>-2.0551994966342155E-5</v>
      </c>
      <c r="O8" s="82">
        <f t="shared" si="4"/>
        <v>-2.3254110247552829E-4</v>
      </c>
      <c r="P8" s="76">
        <f>分析係数表!C11</f>
        <v>1.2359489742525653E-2</v>
      </c>
      <c r="Q8" s="82">
        <f t="shared" si="5"/>
        <v>-2.8740893707618989E-6</v>
      </c>
      <c r="R8" s="83">
        <v>8.5527989652853958E-4</v>
      </c>
      <c r="S8" s="84">
        <f t="shared" si="6"/>
        <v>4.0248349661995871E-3</v>
      </c>
      <c r="T8" s="85">
        <f>分析係数表!F11</f>
        <v>0.55811623246492981</v>
      </c>
      <c r="U8" s="86">
        <f t="shared" si="7"/>
        <v>2.2463257276284267E-3</v>
      </c>
      <c r="V8" s="87">
        <f>分析係数表!D11</f>
        <v>9.0180360721442889E-3</v>
      </c>
      <c r="W8" s="167">
        <f t="shared" si="8"/>
        <v>0</v>
      </c>
      <c r="X8" s="76">
        <f>分析係数表!E11</f>
        <v>0</v>
      </c>
      <c r="Y8" s="166">
        <f t="shared" si="9"/>
        <v>0</v>
      </c>
    </row>
    <row r="9" spans="1:25" x14ac:dyDescent="0.2">
      <c r="A9" s="6" t="s">
        <v>223</v>
      </c>
      <c r="B9" s="5" t="s">
        <v>191</v>
      </c>
      <c r="C9" s="75">
        <f>最終需要_まとめ!C10</f>
        <v>100</v>
      </c>
      <c r="D9" s="76">
        <f>投入係数表!G9</f>
        <v>0.20539202008928573</v>
      </c>
      <c r="E9" s="77">
        <f t="shared" si="0"/>
        <v>20.539202008928573</v>
      </c>
      <c r="F9" s="76">
        <f>分析係数表!C12</f>
        <v>9.527433500036242E-2</v>
      </c>
      <c r="G9" s="77">
        <f t="shared" si="1"/>
        <v>1.9568588128387776</v>
      </c>
      <c r="H9" s="77">
        <v>2.0167495960131476</v>
      </c>
      <c r="I9" s="77">
        <f t="shared" si="2"/>
        <v>102.01674959601314</v>
      </c>
      <c r="J9" s="76">
        <f>分析係数表!G12</f>
        <v>0.14088657924107142</v>
      </c>
      <c r="K9" s="78">
        <f t="shared" si="3"/>
        <v>14.372790875875246</v>
      </c>
      <c r="L9" s="79"/>
      <c r="M9" s="80"/>
      <c r="N9" s="81">
        <f>分析係数表!H12</f>
        <v>8.9938691818092706E-2</v>
      </c>
      <c r="O9" s="82">
        <f t="shared" si="4"/>
        <v>1.0176356399871389</v>
      </c>
      <c r="P9" s="76">
        <f>分析係数表!C12</f>
        <v>9.527433500036242E-2</v>
      </c>
      <c r="Q9" s="82">
        <f t="shared" si="5"/>
        <v>9.6954558872442878E-2</v>
      </c>
      <c r="R9" s="83">
        <v>0.10762627122733423</v>
      </c>
      <c r="S9" s="84">
        <f t="shared" si="6"/>
        <v>102.12437586724047</v>
      </c>
      <c r="T9" s="85">
        <f>分析係数表!F12</f>
        <v>0.31070382254464285</v>
      </c>
      <c r="U9" s="86">
        <f t="shared" si="7"/>
        <v>31.730433956937492</v>
      </c>
      <c r="V9" s="87">
        <f>分析係数表!D12</f>
        <v>6.9248744419642863E-2</v>
      </c>
      <c r="W9" s="167">
        <f t="shared" si="8"/>
        <v>7</v>
      </c>
      <c r="X9" s="76">
        <f>分析係数表!E12</f>
        <v>7.6468331473214288E-2</v>
      </c>
      <c r="Y9" s="166">
        <f t="shared" si="9"/>
        <v>8</v>
      </c>
    </row>
    <row r="10" spans="1:25" x14ac:dyDescent="0.2">
      <c r="A10" s="6" t="s">
        <v>224</v>
      </c>
      <c r="B10" s="5" t="s">
        <v>28</v>
      </c>
      <c r="C10" s="90"/>
      <c r="D10" s="76">
        <f>投入係数表!G10</f>
        <v>1.1683872767857143E-3</v>
      </c>
      <c r="E10" s="77">
        <f t="shared" si="0"/>
        <v>0.11683872767857142</v>
      </c>
      <c r="F10" s="76">
        <f>分析係数表!C13</f>
        <v>0</v>
      </c>
      <c r="G10" s="77">
        <f t="shared" si="1"/>
        <v>0</v>
      </c>
      <c r="H10" s="77">
        <v>0</v>
      </c>
      <c r="I10" s="77">
        <f t="shared" si="2"/>
        <v>0</v>
      </c>
      <c r="J10" s="76">
        <f>分析係数表!G13</f>
        <v>0.24501568667138954</v>
      </c>
      <c r="K10" s="78">
        <f t="shared" si="3"/>
        <v>0</v>
      </c>
      <c r="L10" s="79"/>
      <c r="M10" s="80"/>
      <c r="N10" s="81">
        <f>分析係数表!H13</f>
        <v>1.4256760815882582E-2</v>
      </c>
      <c r="O10" s="82">
        <f t="shared" si="4"/>
        <v>0.16131197400956265</v>
      </c>
      <c r="P10" s="76">
        <f>分析係数表!C13</f>
        <v>0</v>
      </c>
      <c r="Q10" s="82">
        <f t="shared" si="5"/>
        <v>0</v>
      </c>
      <c r="R10" s="83">
        <v>0</v>
      </c>
      <c r="S10" s="84">
        <f t="shared" si="6"/>
        <v>0</v>
      </c>
      <c r="T10" s="85">
        <f>分析係数表!F13</f>
        <v>0.38356441655702866</v>
      </c>
      <c r="U10" s="86">
        <f t="shared" si="7"/>
        <v>0</v>
      </c>
      <c r="V10" s="87">
        <f>分析係数表!D13</f>
        <v>0.14249569881590932</v>
      </c>
      <c r="W10" s="167">
        <f t="shared" si="8"/>
        <v>0</v>
      </c>
      <c r="X10" s="76">
        <f>分析係数表!E13</f>
        <v>0.13065479202509866</v>
      </c>
      <c r="Y10" s="166">
        <f t="shared" si="9"/>
        <v>0</v>
      </c>
    </row>
    <row r="11" spans="1:25" x14ac:dyDescent="0.2">
      <c r="A11" s="6" t="s">
        <v>225</v>
      </c>
      <c r="B11" s="5" t="s">
        <v>268</v>
      </c>
      <c r="C11" s="90"/>
      <c r="D11" s="76">
        <f>投入係数表!G11</f>
        <v>1.6653878348214284E-2</v>
      </c>
      <c r="E11" s="77">
        <f t="shared" si="0"/>
        <v>1.6653878348214284</v>
      </c>
      <c r="F11" s="76">
        <f>分析係数表!C14</f>
        <v>0.10677389421589856</v>
      </c>
      <c r="G11" s="77">
        <f t="shared" si="1"/>
        <v>0.17781994450366753</v>
      </c>
      <c r="H11" s="77">
        <v>0.20712131755541152</v>
      </c>
      <c r="I11" s="77">
        <f t="shared" si="2"/>
        <v>0.20712131755541152</v>
      </c>
      <c r="J11" s="76">
        <f>分析係数表!G14</f>
        <v>0.16458723227282179</v>
      </c>
      <c r="K11" s="78">
        <f t="shared" si="3"/>
        <v>3.4089524401145398E-2</v>
      </c>
      <c r="L11" s="79"/>
      <c r="M11" s="80"/>
      <c r="N11" s="81">
        <f>分析係数表!H14</f>
        <v>1.166720945012347E-3</v>
      </c>
      <c r="O11" s="82">
        <f t="shared" si="4"/>
        <v>1.3201179509764608E-2</v>
      </c>
      <c r="P11" s="76">
        <f>分析係数表!C14</f>
        <v>0.10677389421589856</v>
      </c>
      <c r="Q11" s="82">
        <f t="shared" si="5"/>
        <v>1.4095413445006939E-3</v>
      </c>
      <c r="R11" s="83">
        <v>6.1370807312086497E-3</v>
      </c>
      <c r="S11" s="84">
        <f t="shared" si="6"/>
        <v>0.21325839828662016</v>
      </c>
      <c r="T11" s="85">
        <f>分析係数表!F14</f>
        <v>0.30037429819089206</v>
      </c>
      <c r="U11" s="86">
        <f t="shared" si="7"/>
        <v>6.4057341718657262E-2</v>
      </c>
      <c r="V11" s="87">
        <f>分析係数表!D14</f>
        <v>5.9367851944271161E-2</v>
      </c>
      <c r="W11" s="167">
        <f t="shared" si="8"/>
        <v>0</v>
      </c>
      <c r="X11" s="76">
        <f>分析係数表!E14</f>
        <v>5.1881888126429611E-2</v>
      </c>
      <c r="Y11" s="166">
        <f t="shared" si="9"/>
        <v>0</v>
      </c>
    </row>
    <row r="12" spans="1:25" x14ac:dyDescent="0.2">
      <c r="A12" s="6" t="s">
        <v>226</v>
      </c>
      <c r="B12" s="5" t="s">
        <v>29</v>
      </c>
      <c r="C12" s="90"/>
      <c r="D12" s="76">
        <f>投入係数表!G12</f>
        <v>1.0550362723214286E-2</v>
      </c>
      <c r="E12" s="77">
        <f t="shared" si="0"/>
        <v>1.0550362723214286</v>
      </c>
      <c r="F12" s="76">
        <f>分析係数表!C15</f>
        <v>0</v>
      </c>
      <c r="G12" s="77">
        <f t="shared" si="1"/>
        <v>0</v>
      </c>
      <c r="H12" s="77">
        <v>0</v>
      </c>
      <c r="I12" s="77">
        <f t="shared" si="2"/>
        <v>0</v>
      </c>
      <c r="J12" s="76">
        <f>分析係数表!G15</f>
        <v>9.5597535599167657E-2</v>
      </c>
      <c r="K12" s="78">
        <f t="shared" si="3"/>
        <v>0</v>
      </c>
      <c r="L12" s="79"/>
      <c r="M12" s="80"/>
      <c r="N12" s="81">
        <f>分析係数表!H15</f>
        <v>8.2508355176415162E-3</v>
      </c>
      <c r="O12" s="82">
        <f t="shared" si="4"/>
        <v>9.3356308755367864E-2</v>
      </c>
      <c r="P12" s="76">
        <f>分析係数表!C15</f>
        <v>0</v>
      </c>
      <c r="Q12" s="82">
        <f t="shared" si="5"/>
        <v>0</v>
      </c>
      <c r="R12" s="83">
        <v>0</v>
      </c>
      <c r="S12" s="84">
        <f t="shared" si="6"/>
        <v>0</v>
      </c>
      <c r="T12" s="85">
        <f>分析係数表!F15</f>
        <v>0.3037251621853197</v>
      </c>
      <c r="U12" s="86">
        <f t="shared" si="7"/>
        <v>0</v>
      </c>
      <c r="V12" s="87">
        <f>分析係数表!D15</f>
        <v>2.5215227059447551E-2</v>
      </c>
      <c r="W12" s="167">
        <f t="shared" si="8"/>
        <v>0</v>
      </c>
      <c r="X12" s="76">
        <f>分析係数表!E15</f>
        <v>2.1461503937329145E-2</v>
      </c>
      <c r="Y12" s="166">
        <f t="shared" si="9"/>
        <v>0</v>
      </c>
    </row>
    <row r="13" spans="1:25" x14ac:dyDescent="0.2">
      <c r="A13" s="6" t="s">
        <v>227</v>
      </c>
      <c r="B13" s="5" t="s">
        <v>30</v>
      </c>
      <c r="C13" s="90"/>
      <c r="D13" s="76">
        <f>投入係数表!G13</f>
        <v>4.481724330357143E-3</v>
      </c>
      <c r="E13" s="77">
        <f t="shared" si="0"/>
        <v>0.4481724330357143</v>
      </c>
      <c r="F13" s="76">
        <f>分析係数表!C16</f>
        <v>0.41015070437916346</v>
      </c>
      <c r="G13" s="77">
        <f t="shared" si="1"/>
        <v>0.18381823909292169</v>
      </c>
      <c r="H13" s="77">
        <v>0.25285249054096137</v>
      </c>
      <c r="I13" s="77">
        <f t="shared" si="2"/>
        <v>0.25285249054096137</v>
      </c>
      <c r="J13" s="76">
        <f>分析係数表!G16</f>
        <v>3.3423831070889892E-2</v>
      </c>
      <c r="K13" s="78">
        <f t="shared" si="3"/>
        <v>8.4512989296948778E-3</v>
      </c>
      <c r="L13" s="79"/>
      <c r="M13" s="80"/>
      <c r="N13" s="81">
        <f>分析係数表!H16</f>
        <v>1.6727742979912797E-2</v>
      </c>
      <c r="O13" s="82">
        <f t="shared" si="4"/>
        <v>0.18927056963796654</v>
      </c>
      <c r="P13" s="76">
        <f>分析係数表!C16</f>
        <v>0.41015070437916346</v>
      </c>
      <c r="Q13" s="82">
        <f t="shared" si="5"/>
        <v>7.7629457455257483E-2</v>
      </c>
      <c r="R13" s="83">
        <v>9.385883426762906E-2</v>
      </c>
      <c r="S13" s="84">
        <f t="shared" si="6"/>
        <v>0.34671132480859046</v>
      </c>
      <c r="T13" s="85">
        <f>分析係数表!F16</f>
        <v>0.28886877828054297</v>
      </c>
      <c r="U13" s="86">
        <f t="shared" si="7"/>
        <v>0.10015407681348604</v>
      </c>
      <c r="V13" s="87">
        <f>分析係数表!D16</f>
        <v>1.1915535444947209E-2</v>
      </c>
      <c r="W13" s="167">
        <f t="shared" si="8"/>
        <v>0</v>
      </c>
      <c r="X13" s="76">
        <f>分析係数表!E16</f>
        <v>1.200603318250377E-2</v>
      </c>
      <c r="Y13" s="166">
        <f t="shared" si="9"/>
        <v>0</v>
      </c>
    </row>
    <row r="14" spans="1:25" x14ac:dyDescent="0.2">
      <c r="A14" s="6" t="s">
        <v>2</v>
      </c>
      <c r="B14" s="5" t="s">
        <v>365</v>
      </c>
      <c r="C14" s="90"/>
      <c r="D14" s="76">
        <f>投入係数表!G14</f>
        <v>1.8293108258928572E-2</v>
      </c>
      <c r="E14" s="77">
        <f t="shared" si="0"/>
        <v>1.8293108258928572</v>
      </c>
      <c r="F14" s="76">
        <f>分析係数表!C17</f>
        <v>9.7010006591167874E-2</v>
      </c>
      <c r="G14" s="77">
        <f t="shared" si="1"/>
        <v>0.17746145527716081</v>
      </c>
      <c r="H14" s="77">
        <v>0.19328031693796893</v>
      </c>
      <c r="I14" s="77">
        <f t="shared" si="2"/>
        <v>0.19328031693796893</v>
      </c>
      <c r="J14" s="76">
        <f>分析係数表!G17</f>
        <v>0.23047865738492257</v>
      </c>
      <c r="K14" s="78">
        <f t="shared" si="3"/>
        <v>4.4546987946795388E-2</v>
      </c>
      <c r="L14" s="79"/>
      <c r="M14" s="80"/>
      <c r="N14" s="81">
        <f>分析係数表!H17</f>
        <v>3.0021721877756735E-3</v>
      </c>
      <c r="O14" s="82">
        <f t="shared" si="4"/>
        <v>3.3968888738540634E-2</v>
      </c>
      <c r="P14" s="76">
        <f>分析係数表!C17</f>
        <v>9.7010006591167874E-2</v>
      </c>
      <c r="Q14" s="82">
        <f t="shared" si="5"/>
        <v>3.2953221204204751E-3</v>
      </c>
      <c r="R14" s="83">
        <v>6.2780833383428106E-3</v>
      </c>
      <c r="S14" s="84">
        <f t="shared" si="6"/>
        <v>0.19955840027631175</v>
      </c>
      <c r="T14" s="85">
        <f>分析係数表!F17</f>
        <v>0.38098321731153201</v>
      </c>
      <c r="U14" s="86">
        <f t="shared" si="7"/>
        <v>7.6028401378811769E-2</v>
      </c>
      <c r="V14" s="87">
        <f>分析係数表!D17</f>
        <v>7.2149371323727812E-2</v>
      </c>
      <c r="W14" s="167">
        <f t="shared" si="8"/>
        <v>0</v>
      </c>
      <c r="X14" s="76">
        <f>分析係数表!E17</f>
        <v>7.3984134693216769E-2</v>
      </c>
      <c r="Y14" s="166">
        <f t="shared" si="9"/>
        <v>0</v>
      </c>
    </row>
    <row r="15" spans="1:25" x14ac:dyDescent="0.2">
      <c r="A15" s="6" t="s">
        <v>3</v>
      </c>
      <c r="B15" s="5" t="s">
        <v>31</v>
      </c>
      <c r="C15" s="90"/>
      <c r="D15" s="76">
        <f>投入係数表!G15</f>
        <v>1.8310546875E-3</v>
      </c>
      <c r="E15" s="77">
        <f t="shared" si="0"/>
        <v>0.18310546875</v>
      </c>
      <c r="F15" s="76">
        <f>分析係数表!C18</f>
        <v>9.5269756838905817E-2</v>
      </c>
      <c r="G15" s="77">
        <f t="shared" si="1"/>
        <v>1.7444413483686368E-2</v>
      </c>
      <c r="H15" s="77">
        <v>1.9494893143300881E-2</v>
      </c>
      <c r="I15" s="77">
        <f t="shared" si="2"/>
        <v>1.9494893143300881E-2</v>
      </c>
      <c r="J15" s="76">
        <f>分析係数表!G18</f>
        <v>0.2156830511260891</v>
      </c>
      <c r="K15" s="78">
        <f t="shared" si="3"/>
        <v>4.2047180345242078E-3</v>
      </c>
      <c r="L15" s="79"/>
      <c r="M15" s="80"/>
      <c r="N15" s="81">
        <f>分析係数表!H18</f>
        <v>4.4107743043149704E-4</v>
      </c>
      <c r="O15" s="82">
        <f t="shared" si="4"/>
        <v>4.9906898146671076E-3</v>
      </c>
      <c r="P15" s="76">
        <f>分析係数表!C18</f>
        <v>9.5269756838905817E-2</v>
      </c>
      <c r="Q15" s="82">
        <f t="shared" si="5"/>
        <v>4.7546180510173928E-4</v>
      </c>
      <c r="R15" s="83">
        <v>1.0975139315558245E-3</v>
      </c>
      <c r="S15" s="84">
        <f t="shared" si="6"/>
        <v>2.0592407074856704E-2</v>
      </c>
      <c r="T15" s="85">
        <f>分析係数表!F18</f>
        <v>0.45931283905967452</v>
      </c>
      <c r="U15" s="86">
        <f t="shared" si="7"/>
        <v>9.4583569566249609E-3</v>
      </c>
      <c r="V15" s="87">
        <f>分析係数表!D18</f>
        <v>2.4001315140555646E-2</v>
      </c>
      <c r="W15" s="167">
        <f t="shared" si="8"/>
        <v>0</v>
      </c>
      <c r="X15" s="76">
        <f>分析係数表!E18</f>
        <v>2.0549071181982573E-2</v>
      </c>
      <c r="Y15" s="166">
        <f t="shared" si="9"/>
        <v>0</v>
      </c>
    </row>
    <row r="16" spans="1:25" x14ac:dyDescent="0.2">
      <c r="A16" s="6" t="s">
        <v>4</v>
      </c>
      <c r="B16" s="5" t="s">
        <v>32</v>
      </c>
      <c r="C16" s="90"/>
      <c r="D16" s="76">
        <f>投入係数表!G16</f>
        <v>0</v>
      </c>
      <c r="E16" s="77">
        <f t="shared" si="0"/>
        <v>0</v>
      </c>
      <c r="F16" s="76">
        <f>分析係数表!C19</f>
        <v>0.40536890089481681</v>
      </c>
      <c r="G16" s="77">
        <f t="shared" si="1"/>
        <v>0</v>
      </c>
      <c r="H16" s="77">
        <v>1.6591527863133223E-2</v>
      </c>
      <c r="I16" s="77">
        <f t="shared" si="2"/>
        <v>1.6591527863133223E-2</v>
      </c>
      <c r="J16" s="76">
        <f>分析係数表!G19</f>
        <v>5.7664292584581833E-2</v>
      </c>
      <c r="K16" s="78">
        <f t="shared" si="3"/>
        <v>9.5673871712495594E-4</v>
      </c>
      <c r="L16" s="79"/>
      <c r="M16" s="80"/>
      <c r="N16" s="81">
        <f>分析係数表!H19</f>
        <v>-1.1224551097002254E-4</v>
      </c>
      <c r="O16" s="82">
        <f t="shared" si="4"/>
        <v>-1.2700321750586546E-3</v>
      </c>
      <c r="P16" s="76">
        <f>分析係数表!C19</f>
        <v>0.40536890089481681</v>
      </c>
      <c r="Q16" s="82">
        <f t="shared" si="5"/>
        <v>-5.1483154690458042E-4</v>
      </c>
      <c r="R16" s="83">
        <v>2.7864882417978766E-3</v>
      </c>
      <c r="S16" s="84">
        <f t="shared" si="6"/>
        <v>1.93780161049311E-2</v>
      </c>
      <c r="T16" s="85">
        <f>分析係数表!F19</f>
        <v>0.24008915593875232</v>
      </c>
      <c r="U16" s="86">
        <f t="shared" si="7"/>
        <v>4.6524515304004564E-3</v>
      </c>
      <c r="V16" s="87">
        <f>分析係数表!D19</f>
        <v>8.3893032671263044E-3</v>
      </c>
      <c r="W16" s="167">
        <f t="shared" si="8"/>
        <v>0</v>
      </c>
      <c r="X16" s="76">
        <f>分析係数表!E19</f>
        <v>9.7042048804792374E-3</v>
      </c>
      <c r="Y16" s="166">
        <f t="shared" si="9"/>
        <v>0</v>
      </c>
    </row>
    <row r="17" spans="1:25" x14ac:dyDescent="0.2">
      <c r="A17" s="6" t="s">
        <v>5</v>
      </c>
      <c r="B17" s="5" t="s">
        <v>33</v>
      </c>
      <c r="C17" s="90"/>
      <c r="D17" s="76">
        <f>投入係数表!G17</f>
        <v>1.5345982142857143E-3</v>
      </c>
      <c r="E17" s="77">
        <f t="shared" si="0"/>
        <v>0.15345982142857142</v>
      </c>
      <c r="F17" s="76">
        <f>分析係数表!C20</f>
        <v>8.6705813891974848E-2</v>
      </c>
      <c r="G17" s="77">
        <f t="shared" si="1"/>
        <v>1.3305858716681407E-2</v>
      </c>
      <c r="H17" s="77">
        <v>1.5266791547636584E-2</v>
      </c>
      <c r="I17" s="77">
        <f t="shared" si="2"/>
        <v>1.5266791547636584E-2</v>
      </c>
      <c r="J17" s="76">
        <f>分析係数表!G20</f>
        <v>0.10015098137896326</v>
      </c>
      <c r="K17" s="78">
        <f t="shared" si="3"/>
        <v>1.5289841560038652E-3</v>
      </c>
      <c r="L17" s="79"/>
      <c r="M17" s="80"/>
      <c r="N17" s="81">
        <f>分析係数表!H20</f>
        <v>5.4858017333236366E-4</v>
      </c>
      <c r="O17" s="82">
        <f t="shared" si="4"/>
        <v>6.2070586583852548E-3</v>
      </c>
      <c r="P17" s="76">
        <f>分析係数表!C20</f>
        <v>8.6705813891974848E-2</v>
      </c>
      <c r="Q17" s="82">
        <f t="shared" si="5"/>
        <v>5.3818807285052302E-4</v>
      </c>
      <c r="R17" s="83">
        <v>1.3098362238377532E-3</v>
      </c>
      <c r="S17" s="84">
        <f t="shared" si="6"/>
        <v>1.6576627771474336E-2</v>
      </c>
      <c r="T17" s="85">
        <f>分析係数表!F20</f>
        <v>0.22320080523402114</v>
      </c>
      <c r="U17" s="86">
        <f t="shared" si="7"/>
        <v>3.6999166666577092E-3</v>
      </c>
      <c r="V17" s="87">
        <f>分析係数表!D20</f>
        <v>3.6738802214393559E-2</v>
      </c>
      <c r="W17" s="167">
        <f t="shared" si="8"/>
        <v>0</v>
      </c>
      <c r="X17" s="76">
        <f>分析係数表!E20</f>
        <v>3.8877705083039761E-2</v>
      </c>
      <c r="Y17" s="166">
        <f t="shared" si="9"/>
        <v>0</v>
      </c>
    </row>
    <row r="18" spans="1:25" x14ac:dyDescent="0.2">
      <c r="A18" s="6" t="s">
        <v>6</v>
      </c>
      <c r="B18" s="5" t="s">
        <v>34</v>
      </c>
      <c r="C18" s="90"/>
      <c r="D18" s="76">
        <f>投入係数表!G18</f>
        <v>7.777622767857143E-3</v>
      </c>
      <c r="E18" s="77">
        <f t="shared" si="0"/>
        <v>0.7777622767857143</v>
      </c>
      <c r="F18" s="76">
        <f>分析係数表!C21</f>
        <v>0.12574712643678165</v>
      </c>
      <c r="G18" s="77">
        <f t="shared" si="1"/>
        <v>9.7801371356732378E-2</v>
      </c>
      <c r="H18" s="77">
        <v>0.1050315975228104</v>
      </c>
      <c r="I18" s="77">
        <f t="shared" si="2"/>
        <v>0.1050315975228104</v>
      </c>
      <c r="J18" s="76">
        <f>分析係数表!G21</f>
        <v>0.2851216642932326</v>
      </c>
      <c r="K18" s="78">
        <f t="shared" si="3"/>
        <v>2.9946783889080668E-2</v>
      </c>
      <c r="L18" s="79"/>
      <c r="M18" s="80"/>
      <c r="N18" s="81">
        <f>分析係数表!H21</f>
        <v>9.2325885079567842E-4</v>
      </c>
      <c r="O18" s="82">
        <f t="shared" si="4"/>
        <v>1.0446461834285272E-2</v>
      </c>
      <c r="P18" s="76">
        <f>分析係数表!C21</f>
        <v>0.12574712643678165</v>
      </c>
      <c r="Q18" s="82">
        <f t="shared" si="5"/>
        <v>1.313612557092884E-3</v>
      </c>
      <c r="R18" s="83">
        <v>3.0521466041179535E-3</v>
      </c>
      <c r="S18" s="84">
        <f t="shared" si="6"/>
        <v>0.10808374412692835</v>
      </c>
      <c r="T18" s="85">
        <f>分析係数表!F21</f>
        <v>0.42585598414958825</v>
      </c>
      <c r="U18" s="86">
        <f t="shared" si="7"/>
        <v>4.6028109225745351E-2</v>
      </c>
      <c r="V18" s="87">
        <f>分析係数表!D21</f>
        <v>8.1109528821744784E-2</v>
      </c>
      <c r="W18" s="167">
        <f t="shared" si="8"/>
        <v>0</v>
      </c>
      <c r="X18" s="76">
        <f>分析係数表!E21</f>
        <v>6.7549996904216453E-2</v>
      </c>
      <c r="Y18" s="166">
        <f t="shared" si="9"/>
        <v>0</v>
      </c>
    </row>
    <row r="19" spans="1:25" x14ac:dyDescent="0.2">
      <c r="A19" s="6" t="s">
        <v>7</v>
      </c>
      <c r="B19" s="5" t="s">
        <v>269</v>
      </c>
      <c r="C19" s="90"/>
      <c r="D19" s="76">
        <f>投入係数表!G19</f>
        <v>0</v>
      </c>
      <c r="E19" s="77">
        <f t="shared" si="0"/>
        <v>0</v>
      </c>
      <c r="F19" s="76">
        <f>分析係数表!C22</f>
        <v>0.11411587407903545</v>
      </c>
      <c r="G19" s="77">
        <f t="shared" si="1"/>
        <v>0</v>
      </c>
      <c r="H19" s="77">
        <v>2.6080484554273356E-3</v>
      </c>
      <c r="I19" s="77">
        <f t="shared" si="2"/>
        <v>2.6080484554273356E-3</v>
      </c>
      <c r="J19" s="76">
        <f>分析係数表!G22</f>
        <v>0.19462933210924949</v>
      </c>
      <c r="K19" s="78">
        <f t="shared" si="3"/>
        <v>5.0760272898838204E-4</v>
      </c>
      <c r="L19" s="79"/>
      <c r="M19" s="80"/>
      <c r="N19" s="81">
        <f>分析係数表!H22</f>
        <v>4.2684912622402942E-5</v>
      </c>
      <c r="O19" s="82">
        <f t="shared" si="4"/>
        <v>4.8296998206455883E-4</v>
      </c>
      <c r="P19" s="76">
        <f>分析係数表!C22</f>
        <v>0.11411587407903545</v>
      </c>
      <c r="Q19" s="82">
        <f t="shared" si="5"/>
        <v>5.5114541657233207E-5</v>
      </c>
      <c r="R19" s="83">
        <v>7.9750025568852084E-4</v>
      </c>
      <c r="S19" s="84">
        <f t="shared" si="6"/>
        <v>3.4055487111158563E-3</v>
      </c>
      <c r="T19" s="85">
        <f>分析係数表!F22</f>
        <v>0.41301354142758778</v>
      </c>
      <c r="U19" s="86">
        <f t="shared" si="7"/>
        <v>1.4065377336821168E-3</v>
      </c>
      <c r="V19" s="87">
        <f>分析係数表!D22</f>
        <v>3.7726646775304108E-2</v>
      </c>
      <c r="W19" s="167">
        <f t="shared" si="8"/>
        <v>0</v>
      </c>
      <c r="X19" s="76">
        <f>分析係数表!E22</f>
        <v>3.6923341748909801E-2</v>
      </c>
      <c r="Y19" s="166">
        <f t="shared" si="9"/>
        <v>0</v>
      </c>
    </row>
    <row r="20" spans="1:25" x14ac:dyDescent="0.2">
      <c r="A20" s="6" t="s">
        <v>8</v>
      </c>
      <c r="B20" s="5" t="s">
        <v>270</v>
      </c>
      <c r="C20" s="90"/>
      <c r="D20" s="76">
        <f>投入係数表!G20</f>
        <v>0</v>
      </c>
      <c r="E20" s="77">
        <f t="shared" si="0"/>
        <v>0</v>
      </c>
      <c r="F20" s="76">
        <f>分析係数表!C23</f>
        <v>0</v>
      </c>
      <c r="G20" s="77">
        <f t="shared" si="1"/>
        <v>0</v>
      </c>
      <c r="H20" s="77">
        <v>0</v>
      </c>
      <c r="I20" s="77">
        <f t="shared" si="2"/>
        <v>0</v>
      </c>
      <c r="J20" s="76">
        <f>分析係数表!G23</f>
        <v>0.21587101160701277</v>
      </c>
      <c r="K20" s="78">
        <f t="shared" si="3"/>
        <v>0</v>
      </c>
      <c r="L20" s="79"/>
      <c r="M20" s="80"/>
      <c r="N20" s="81">
        <f>分析係数表!H23</f>
        <v>2.5294763035498039E-5</v>
      </c>
      <c r="O20" s="82">
        <f t="shared" si="4"/>
        <v>2.8620443381603483E-4</v>
      </c>
      <c r="P20" s="76">
        <f>分析係数表!C23</f>
        <v>0</v>
      </c>
      <c r="Q20" s="82">
        <f t="shared" si="5"/>
        <v>0</v>
      </c>
      <c r="R20" s="83">
        <v>0</v>
      </c>
      <c r="S20" s="84">
        <f t="shared" si="6"/>
        <v>0</v>
      </c>
      <c r="T20" s="85">
        <f>分析係数表!F23</f>
        <v>0.44111505026467873</v>
      </c>
      <c r="U20" s="86">
        <f t="shared" si="7"/>
        <v>0</v>
      </c>
      <c r="V20" s="87">
        <f>分析係数表!D23</f>
        <v>7.4984216405225582E-2</v>
      </c>
      <c r="W20" s="167">
        <f t="shared" si="8"/>
        <v>0</v>
      </c>
      <c r="X20" s="76">
        <f>分析係数表!E23</f>
        <v>7.4984216405225582E-2</v>
      </c>
      <c r="Y20" s="166">
        <f t="shared" si="9"/>
        <v>0</v>
      </c>
    </row>
    <row r="21" spans="1:25" x14ac:dyDescent="0.2">
      <c r="A21" s="6" t="s">
        <v>9</v>
      </c>
      <c r="B21" s="5" t="s">
        <v>271</v>
      </c>
      <c r="C21" s="90"/>
      <c r="D21" s="76">
        <f>投入係数表!G21</f>
        <v>0</v>
      </c>
      <c r="E21" s="77">
        <f t="shared" si="0"/>
        <v>0</v>
      </c>
      <c r="F21" s="76">
        <f>分析係数表!C24</f>
        <v>0.22802579992411787</v>
      </c>
      <c r="G21" s="77">
        <f t="shared" si="1"/>
        <v>0</v>
      </c>
      <c r="H21" s="77">
        <v>3.8936699711558118E-3</v>
      </c>
      <c r="I21" s="77">
        <f t="shared" si="2"/>
        <v>3.8936699711558118E-3</v>
      </c>
      <c r="J21" s="76">
        <f>分析係数表!G24</f>
        <v>0.20837520938023452</v>
      </c>
      <c r="K21" s="78">
        <f t="shared" si="3"/>
        <v>8.1134429549712392E-4</v>
      </c>
      <c r="L21" s="79"/>
      <c r="M21" s="80"/>
      <c r="N21" s="81">
        <f>分析係数表!H24</f>
        <v>3.2883191946147448E-4</v>
      </c>
      <c r="O21" s="82">
        <f t="shared" si="4"/>
        <v>3.7206576396084526E-3</v>
      </c>
      <c r="P21" s="76">
        <f>分析係数表!C24</f>
        <v>0.22802579992411787</v>
      </c>
      <c r="Q21" s="82">
        <f t="shared" si="5"/>
        <v>8.4840593451549764E-4</v>
      </c>
      <c r="R21" s="83">
        <v>3.4447248464801053E-3</v>
      </c>
      <c r="S21" s="84">
        <f t="shared" si="6"/>
        <v>7.3383948176359171E-3</v>
      </c>
      <c r="T21" s="85">
        <f>分析係数表!F24</f>
        <v>0.39262981574539363</v>
      </c>
      <c r="U21" s="86">
        <f t="shared" si="7"/>
        <v>2.8812726051153418E-3</v>
      </c>
      <c r="V21" s="87">
        <f>分析係数表!D24</f>
        <v>9.313232830820771E-2</v>
      </c>
      <c r="W21" s="167">
        <f t="shared" si="8"/>
        <v>0</v>
      </c>
      <c r="X21" s="76">
        <f>分析係数表!E24</f>
        <v>9.0452261306532666E-2</v>
      </c>
      <c r="Y21" s="166">
        <f t="shared" si="9"/>
        <v>0</v>
      </c>
    </row>
    <row r="22" spans="1:25" x14ac:dyDescent="0.2">
      <c r="A22" s="6" t="s">
        <v>10</v>
      </c>
      <c r="B22" s="5" t="s">
        <v>272</v>
      </c>
      <c r="C22" s="90"/>
      <c r="D22" s="76">
        <f>投入係数表!G22</f>
        <v>0</v>
      </c>
      <c r="E22" s="77">
        <f t="shared" si="0"/>
        <v>0</v>
      </c>
      <c r="F22" s="76">
        <f>分析係数表!C25</f>
        <v>9.9149235591377005E-3</v>
      </c>
      <c r="G22" s="77">
        <f t="shared" si="1"/>
        <v>0</v>
      </c>
      <c r="H22" s="77">
        <v>3.4602846622287141E-4</v>
      </c>
      <c r="I22" s="77">
        <f t="shared" si="2"/>
        <v>3.4602846622287141E-4</v>
      </c>
      <c r="J22" s="76">
        <f>分析係数表!G25</f>
        <v>0.19677906391545041</v>
      </c>
      <c r="K22" s="78">
        <f t="shared" si="3"/>
        <v>6.8091157671435691E-5</v>
      </c>
      <c r="L22" s="79"/>
      <c r="M22" s="80"/>
      <c r="N22" s="81">
        <f>分析係数表!H25</f>
        <v>5.0905710608939805E-4</v>
      </c>
      <c r="O22" s="82">
        <f t="shared" si="4"/>
        <v>5.7598642305477015E-3</v>
      </c>
      <c r="P22" s="76">
        <f>分析係数表!C25</f>
        <v>9.9149235591377005E-3</v>
      </c>
      <c r="Q22" s="82">
        <f t="shared" si="5"/>
        <v>5.7108613556891948E-5</v>
      </c>
      <c r="R22" s="83">
        <v>2.6897882065220874E-4</v>
      </c>
      <c r="S22" s="84">
        <f t="shared" si="6"/>
        <v>6.1500728687508021E-4</v>
      </c>
      <c r="T22" s="85">
        <f>分析係数表!F25</f>
        <v>0.35078007045797682</v>
      </c>
      <c r="U22" s="86">
        <f t="shared" si="7"/>
        <v>2.1573229942220979E-4</v>
      </c>
      <c r="V22" s="87">
        <f>分析係数表!D25</f>
        <v>8.1529944640161042E-2</v>
      </c>
      <c r="W22" s="167">
        <f t="shared" si="8"/>
        <v>0</v>
      </c>
      <c r="X22" s="76">
        <f>分析係数表!E25</f>
        <v>6.8948163059889281E-2</v>
      </c>
      <c r="Y22" s="166">
        <f t="shared" si="9"/>
        <v>0</v>
      </c>
    </row>
    <row r="23" spans="1:25" x14ac:dyDescent="0.2">
      <c r="A23" s="6" t="s">
        <v>11</v>
      </c>
      <c r="B23" s="5" t="s">
        <v>35</v>
      </c>
      <c r="C23" s="90"/>
      <c r="D23" s="76">
        <f>投入係数表!G23</f>
        <v>0</v>
      </c>
      <c r="E23" s="77">
        <f t="shared" si="0"/>
        <v>0</v>
      </c>
      <c r="F23" s="76">
        <f>分析係数表!C26</f>
        <v>0.61283557046979864</v>
      </c>
      <c r="G23" s="77">
        <f t="shared" si="1"/>
        <v>0</v>
      </c>
      <c r="H23" s="77">
        <v>1.2517563150946379E-2</v>
      </c>
      <c r="I23" s="77">
        <f t="shared" si="2"/>
        <v>1.2517563150946379E-2</v>
      </c>
      <c r="J23" s="76">
        <f>分析係数表!G26</f>
        <v>0.19644335167242807</v>
      </c>
      <c r="K23" s="78">
        <f t="shared" si="3"/>
        <v>2.4589920601431866E-3</v>
      </c>
      <c r="L23" s="79"/>
      <c r="M23" s="80"/>
      <c r="N23" s="81">
        <f>分析係数表!H26</f>
        <v>1.0374014689933634E-2</v>
      </c>
      <c r="O23" s="82">
        <f t="shared" si="4"/>
        <v>0.1173795934188013</v>
      </c>
      <c r="P23" s="76">
        <f>分析係数表!C26</f>
        <v>0.61283557046979864</v>
      </c>
      <c r="Q23" s="82">
        <f t="shared" si="5"/>
        <v>7.1934390094324119E-2</v>
      </c>
      <c r="R23" s="83">
        <v>8.0920443190889355E-2</v>
      </c>
      <c r="S23" s="84">
        <f t="shared" si="6"/>
        <v>9.343800634183573E-2</v>
      </c>
      <c r="T23" s="85">
        <f>分析係数表!F26</f>
        <v>0.33496031939237547</v>
      </c>
      <c r="U23" s="86">
        <f t="shared" si="7"/>
        <v>3.12980244476481E-2</v>
      </c>
      <c r="V23" s="87">
        <f>分析係数表!D26</f>
        <v>1.4022104289400653E-2</v>
      </c>
      <c r="W23" s="167">
        <f t="shared" si="8"/>
        <v>0</v>
      </c>
      <c r="X23" s="76">
        <f>分析係数表!E26</f>
        <v>1.5044549393836117E-2</v>
      </c>
      <c r="Y23" s="166">
        <f t="shared" si="9"/>
        <v>0</v>
      </c>
    </row>
    <row r="24" spans="1:25" x14ac:dyDescent="0.2">
      <c r="A24" s="6" t="s">
        <v>12</v>
      </c>
      <c r="B24" s="5" t="s">
        <v>366</v>
      </c>
      <c r="C24" s="90"/>
      <c r="D24" s="76">
        <f>投入係数表!G24</f>
        <v>1.743861607142857E-5</v>
      </c>
      <c r="E24" s="77">
        <f t="shared" si="0"/>
        <v>1.743861607142857E-3</v>
      </c>
      <c r="F24" s="76">
        <f>分析係数表!C27</f>
        <v>1.5080990504561576E-2</v>
      </c>
      <c r="G24" s="77">
        <f t="shared" si="1"/>
        <v>2.6299160338590915E-5</v>
      </c>
      <c r="H24" s="77">
        <v>9.6580778055460975E-5</v>
      </c>
      <c r="I24" s="77">
        <f t="shared" si="2"/>
        <v>9.6580778055460975E-5</v>
      </c>
      <c r="J24" s="76">
        <f>分析係数表!G27</f>
        <v>0.17011128775834658</v>
      </c>
      <c r="K24" s="78">
        <f t="shared" si="3"/>
        <v>1.6429480527717526E-5</v>
      </c>
      <c r="L24" s="79"/>
      <c r="M24" s="80"/>
      <c r="N24" s="81">
        <f>分析係数表!H27</f>
        <v>1.1055392369202362E-2</v>
      </c>
      <c r="O24" s="82">
        <f t="shared" si="4"/>
        <v>0.12508922535472072</v>
      </c>
      <c r="P24" s="76">
        <f>分析係数表!C27</f>
        <v>1.5080990504561576E-2</v>
      </c>
      <c r="Q24" s="82">
        <f t="shared" si="5"/>
        <v>1.8864694197975062E-3</v>
      </c>
      <c r="R24" s="83">
        <v>1.9095770233999532E-3</v>
      </c>
      <c r="S24" s="84">
        <f t="shared" si="6"/>
        <v>2.0061578014554144E-3</v>
      </c>
      <c r="T24" s="85">
        <f>分析係数表!F27</f>
        <v>0.32114467408585057</v>
      </c>
      <c r="U24" s="86">
        <f t="shared" si="7"/>
        <v>6.4426689331318558E-4</v>
      </c>
      <c r="V24" s="87">
        <f>分析係数表!D27</f>
        <v>6.518282988871224E-2</v>
      </c>
      <c r="W24" s="167">
        <f t="shared" si="8"/>
        <v>0</v>
      </c>
      <c r="X24" s="76">
        <f>分析係数表!E27</f>
        <v>7.7901430842607311E-2</v>
      </c>
      <c r="Y24" s="166">
        <f t="shared" si="9"/>
        <v>0</v>
      </c>
    </row>
    <row r="25" spans="1:25" x14ac:dyDescent="0.2">
      <c r="A25" s="6" t="s">
        <v>13</v>
      </c>
      <c r="B25" s="5" t="s">
        <v>192</v>
      </c>
      <c r="C25" s="90"/>
      <c r="D25" s="76">
        <f>投入係数表!G25</f>
        <v>0</v>
      </c>
      <c r="E25" s="77">
        <f t="shared" si="0"/>
        <v>0</v>
      </c>
      <c r="F25" s="76">
        <f>分析係数表!C28</f>
        <v>4.0038232795242101E-2</v>
      </c>
      <c r="G25" s="77">
        <f t="shared" si="1"/>
        <v>0</v>
      </c>
      <c r="H25" s="77">
        <v>3.7978242433692306E-3</v>
      </c>
      <c r="I25" s="77">
        <f t="shared" si="2"/>
        <v>3.7978242433692306E-3</v>
      </c>
      <c r="J25" s="76">
        <f>分析係数表!G28</f>
        <v>0.12474279835390946</v>
      </c>
      <c r="K25" s="78">
        <f t="shared" si="3"/>
        <v>4.7375122377419667E-4</v>
      </c>
      <c r="L25" s="79"/>
      <c r="M25" s="80"/>
      <c r="N25" s="81">
        <f>分析係数表!H28</f>
        <v>2.0869760426975598E-2</v>
      </c>
      <c r="O25" s="82">
        <f t="shared" si="4"/>
        <v>0.23613654567534223</v>
      </c>
      <c r="P25" s="76">
        <f>分析係数表!C28</f>
        <v>4.0038232795242101E-2</v>
      </c>
      <c r="Q25" s="82">
        <f t="shared" si="5"/>
        <v>9.4544899872136719E-3</v>
      </c>
      <c r="R25" s="83">
        <v>1.0350073660167918E-2</v>
      </c>
      <c r="S25" s="84">
        <f t="shared" si="6"/>
        <v>1.4147897903537149E-2</v>
      </c>
      <c r="T25" s="85">
        <f>分析係数表!F28</f>
        <v>0.21334876543209877</v>
      </c>
      <c r="U25" s="86">
        <f t="shared" si="7"/>
        <v>3.0184365511790293E-3</v>
      </c>
      <c r="V25" s="87">
        <f>分析係数表!D28</f>
        <v>5.5555555555555552E-2</v>
      </c>
      <c r="W25" s="167">
        <f t="shared" si="8"/>
        <v>0</v>
      </c>
      <c r="X25" s="76">
        <f>分析係数表!E28</f>
        <v>5.3497942386831275E-2</v>
      </c>
      <c r="Y25" s="166">
        <f t="shared" si="9"/>
        <v>0</v>
      </c>
    </row>
    <row r="26" spans="1:25" x14ac:dyDescent="0.2">
      <c r="A26" s="6" t="s">
        <v>14</v>
      </c>
      <c r="B26" s="5" t="s">
        <v>50</v>
      </c>
      <c r="C26" s="90"/>
      <c r="D26" s="76">
        <f>投入係数表!G26</f>
        <v>9.6609933035714281E-3</v>
      </c>
      <c r="E26" s="77">
        <f t="shared" si="0"/>
        <v>0.96609933035714279</v>
      </c>
      <c r="F26" s="76">
        <f>分析係数表!C29</f>
        <v>5.2257811734743864E-2</v>
      </c>
      <c r="G26" s="77">
        <f t="shared" si="1"/>
        <v>5.0486236922865683E-2</v>
      </c>
      <c r="H26" s="77">
        <v>5.5467607602206259E-2</v>
      </c>
      <c r="I26" s="77">
        <f t="shared" si="2"/>
        <v>5.5467607602206259E-2</v>
      </c>
      <c r="J26" s="76">
        <f>分析係数表!G29</f>
        <v>0.26071608673726676</v>
      </c>
      <c r="K26" s="78">
        <f t="shared" si="3"/>
        <v>1.4461297594725484E-2</v>
      </c>
      <c r="L26" s="79"/>
      <c r="M26" s="80"/>
      <c r="N26" s="81">
        <f>分析係数表!H29</f>
        <v>1.0140038131855275E-2</v>
      </c>
      <c r="O26" s="82">
        <f t="shared" si="4"/>
        <v>0.11473220240600296</v>
      </c>
      <c r="P26" s="76">
        <f>分析係数表!C29</f>
        <v>5.2257811734743864E-2</v>
      </c>
      <c r="Q26" s="82">
        <f t="shared" si="5"/>
        <v>5.9956538332454293E-3</v>
      </c>
      <c r="R26" s="83">
        <v>8.0247745492626338E-3</v>
      </c>
      <c r="S26" s="84">
        <f t="shared" si="6"/>
        <v>6.3492382151468893E-2</v>
      </c>
      <c r="T26" s="85">
        <f>分析係数表!F29</f>
        <v>0.44730206757438223</v>
      </c>
      <c r="U26" s="86">
        <f t="shared" si="7"/>
        <v>2.8400273811574839E-2</v>
      </c>
      <c r="V26" s="87">
        <f>分析係数表!D29</f>
        <v>0.13842662632375188</v>
      </c>
      <c r="W26" s="167">
        <f t="shared" si="8"/>
        <v>0</v>
      </c>
      <c r="X26" s="76">
        <f>分析係数表!E29</f>
        <v>9.5057992939989913E-2</v>
      </c>
      <c r="Y26" s="166">
        <f t="shared" si="9"/>
        <v>0</v>
      </c>
    </row>
    <row r="27" spans="1:25" x14ac:dyDescent="0.2">
      <c r="A27" s="6" t="s">
        <v>15</v>
      </c>
      <c r="B27" s="5" t="s">
        <v>36</v>
      </c>
      <c r="C27" s="90"/>
      <c r="D27" s="76">
        <f>投入係数表!G27</f>
        <v>5.2315848214285713E-4</v>
      </c>
      <c r="E27" s="77">
        <f t="shared" si="0"/>
        <v>5.2315848214285712E-2</v>
      </c>
      <c r="F27" s="76">
        <f>分析係数表!C30</f>
        <v>1</v>
      </c>
      <c r="G27" s="77">
        <f t="shared" si="1"/>
        <v>5.2315848214285712E-2</v>
      </c>
      <c r="H27" s="77">
        <v>9.2556025592141475E-2</v>
      </c>
      <c r="I27" s="77">
        <f t="shared" si="2"/>
        <v>9.2556025592141475E-2</v>
      </c>
      <c r="J27" s="76">
        <f>分析係数表!G30</f>
        <v>0.34449214239092235</v>
      </c>
      <c r="K27" s="78">
        <f t="shared" si="3"/>
        <v>3.1884823547425854E-2</v>
      </c>
      <c r="L27" s="79"/>
      <c r="M27" s="80"/>
      <c r="N27" s="81">
        <f>分析係数表!H30</f>
        <v>0</v>
      </c>
      <c r="O27" s="82">
        <f t="shared" si="4"/>
        <v>0</v>
      </c>
      <c r="P27" s="76">
        <f>分析係数表!C30</f>
        <v>1</v>
      </c>
      <c r="Q27" s="82">
        <f t="shared" si="5"/>
        <v>0</v>
      </c>
      <c r="R27" s="83">
        <v>3.2195835211377435E-2</v>
      </c>
      <c r="S27" s="84">
        <f t="shared" si="6"/>
        <v>0.12475186080351891</v>
      </c>
      <c r="T27" s="85">
        <f>分析係数表!F30</f>
        <v>0.44050308781442987</v>
      </c>
      <c r="U27" s="86">
        <f t="shared" si="7"/>
        <v>5.4953579894546023E-2</v>
      </c>
      <c r="V27" s="87">
        <f>分析係数表!D30</f>
        <v>0.11032032936687253</v>
      </c>
      <c r="W27" s="167">
        <f t="shared" si="8"/>
        <v>0</v>
      </c>
      <c r="X27" s="76">
        <f>分析係数表!E30</f>
        <v>8.4249635989355823E-2</v>
      </c>
      <c r="Y27" s="166">
        <f t="shared" si="9"/>
        <v>0</v>
      </c>
    </row>
    <row r="28" spans="1:25" x14ac:dyDescent="0.2">
      <c r="A28" s="6" t="s">
        <v>16</v>
      </c>
      <c r="B28" s="5" t="s">
        <v>193</v>
      </c>
      <c r="C28" s="90"/>
      <c r="D28" s="76">
        <f>投入係数表!G28</f>
        <v>1.4386858258928572E-2</v>
      </c>
      <c r="E28" s="77">
        <f t="shared" si="0"/>
        <v>1.4386858258928572</v>
      </c>
      <c r="F28" s="76">
        <f>分析係数表!C31</f>
        <v>0.13612385518153858</v>
      </c>
      <c r="G28" s="77">
        <f t="shared" si="1"/>
        <v>0.19583946101557151</v>
      </c>
      <c r="H28" s="77">
        <v>0.22528442724306405</v>
      </c>
      <c r="I28" s="77">
        <f t="shared" si="2"/>
        <v>0.22528442724306405</v>
      </c>
      <c r="J28" s="76">
        <f>分析係数表!G31</f>
        <v>7.0908634538152604E-2</v>
      </c>
      <c r="K28" s="78">
        <f t="shared" si="3"/>
        <v>1.5974611118515458E-2</v>
      </c>
      <c r="L28" s="79"/>
      <c r="M28" s="80"/>
      <c r="N28" s="81">
        <f>分析係数表!H31</f>
        <v>2.211552750647388E-2</v>
      </c>
      <c r="O28" s="82">
        <f t="shared" si="4"/>
        <v>0.25023211404078199</v>
      </c>
      <c r="P28" s="76">
        <f>分析係数表!C31</f>
        <v>0.13612385518153858</v>
      </c>
      <c r="Q28" s="82">
        <f t="shared" si="5"/>
        <v>3.4062560053457654E-2</v>
      </c>
      <c r="R28" s="83">
        <v>4.5037059288059428E-2</v>
      </c>
      <c r="S28" s="84">
        <f t="shared" si="6"/>
        <v>0.27032148653112348</v>
      </c>
      <c r="T28" s="85">
        <f>分析係数表!F31</f>
        <v>0.34563253012048195</v>
      </c>
      <c r="U28" s="86">
        <f t="shared" si="7"/>
        <v>9.3431899335681995E-2</v>
      </c>
      <c r="V28" s="87">
        <f>分析係数表!D31</f>
        <v>2.3594377510040159E-2</v>
      </c>
      <c r="W28" s="167">
        <f t="shared" si="8"/>
        <v>0</v>
      </c>
      <c r="X28" s="76">
        <f>分析係数表!E31</f>
        <v>2.0582329317269075E-2</v>
      </c>
      <c r="Y28" s="166">
        <f t="shared" si="9"/>
        <v>0</v>
      </c>
    </row>
    <row r="29" spans="1:25" x14ac:dyDescent="0.2">
      <c r="A29" s="6" t="s">
        <v>17</v>
      </c>
      <c r="B29" s="5" t="s">
        <v>273</v>
      </c>
      <c r="C29" s="90"/>
      <c r="D29" s="76">
        <f>投入係数表!G29</f>
        <v>1.9705636160714285E-3</v>
      </c>
      <c r="E29" s="77">
        <f t="shared" si="0"/>
        <v>0.19705636160714285</v>
      </c>
      <c r="F29" s="76">
        <f>分析係数表!C32</f>
        <v>0.77653138391731791</v>
      </c>
      <c r="G29" s="77">
        <f t="shared" si="1"/>
        <v>0.15302044918850607</v>
      </c>
      <c r="H29" s="77">
        <v>0.18209382290673098</v>
      </c>
      <c r="I29" s="77">
        <f t="shared" si="2"/>
        <v>0.18209382290673098</v>
      </c>
      <c r="J29" s="76">
        <f>分析係数表!G32</f>
        <v>0.14009350314364016</v>
      </c>
      <c r="K29" s="78">
        <f t="shared" si="3"/>
        <v>2.5510161551821571E-2</v>
      </c>
      <c r="L29" s="79"/>
      <c r="M29" s="80"/>
      <c r="N29" s="81">
        <f>分析係数表!H32</f>
        <v>6.3300144496333836E-3</v>
      </c>
      <c r="O29" s="82">
        <f t="shared" si="4"/>
        <v>7.162265956246272E-2</v>
      </c>
      <c r="P29" s="76">
        <f>分析係数表!C32</f>
        <v>0.77653138391731791</v>
      </c>
      <c r="Q29" s="82">
        <f t="shared" si="5"/>
        <v>5.5617242949878097E-2</v>
      </c>
      <c r="R29" s="83">
        <v>7.2531782862420985E-2</v>
      </c>
      <c r="S29" s="84">
        <f t="shared" si="6"/>
        <v>0.25462560576915194</v>
      </c>
      <c r="T29" s="85">
        <f>分析係数表!F32</f>
        <v>0.48218603901338064</v>
      </c>
      <c r="U29" s="86">
        <f t="shared" si="7"/>
        <v>0.12277691227720998</v>
      </c>
      <c r="V29" s="87">
        <f>分析係数表!D32</f>
        <v>2.111881347734967E-2</v>
      </c>
      <c r="W29" s="167">
        <f t="shared" si="8"/>
        <v>0</v>
      </c>
      <c r="X29" s="76">
        <f>分析係数表!E32</f>
        <v>3.1758826374334997E-2</v>
      </c>
      <c r="Y29" s="166">
        <f t="shared" si="9"/>
        <v>0</v>
      </c>
    </row>
    <row r="30" spans="1:25" x14ac:dyDescent="0.2">
      <c r="A30" s="6" t="s">
        <v>18</v>
      </c>
      <c r="B30" s="5" t="s">
        <v>274</v>
      </c>
      <c r="C30" s="90"/>
      <c r="D30" s="76">
        <f>投入係数表!G30</f>
        <v>9.0680803571428575E-4</v>
      </c>
      <c r="E30" s="77">
        <f t="shared" si="0"/>
        <v>9.0680803571428575E-2</v>
      </c>
      <c r="F30" s="76">
        <f>分析係数表!C33</f>
        <v>0.72092624356775303</v>
      </c>
      <c r="G30" s="77">
        <f t="shared" si="1"/>
        <v>6.5374171082455287E-2</v>
      </c>
      <c r="H30" s="77">
        <v>8.3117363234234895E-2</v>
      </c>
      <c r="I30" s="77">
        <f t="shared" si="2"/>
        <v>8.3117363234234895E-2</v>
      </c>
      <c r="J30" s="76">
        <f>分析係数表!G33</f>
        <v>0.50771788173830446</v>
      </c>
      <c r="K30" s="78">
        <f t="shared" si="3"/>
        <v>4.220017159695897E-2</v>
      </c>
      <c r="L30" s="79"/>
      <c r="M30" s="80"/>
      <c r="N30" s="81">
        <f>分析係数表!H33</f>
        <v>9.5171545921061366E-4</v>
      </c>
      <c r="O30" s="82">
        <f t="shared" si="4"/>
        <v>1.0768441822328311E-2</v>
      </c>
      <c r="P30" s="76">
        <f>分析係数表!C33</f>
        <v>0.72092624356775303</v>
      </c>
      <c r="Q30" s="82">
        <f t="shared" si="5"/>
        <v>7.7632523120490385E-3</v>
      </c>
      <c r="R30" s="83">
        <v>2.2526310302056957E-2</v>
      </c>
      <c r="S30" s="84">
        <f t="shared" si="6"/>
        <v>0.10564367353629185</v>
      </c>
      <c r="T30" s="85">
        <f>分析係数表!F33</f>
        <v>0.64568985989076233</v>
      </c>
      <c r="U30" s="86">
        <f t="shared" si="7"/>
        <v>6.8213048763993728E-2</v>
      </c>
      <c r="V30" s="87">
        <f>分析係数表!D33</f>
        <v>8.5965328900498697E-2</v>
      </c>
      <c r="W30" s="167">
        <f t="shared" si="8"/>
        <v>0</v>
      </c>
      <c r="X30" s="76">
        <f>分析係数表!E33</f>
        <v>8.1928283068154834E-2</v>
      </c>
      <c r="Y30" s="166">
        <f t="shared" si="9"/>
        <v>0</v>
      </c>
    </row>
    <row r="31" spans="1:25" x14ac:dyDescent="0.2">
      <c r="A31" s="6" t="s">
        <v>19</v>
      </c>
      <c r="B31" s="5" t="s">
        <v>275</v>
      </c>
      <c r="C31" s="90"/>
      <c r="D31" s="76">
        <f>投入係数表!G31</f>
        <v>8.0182756696428575E-2</v>
      </c>
      <c r="E31" s="77">
        <f t="shared" si="0"/>
        <v>8.0182756696428577</v>
      </c>
      <c r="F31" s="76">
        <f>分析係数表!C34</f>
        <v>0.35819769846483229</v>
      </c>
      <c r="G31" s="77">
        <f t="shared" si="1"/>
        <v>2.8721278905226337</v>
      </c>
      <c r="H31" s="77">
        <v>3.0461794892066405</v>
      </c>
      <c r="I31" s="77">
        <f t="shared" si="2"/>
        <v>3.0461794892066405</v>
      </c>
      <c r="J31" s="76">
        <f>分析係数表!G34</f>
        <v>0.42481599404565001</v>
      </c>
      <c r="K31" s="78">
        <f t="shared" si="3"/>
        <v>1.2940657677487895</v>
      </c>
      <c r="L31" s="79"/>
      <c r="M31" s="80"/>
      <c r="N31" s="81">
        <f>分析係数表!H34</f>
        <v>0.15806065051806836</v>
      </c>
      <c r="O31" s="82">
        <f t="shared" si="4"/>
        <v>1.7884199558079477</v>
      </c>
      <c r="P31" s="76">
        <f>分析係数表!C34</f>
        <v>0.35819769846483229</v>
      </c>
      <c r="Q31" s="82">
        <f t="shared" si="5"/>
        <v>0.64060791205898393</v>
      </c>
      <c r="R31" s="83">
        <v>0.69260605417596255</v>
      </c>
      <c r="S31" s="84">
        <f t="shared" si="6"/>
        <v>3.7387855433826029</v>
      </c>
      <c r="T31" s="85">
        <f>分析係数表!F34</f>
        <v>0.69970848494872639</v>
      </c>
      <c r="U31" s="86">
        <f t="shared" si="7"/>
        <v>2.6160599681084418</v>
      </c>
      <c r="V31" s="87">
        <f>分析係数表!D34</f>
        <v>0.20760626860734369</v>
      </c>
      <c r="W31" s="167">
        <f t="shared" si="8"/>
        <v>1</v>
      </c>
      <c r="X31" s="76">
        <f>分析係数表!E34</f>
        <v>0.15619831293417136</v>
      </c>
      <c r="Y31" s="166">
        <f t="shared" si="9"/>
        <v>1</v>
      </c>
    </row>
    <row r="32" spans="1:25" x14ac:dyDescent="0.2">
      <c r="A32" s="6" t="s">
        <v>20</v>
      </c>
      <c r="B32" s="5" t="s">
        <v>37</v>
      </c>
      <c r="C32" s="90"/>
      <c r="D32" s="76">
        <f>投入係数表!G32</f>
        <v>4.690987723214286E-3</v>
      </c>
      <c r="E32" s="77">
        <f t="shared" si="0"/>
        <v>0.4690987723214286</v>
      </c>
      <c r="F32" s="76">
        <f>分析係数表!C35</f>
        <v>0.47446234387370934</v>
      </c>
      <c r="G32" s="77">
        <f t="shared" si="1"/>
        <v>0.22256970302390455</v>
      </c>
      <c r="H32" s="77">
        <v>0.30580449150547406</v>
      </c>
      <c r="I32" s="77">
        <f t="shared" si="2"/>
        <v>0.30580449150547406</v>
      </c>
      <c r="J32" s="76">
        <f>分析係数表!G35</f>
        <v>0.31377306685396844</v>
      </c>
      <c r="K32" s="78">
        <f t="shared" si="3"/>
        <v>9.5953213157390943E-2</v>
      </c>
      <c r="L32" s="79"/>
      <c r="M32" s="80"/>
      <c r="N32" s="81">
        <f>分析係数表!H35</f>
        <v>5.9483797123353076E-2</v>
      </c>
      <c r="O32" s="82">
        <f t="shared" si="4"/>
        <v>0.673045501672633</v>
      </c>
      <c r="P32" s="76">
        <f>分析係数表!C35</f>
        <v>0.47446234387370934</v>
      </c>
      <c r="Q32" s="82">
        <f t="shared" si="5"/>
        <v>0.319334746257254</v>
      </c>
      <c r="R32" s="83">
        <v>0.42391337456914097</v>
      </c>
      <c r="S32" s="84">
        <f t="shared" si="6"/>
        <v>0.72971786607461508</v>
      </c>
      <c r="T32" s="85">
        <f>分析係数表!F35</f>
        <v>0.64389247174509934</v>
      </c>
      <c r="U32" s="86">
        <f t="shared" si="7"/>
        <v>0.46985984046334328</v>
      </c>
      <c r="V32" s="87">
        <f>分析係数表!D35</f>
        <v>6.6375071834493329E-2</v>
      </c>
      <c r="W32" s="167">
        <f t="shared" si="8"/>
        <v>0</v>
      </c>
      <c r="X32" s="76">
        <f>分析係数表!E35</f>
        <v>5.9702445565417275E-2</v>
      </c>
      <c r="Y32" s="166">
        <f t="shared" si="9"/>
        <v>0</v>
      </c>
    </row>
    <row r="33" spans="1:25" x14ac:dyDescent="0.2">
      <c r="A33" s="6" t="s">
        <v>21</v>
      </c>
      <c r="B33" s="5" t="s">
        <v>38</v>
      </c>
      <c r="C33" s="90"/>
      <c r="D33" s="76">
        <f>投入係数表!G33</f>
        <v>1.46484375E-3</v>
      </c>
      <c r="E33" s="77">
        <f t="shared" si="0"/>
        <v>0.146484375</v>
      </c>
      <c r="F33" s="76">
        <f>分析係数表!C36</f>
        <v>0.91090674483303868</v>
      </c>
      <c r="G33" s="77">
        <f t="shared" si="1"/>
        <v>0.13343360520015216</v>
      </c>
      <c r="H33" s="77">
        <v>0.27962721990510941</v>
      </c>
      <c r="I33" s="77">
        <f t="shared" si="2"/>
        <v>0.27962721990510941</v>
      </c>
      <c r="J33" s="76">
        <f>分析係数表!G36</f>
        <v>5.1762655005969514E-2</v>
      </c>
      <c r="K33" s="78">
        <f t="shared" si="3"/>
        <v>1.447424731422655E-2</v>
      </c>
      <c r="L33" s="79"/>
      <c r="M33" s="80"/>
      <c r="N33" s="81">
        <f>分析係数表!H36</f>
        <v>0.19022926540846299</v>
      </c>
      <c r="O33" s="82">
        <f t="shared" si="4"/>
        <v>2.1524004445134901</v>
      </c>
      <c r="P33" s="76">
        <f>分析係数表!C36</f>
        <v>0.91090674483303868</v>
      </c>
      <c r="Q33" s="82">
        <f t="shared" si="5"/>
        <v>1.9606360824889688</v>
      </c>
      <c r="R33" s="83">
        <v>2.0584244625883299</v>
      </c>
      <c r="S33" s="84">
        <f t="shared" si="6"/>
        <v>2.3380516824934392</v>
      </c>
      <c r="T33" s="85">
        <f>分析係数表!F36</f>
        <v>0.84633076241329552</v>
      </c>
      <c r="U33" s="86">
        <f t="shared" si="7"/>
        <v>1.9787650630063607</v>
      </c>
      <c r="V33" s="87">
        <f>分析係数表!D36</f>
        <v>1.3696924417880712E-2</v>
      </c>
      <c r="W33" s="167">
        <f t="shared" si="8"/>
        <v>0</v>
      </c>
      <c r="X33" s="76">
        <f>分析係数表!E36</f>
        <v>6.1086817992045527E-3</v>
      </c>
      <c r="Y33" s="166">
        <f t="shared" si="9"/>
        <v>0</v>
      </c>
    </row>
    <row r="34" spans="1:25" x14ac:dyDescent="0.2">
      <c r="A34" s="6" t="s">
        <v>22</v>
      </c>
      <c r="B34" s="5" t="s">
        <v>378</v>
      </c>
      <c r="C34" s="90"/>
      <c r="D34" s="76">
        <f>投入係数表!G34</f>
        <v>2.7151925223214284E-2</v>
      </c>
      <c r="E34" s="77">
        <f t="shared" si="0"/>
        <v>2.7151925223214284</v>
      </c>
      <c r="F34" s="76">
        <f>分析係数表!C37</f>
        <v>0.57543127748336897</v>
      </c>
      <c r="G34" s="77">
        <f t="shared" si="1"/>
        <v>1.5624067017327103</v>
      </c>
      <c r="H34" s="77">
        <v>1.840460246261366</v>
      </c>
      <c r="I34" s="77">
        <f t="shared" si="2"/>
        <v>1.840460246261366</v>
      </c>
      <c r="J34" s="76">
        <f>分析係数表!G37</f>
        <v>0.39253606653449546</v>
      </c>
      <c r="K34" s="78">
        <f t="shared" si="3"/>
        <v>0.72244702568054542</v>
      </c>
      <c r="L34" s="79"/>
      <c r="M34" s="80"/>
      <c r="N34" s="81">
        <f>分析係数表!H37</f>
        <v>4.7922509493440749E-2</v>
      </c>
      <c r="O34" s="82">
        <f t="shared" si="4"/>
        <v>0.54223218764159142</v>
      </c>
      <c r="P34" s="76">
        <f>分析係数表!C37</f>
        <v>0.57543127748336897</v>
      </c>
      <c r="Q34" s="82">
        <f t="shared" si="5"/>
        <v>0.31201736042720279</v>
      </c>
      <c r="R34" s="83">
        <v>0.38412150705785403</v>
      </c>
      <c r="S34" s="84">
        <f t="shared" si="6"/>
        <v>2.22458175331922</v>
      </c>
      <c r="T34" s="85">
        <f>分析係数表!F37</f>
        <v>0.63717752091671964</v>
      </c>
      <c r="U34" s="86">
        <f t="shared" si="7"/>
        <v>1.4174534866565103</v>
      </c>
      <c r="V34" s="87">
        <f>分析係数表!D37</f>
        <v>6.7955959550617839E-2</v>
      </c>
      <c r="W34" s="167">
        <f t="shared" si="8"/>
        <v>0</v>
      </c>
      <c r="X34" s="76">
        <f>分析係数表!E37</f>
        <v>6.4489582164366135E-2</v>
      </c>
      <c r="Y34" s="166">
        <f t="shared" si="9"/>
        <v>0</v>
      </c>
    </row>
    <row r="35" spans="1:25" x14ac:dyDescent="0.2">
      <c r="A35" s="6" t="s">
        <v>23</v>
      </c>
      <c r="B35" s="5" t="s">
        <v>194</v>
      </c>
      <c r="C35" s="90"/>
      <c r="D35" s="76">
        <f>投入係数表!G35</f>
        <v>3.6097935267857145E-3</v>
      </c>
      <c r="E35" s="77">
        <f t="shared" si="0"/>
        <v>0.36097935267857145</v>
      </c>
      <c r="F35" s="76">
        <f>分析係数表!C38</f>
        <v>0.12310923685624497</v>
      </c>
      <c r="G35" s="77">
        <f t="shared" si="1"/>
        <v>4.4439892629120244E-2</v>
      </c>
      <c r="H35" s="77">
        <v>8.2710954955375823E-2</v>
      </c>
      <c r="I35" s="77">
        <f t="shared" si="2"/>
        <v>8.2710954955375823E-2</v>
      </c>
      <c r="J35" s="76">
        <f>分析係数表!G38</f>
        <v>0.19170637906529556</v>
      </c>
      <c r="K35" s="78">
        <f t="shared" si="3"/>
        <v>1.5856217683527865E-2</v>
      </c>
      <c r="L35" s="79"/>
      <c r="M35" s="80"/>
      <c r="N35" s="81">
        <f>分析係数表!H38</f>
        <v>4.3167094042767119E-2</v>
      </c>
      <c r="O35" s="82">
        <f t="shared" si="4"/>
        <v>0.48842575408417693</v>
      </c>
      <c r="P35" s="76">
        <f>分析係数表!C38</f>
        <v>0.12310923685624497</v>
      </c>
      <c r="Q35" s="82">
        <f t="shared" si="5"/>
        <v>6.0129721846239E-2</v>
      </c>
      <c r="R35" s="83">
        <v>7.7740991120412578E-2</v>
      </c>
      <c r="S35" s="84">
        <f t="shared" si="6"/>
        <v>0.16045194607578839</v>
      </c>
      <c r="T35" s="85">
        <f>分析係数表!F38</f>
        <v>0.42705459409748348</v>
      </c>
      <c r="U35" s="86">
        <f t="shared" si="7"/>
        <v>6.8521740703547121E-2</v>
      </c>
      <c r="V35" s="87">
        <f>分析係数表!D38</f>
        <v>7.0562661984783878E-2</v>
      </c>
      <c r="W35" s="167">
        <f t="shared" si="8"/>
        <v>0</v>
      </c>
      <c r="X35" s="76">
        <f>分析係数表!E38</f>
        <v>7.7418276063874261E-2</v>
      </c>
      <c r="Y35" s="166">
        <f t="shared" si="9"/>
        <v>0</v>
      </c>
    </row>
    <row r="36" spans="1:25" x14ac:dyDescent="0.2">
      <c r="A36" s="6" t="s">
        <v>24</v>
      </c>
      <c r="B36" s="5" t="s">
        <v>39</v>
      </c>
      <c r="C36" s="90"/>
      <c r="D36" s="76">
        <f>投入係数表!G36</f>
        <v>0</v>
      </c>
      <c r="E36" s="77">
        <f t="shared" si="0"/>
        <v>0</v>
      </c>
      <c r="F36" s="76">
        <f>分析係数表!C39</f>
        <v>1</v>
      </c>
      <c r="G36" s="77">
        <f t="shared" si="1"/>
        <v>0</v>
      </c>
      <c r="H36" s="77">
        <v>4.794415172528281E-2</v>
      </c>
      <c r="I36" s="77">
        <f t="shared" si="2"/>
        <v>4.794415172528281E-2</v>
      </c>
      <c r="J36" s="76">
        <f>分析係数表!G39</f>
        <v>0.35304153549304357</v>
      </c>
      <c r="K36" s="78">
        <f t="shared" si="3"/>
        <v>1.6926276943005296E-2</v>
      </c>
      <c r="L36" s="79"/>
      <c r="M36" s="80"/>
      <c r="N36" s="81">
        <f>分析係数表!H39</f>
        <v>3.7957953780144243E-3</v>
      </c>
      <c r="O36" s="82">
        <f t="shared" si="4"/>
        <v>4.2948552849518727E-2</v>
      </c>
      <c r="P36" s="76">
        <f>分析係数表!C39</f>
        <v>1</v>
      </c>
      <c r="Q36" s="82">
        <f t="shared" si="5"/>
        <v>4.2948552849518727E-2</v>
      </c>
      <c r="R36" s="83">
        <v>6.1365828672022379E-2</v>
      </c>
      <c r="S36" s="84">
        <f t="shared" si="6"/>
        <v>0.10930998039730519</v>
      </c>
      <c r="T36" s="85">
        <f>分析係数表!F39</f>
        <v>0.70376764496801059</v>
      </c>
      <c r="U36" s="86">
        <f t="shared" si="7"/>
        <v>7.6928827475710879E-2</v>
      </c>
      <c r="V36" s="87">
        <f>分析係数表!D39</f>
        <v>5.7580989133746319E-2</v>
      </c>
      <c r="W36" s="167">
        <f t="shared" si="8"/>
        <v>0</v>
      </c>
      <c r="X36" s="76">
        <f>分析係数表!E39</f>
        <v>7.2915608814867472E-2</v>
      </c>
      <c r="Y36" s="166">
        <f t="shared" si="9"/>
        <v>0</v>
      </c>
    </row>
    <row r="37" spans="1:25" x14ac:dyDescent="0.2">
      <c r="A37" s="6" t="s">
        <v>25</v>
      </c>
      <c r="B37" s="5" t="s">
        <v>40</v>
      </c>
      <c r="C37" s="90"/>
      <c r="D37" s="76">
        <f>投入係数表!G37</f>
        <v>8.7193080357142859E-5</v>
      </c>
      <c r="E37" s="77">
        <f t="shared" si="0"/>
        <v>8.719308035714286E-3</v>
      </c>
      <c r="F37" s="76">
        <f>分析係数表!C40</f>
        <v>0.78099387587215507</v>
      </c>
      <c r="G37" s="77">
        <f t="shared" si="1"/>
        <v>6.8097261777357275E-3</v>
      </c>
      <c r="H37" s="77">
        <v>8.7634677681108757E-3</v>
      </c>
      <c r="I37" s="77">
        <f t="shared" si="2"/>
        <v>8.7634677681108757E-3</v>
      </c>
      <c r="J37" s="76">
        <f>分析係数表!G40</f>
        <v>0.50417365280256732</v>
      </c>
      <c r="K37" s="78">
        <f t="shared" si="3"/>
        <v>4.4183095558660221E-3</v>
      </c>
      <c r="L37" s="79"/>
      <c r="M37" s="80"/>
      <c r="N37" s="81">
        <f>分析係数表!H40</f>
        <v>3.2832602420076455E-2</v>
      </c>
      <c r="O37" s="82">
        <f t="shared" si="4"/>
        <v>0.37149335509321324</v>
      </c>
      <c r="P37" s="76">
        <f>分析係数表!C40</f>
        <v>0.78099387587215507</v>
      </c>
      <c r="Q37" s="82">
        <f t="shared" si="5"/>
        <v>0.29013403525499942</v>
      </c>
      <c r="R37" s="83">
        <v>0.29082795111087872</v>
      </c>
      <c r="S37" s="84">
        <f t="shared" si="6"/>
        <v>0.2995914188789896</v>
      </c>
      <c r="T37" s="85">
        <f>分析係数表!F40</f>
        <v>0.70079506733733576</v>
      </c>
      <c r="U37" s="86">
        <f t="shared" si="7"/>
        <v>0.20995218856698949</v>
      </c>
      <c r="V37" s="87">
        <f>分析係数表!D40</f>
        <v>8.9079993509654384E-2</v>
      </c>
      <c r="W37" s="167">
        <f t="shared" si="8"/>
        <v>0</v>
      </c>
      <c r="X37" s="76">
        <f>分析係数表!E40</f>
        <v>5.5816972253772516E-2</v>
      </c>
      <c r="Y37" s="166">
        <f t="shared" si="9"/>
        <v>0</v>
      </c>
    </row>
    <row r="38" spans="1:25" x14ac:dyDescent="0.2">
      <c r="A38" s="6" t="s">
        <v>26</v>
      </c>
      <c r="B38" s="5" t="s">
        <v>277</v>
      </c>
      <c r="C38" s="90"/>
      <c r="D38" s="76">
        <f>投入係数表!G38</f>
        <v>0</v>
      </c>
      <c r="E38" s="77">
        <f t="shared" si="0"/>
        <v>0</v>
      </c>
      <c r="F38" s="76">
        <f>分析係数表!C41</f>
        <v>0.76071116627591595</v>
      </c>
      <c r="G38" s="77">
        <f t="shared" si="1"/>
        <v>0</v>
      </c>
      <c r="H38" s="77">
        <v>1.6489848510781295E-3</v>
      </c>
      <c r="I38" s="77">
        <f t="shared" si="2"/>
        <v>1.6489848510781295E-3</v>
      </c>
      <c r="J38" s="76">
        <f>分析係数表!G41</f>
        <v>0.44503393665158369</v>
      </c>
      <c r="K38" s="78">
        <f t="shared" si="3"/>
        <v>7.3385421975412542E-4</v>
      </c>
      <c r="L38" s="79"/>
      <c r="M38" s="80"/>
      <c r="N38" s="81">
        <f>分析係数表!H41</f>
        <v>5.40375184572724E-2</v>
      </c>
      <c r="O38" s="82">
        <f t="shared" si="4"/>
        <v>0.61142210951661791</v>
      </c>
      <c r="P38" s="76">
        <f>分析係数表!C41</f>
        <v>0.76071116627591595</v>
      </c>
      <c r="Q38" s="82">
        <f t="shared" si="5"/>
        <v>0.46511562601726719</v>
      </c>
      <c r="R38" s="83">
        <v>0.47315689618979251</v>
      </c>
      <c r="S38" s="84">
        <f t="shared" si="6"/>
        <v>0.47480588104087063</v>
      </c>
      <c r="T38" s="85">
        <f>分析係数表!F41</f>
        <v>0.54961538461538462</v>
      </c>
      <c r="U38" s="86">
        <f t="shared" si="7"/>
        <v>0.26096061692592465</v>
      </c>
      <c r="V38" s="87">
        <f>分析係数表!D41</f>
        <v>0.14765837104072399</v>
      </c>
      <c r="W38" s="167">
        <f t="shared" si="8"/>
        <v>0</v>
      </c>
      <c r="X38" s="76">
        <f>分析係数表!E41</f>
        <v>0.13881221719457013</v>
      </c>
      <c r="Y38" s="166">
        <f t="shared" si="9"/>
        <v>0</v>
      </c>
    </row>
    <row r="39" spans="1:25" x14ac:dyDescent="0.2">
      <c r="A39" s="6" t="s">
        <v>51</v>
      </c>
      <c r="B39" s="5" t="s">
        <v>368</v>
      </c>
      <c r="C39" s="90"/>
      <c r="D39" s="76">
        <f>投入係数表!G39</f>
        <v>4.7084263392857144E-4</v>
      </c>
      <c r="E39" s="77">
        <f>$C$9*D39</f>
        <v>4.7084263392857144E-2</v>
      </c>
      <c r="F39" s="76">
        <f>分析係数表!C42</f>
        <v>0.30107643796890293</v>
      </c>
      <c r="G39" s="77">
        <f>E39*F39</f>
        <v>1.4175962306711041E-2</v>
      </c>
      <c r="H39" s="77">
        <v>1.8826943628823978E-2</v>
      </c>
      <c r="I39" s="77">
        <f>C39+H39</f>
        <v>1.8826943628823978E-2</v>
      </c>
      <c r="J39" s="76">
        <f>分析係数表!G42</f>
        <v>0.48530465949820789</v>
      </c>
      <c r="K39" s="78">
        <f>I39*J39</f>
        <v>9.1368034671783747E-3</v>
      </c>
      <c r="L39" s="79"/>
      <c r="M39" s="80"/>
      <c r="N39" s="81">
        <f>分析係数表!H42</f>
        <v>1.1991298601515789E-2</v>
      </c>
      <c r="O39" s="82">
        <f t="shared" si="4"/>
        <v>0.13567878940591402</v>
      </c>
      <c r="P39" s="76">
        <f>分析係数表!C42</f>
        <v>0.30107643796890293</v>
      </c>
      <c r="Q39" s="82">
        <f>O39*P39</f>
        <v>4.0849686622265513E-2</v>
      </c>
      <c r="R39" s="83">
        <v>4.316045324676878E-2</v>
      </c>
      <c r="S39" s="84">
        <f>I39+R39</f>
        <v>6.1987396875592758E-2</v>
      </c>
      <c r="T39" s="85">
        <f>分析係数表!F42</f>
        <v>0.55698924731182797</v>
      </c>
      <c r="U39" s="86">
        <f t="shared" si="7"/>
        <v>3.4526313528555966E-2</v>
      </c>
      <c r="V39" s="87">
        <f>分析係数表!D42</f>
        <v>0.33118279569892473</v>
      </c>
      <c r="W39" s="167">
        <f t="shared" si="8"/>
        <v>0</v>
      </c>
      <c r="X39" s="76">
        <f>分析係数表!E42</f>
        <v>0.28387096774193549</v>
      </c>
      <c r="Y39" s="166">
        <f t="shared" si="9"/>
        <v>0</v>
      </c>
    </row>
    <row r="40" spans="1:25" x14ac:dyDescent="0.2">
      <c r="A40" s="6" t="s">
        <v>195</v>
      </c>
      <c r="B40" s="5" t="s">
        <v>41</v>
      </c>
      <c r="C40" s="90"/>
      <c r="D40" s="76">
        <f>投入係数表!G40</f>
        <v>2.5652204241071428E-2</v>
      </c>
      <c r="E40" s="77">
        <f>$C$9*D40</f>
        <v>2.5652204241071428</v>
      </c>
      <c r="F40" s="76">
        <f>分析係数表!C43</f>
        <v>0.72981232219865499</v>
      </c>
      <c r="G40" s="77">
        <f>E40*F40</f>
        <v>1.8721294746690524</v>
      </c>
      <c r="H40" s="77">
        <v>2.5896646996697914</v>
      </c>
      <c r="I40" s="77">
        <f>C40+H40</f>
        <v>2.5896646996697914</v>
      </c>
      <c r="J40" s="76">
        <f>分析係数表!G43</f>
        <v>0.39095764137830125</v>
      </c>
      <c r="K40" s="78">
        <f>I40*J40</f>
        <v>1.0124492029435486</v>
      </c>
      <c r="L40" s="79"/>
      <c r="M40" s="80"/>
      <c r="N40" s="81">
        <f>分析係数表!H43</f>
        <v>3.3430191196790096E-2</v>
      </c>
      <c r="O40" s="82">
        <f t="shared" si="4"/>
        <v>0.37825493484211709</v>
      </c>
      <c r="P40" s="76">
        <f>分析係数表!C43</f>
        <v>0.72981232219865499</v>
      </c>
      <c r="Q40" s="82">
        <f>O40*P40</f>
        <v>0.2760551123802264</v>
      </c>
      <c r="R40" s="83">
        <v>0.55213920740180122</v>
      </c>
      <c r="S40" s="84">
        <f>I40+R40</f>
        <v>3.1418039070715924</v>
      </c>
      <c r="T40" s="85">
        <f>分析係数表!F43</f>
        <v>0.64680420416026529</v>
      </c>
      <c r="U40" s="86">
        <f t="shared" si="7"/>
        <v>2.0321319757410534</v>
      </c>
      <c r="V40" s="87">
        <f>分析係数表!D43</f>
        <v>0.10445777550174361</v>
      </c>
      <c r="W40" s="167">
        <f t="shared" si="8"/>
        <v>0</v>
      </c>
      <c r="X40" s="76">
        <f>分析係数表!E43</f>
        <v>8.2644426561318804E-2</v>
      </c>
      <c r="Y40" s="166">
        <f t="shared" si="9"/>
        <v>0</v>
      </c>
    </row>
    <row r="41" spans="1:25" x14ac:dyDescent="0.2">
      <c r="A41" s="6" t="s">
        <v>341</v>
      </c>
      <c r="B41" s="5" t="s">
        <v>42</v>
      </c>
      <c r="C41" s="90"/>
      <c r="D41" s="76">
        <f>投入係数表!G41</f>
        <v>1.9182477678571428E-4</v>
      </c>
      <c r="E41" s="77">
        <f>$C$9*D41</f>
        <v>1.9182477678571428E-2</v>
      </c>
      <c r="F41" s="76">
        <f>分析係数表!C44</f>
        <v>0.45252453325619169</v>
      </c>
      <c r="G41" s="77">
        <f>E41*F41</f>
        <v>8.6805417581928505E-3</v>
      </c>
      <c r="H41" s="77">
        <v>1.3449790061900649E-2</v>
      </c>
      <c r="I41" s="77">
        <f>C41+H41</f>
        <v>1.3449790061900649E-2</v>
      </c>
      <c r="J41" s="76">
        <f>分析係数表!G44</f>
        <v>0.2679406279539126</v>
      </c>
      <c r="K41" s="78">
        <f>I41*J41</f>
        <v>3.6037451950339532E-3</v>
      </c>
      <c r="L41" s="79"/>
      <c r="M41" s="80"/>
      <c r="N41" s="81">
        <f>分析係数表!H44</f>
        <v>0.11253165797686161</v>
      </c>
      <c r="O41" s="82">
        <f t="shared" si="4"/>
        <v>1.2732698627161985</v>
      </c>
      <c r="P41" s="76">
        <f>分析係数表!C44</f>
        <v>0.45252453325619169</v>
      </c>
      <c r="Q41" s="82">
        <f>O41*P41</f>
        <v>0.57618585033482295</v>
      </c>
      <c r="R41" s="83">
        <v>0.58590191982374995</v>
      </c>
      <c r="S41" s="84">
        <f>I41+R41</f>
        <v>0.59935170988565056</v>
      </c>
      <c r="T41" s="85">
        <f>分析係数表!F44</f>
        <v>0.51592877398257675</v>
      </c>
      <c r="U41" s="86">
        <f t="shared" si="7"/>
        <v>0.30922279286566473</v>
      </c>
      <c r="V41" s="87">
        <f>分析係数表!D44</f>
        <v>0.17695373374549728</v>
      </c>
      <c r="W41" s="167">
        <f t="shared" si="8"/>
        <v>0</v>
      </c>
      <c r="X41" s="76">
        <f>分析係数表!E44</f>
        <v>0.1325013412359809</v>
      </c>
      <c r="Y41" s="166">
        <f t="shared" si="9"/>
        <v>0</v>
      </c>
    </row>
    <row r="42" spans="1:25" x14ac:dyDescent="0.2">
      <c r="A42" s="6" t="s">
        <v>342</v>
      </c>
      <c r="B42" s="5" t="s">
        <v>279</v>
      </c>
      <c r="C42" s="90"/>
      <c r="D42" s="76">
        <f>投入係数表!G42</f>
        <v>8.0217633928571425E-4</v>
      </c>
      <c r="E42" s="77">
        <f>$C$9*D42</f>
        <v>8.0217633928571425E-2</v>
      </c>
      <c r="F42" s="76">
        <f>分析係数表!C45</f>
        <v>1</v>
      </c>
      <c r="G42" s="77">
        <f>E42*F42</f>
        <v>8.0217633928571425E-2</v>
      </c>
      <c r="H42" s="77">
        <v>0.1011529278680935</v>
      </c>
      <c r="I42" s="77">
        <f>C42+H42</f>
        <v>0.1011529278680935</v>
      </c>
      <c r="J42" s="76">
        <f>分析係数表!G45</f>
        <v>0</v>
      </c>
      <c r="K42" s="78">
        <f>I42*J42</f>
        <v>0</v>
      </c>
      <c r="L42" s="79"/>
      <c r="M42" s="80"/>
      <c r="N42" s="81">
        <f>分析係数表!H45</f>
        <v>0</v>
      </c>
      <c r="O42" s="82">
        <f t="shared" si="4"/>
        <v>0</v>
      </c>
      <c r="P42" s="76">
        <f>分析係数表!C45</f>
        <v>1</v>
      </c>
      <c r="Q42" s="82">
        <f>O42*P42</f>
        <v>0</v>
      </c>
      <c r="R42" s="83">
        <v>9.7167123682161717E-3</v>
      </c>
      <c r="S42" s="84">
        <f>I42+R42</f>
        <v>0.11086964023630967</v>
      </c>
      <c r="T42" s="85">
        <f>分析係数表!F45</f>
        <v>0</v>
      </c>
      <c r="U42" s="86">
        <f t="shared" si="7"/>
        <v>0</v>
      </c>
      <c r="V42" s="87">
        <f>分析係数表!D45</f>
        <v>0</v>
      </c>
      <c r="W42" s="167">
        <f t="shared" si="8"/>
        <v>0</v>
      </c>
      <c r="X42" s="76">
        <f>分析係数表!E45</f>
        <v>0</v>
      </c>
      <c r="Y42" s="166">
        <f t="shared" si="9"/>
        <v>0</v>
      </c>
    </row>
    <row r="43" spans="1:25" x14ac:dyDescent="0.2">
      <c r="A43" s="6" t="s">
        <v>343</v>
      </c>
      <c r="B43" s="5" t="s">
        <v>280</v>
      </c>
      <c r="C43" s="90"/>
      <c r="D43" s="76">
        <f>投入係数表!G43</f>
        <v>6.417410714285714E-3</v>
      </c>
      <c r="E43" s="77">
        <f>$C$9*D43</f>
        <v>0.6417410714285714</v>
      </c>
      <c r="F43" s="76">
        <f>分析係数表!C46</f>
        <v>0.34080923888028791</v>
      </c>
      <c r="G43" s="77">
        <f>E43*F43</f>
        <v>0.21871128611179189</v>
      </c>
      <c r="H43" s="77">
        <v>0.25282177683041579</v>
      </c>
      <c r="I43" s="77">
        <f>C43+H43</f>
        <v>0.25282177683041579</v>
      </c>
      <c r="J43" s="76">
        <f>分析係数表!G46</f>
        <v>9.3103025848340071E-3</v>
      </c>
      <c r="K43" s="78">
        <f>I43*J43</f>
        <v>2.3538472423265465E-3</v>
      </c>
      <c r="L43" s="79"/>
      <c r="M43" s="80"/>
      <c r="N43" s="81">
        <f>分析係数表!H46</f>
        <v>2.2019091222401043E-2</v>
      </c>
      <c r="O43" s="82">
        <f t="shared" si="4"/>
        <v>0.24914095963685834</v>
      </c>
      <c r="P43" s="76">
        <f>分析係数表!C46</f>
        <v>0.34080923888028791</v>
      </c>
      <c r="Q43" s="82">
        <f>O43*P43</f>
        <v>8.4909540827742228E-2</v>
      </c>
      <c r="R43" s="83">
        <v>9.7119006808202402E-2</v>
      </c>
      <c r="S43" s="84">
        <f>I43+R43</f>
        <v>0.34994078363861819</v>
      </c>
      <c r="T43" s="85">
        <f>分析係数表!F46</f>
        <v>0.31361019233125076</v>
      </c>
      <c r="U43" s="86">
        <f t="shared" si="7"/>
        <v>0.10974499646145566</v>
      </c>
      <c r="V43" s="87">
        <f>分析係数表!D46</f>
        <v>2.8175915717260809E-3</v>
      </c>
      <c r="W43" s="167">
        <f t="shared" si="8"/>
        <v>0</v>
      </c>
      <c r="X43" s="76">
        <f>分析係数表!E46</f>
        <v>8.2077667524194532E-3</v>
      </c>
      <c r="Y43" s="166">
        <f t="shared" si="9"/>
        <v>0</v>
      </c>
    </row>
    <row r="44" spans="1:25" x14ac:dyDescent="0.2">
      <c r="A44" s="192">
        <v>40</v>
      </c>
      <c r="B44" s="14" t="s">
        <v>151</v>
      </c>
      <c r="C44" s="197">
        <f>SUM(C5:C43)</f>
        <v>100</v>
      </c>
      <c r="D44" s="92">
        <f>投入係数表!G44</f>
        <v>0.6799490792410714</v>
      </c>
      <c r="E44" s="91">
        <f>SUM(E5:E43)</f>
        <v>67.994907924107139</v>
      </c>
      <c r="F44" s="92">
        <f>分析係数表!C47</f>
        <v>0.44730110240898746</v>
      </c>
      <c r="G44" s="91">
        <f>SUM(G5:G43)</f>
        <v>11.774468692561387</v>
      </c>
      <c r="H44" s="91">
        <f>SUM(H5:H43)</f>
        <v>13.724295898766327</v>
      </c>
      <c r="I44" s="91">
        <f>SUM(I5:I43)</f>
        <v>113.72429589876633</v>
      </c>
      <c r="J44" s="92">
        <f>分析係数表!G47</f>
        <v>0.20041488570582558</v>
      </c>
      <c r="K44" s="93">
        <f>SUM(K5:K43)</f>
        <v>18.03629698872831</v>
      </c>
      <c r="L44" s="94">
        <f>最終需要_まとめ!$L$33</f>
        <v>0.62733333333333341</v>
      </c>
      <c r="M44" s="91">
        <f>K44*L44</f>
        <v>11.314770310928894</v>
      </c>
      <c r="N44" s="95">
        <f>分析係数表!H47</f>
        <v>1</v>
      </c>
      <c r="O44" s="96">
        <f>SUM(O5:O43)</f>
        <v>11.314770310928893</v>
      </c>
      <c r="P44" s="92">
        <f>分析係数表!C47</f>
        <v>0.44730110240898746</v>
      </c>
      <c r="Q44" s="96">
        <f>SUM(Q5:Q43)</f>
        <v>5.4476886754146649</v>
      </c>
      <c r="R44" s="91">
        <f>SUM(R5:R43)</f>
        <v>6.2641424290625052</v>
      </c>
      <c r="S44" s="97">
        <f>SUM(S5:S43)</f>
        <v>119.98843832782883</v>
      </c>
      <c r="T44" s="98">
        <f>分析係数表!F47</f>
        <v>0.4447131739491107</v>
      </c>
      <c r="U44" s="99">
        <f>SUM(U5:U43)</f>
        <v>42.796230723662909</v>
      </c>
      <c r="V44" s="100">
        <f>分析係数表!D47</f>
        <v>5.9741394314336671E-2</v>
      </c>
      <c r="W44" s="164">
        <f>SUM(W5:W43)</f>
        <v>9</v>
      </c>
      <c r="X44" s="92">
        <f>分析係数表!E47</f>
        <v>5.0958836918611881E-2</v>
      </c>
      <c r="Y44" s="165">
        <f>SUM(Y5:Y43)</f>
        <v>9</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48</vt:i4>
      </vt:variant>
      <vt:variant>
        <vt:lpstr>名前付き一覧</vt:lpstr>
      </vt:variant>
      <vt:variant>
        <vt:i4>3</vt:i4>
      </vt:variant>
    </vt:vector>
  </HeadingPairs>
  <TitlesOfParts>
    <vt:vector size="51" baseType="lpstr">
      <vt:lpstr>WS目次</vt:lpstr>
      <vt:lpstr>利用上の注意</vt:lpstr>
      <vt:lpstr>最終需要_まとめ</vt:lpstr>
      <vt:lpstr>部門別まとめ</vt:lpstr>
      <vt:lpstr>1</vt:lpstr>
      <vt:lpstr>2</vt:lpstr>
      <vt:lpstr>3</vt:lpstr>
      <vt:lpstr>4</vt:lpstr>
      <vt:lpstr>5</vt:lpstr>
      <vt:lpstr>6</vt:lpstr>
      <vt:lpstr>7</vt:lpstr>
      <vt:lpstr>8</vt:lpstr>
      <vt:lpstr>9</vt:lpstr>
      <vt:lpstr>10</vt:lpstr>
      <vt:lpstr>11</vt:lpstr>
      <vt:lpstr>12</vt:lpstr>
      <vt:lpstr>13</vt:lpstr>
      <vt:lpstr>14</vt:lpstr>
      <vt:lpstr>15</vt:lpstr>
      <vt:lpstr>16</vt:lpstr>
      <vt:lpstr>17</vt:lpstr>
      <vt:lpstr>18</vt:lpstr>
      <vt:lpstr>19</vt:lpstr>
      <vt:lpstr>20</vt:lpstr>
      <vt:lpstr>21</vt:lpstr>
      <vt:lpstr>22</vt:lpstr>
      <vt:lpstr>23</vt:lpstr>
      <vt:lpstr>24</vt:lpstr>
      <vt:lpstr>25</vt:lpstr>
      <vt:lpstr>26</vt:lpstr>
      <vt:lpstr>27</vt:lpstr>
      <vt:lpstr>28</vt:lpstr>
      <vt:lpstr>29</vt:lpstr>
      <vt:lpstr>30</vt:lpstr>
      <vt:lpstr>31</vt:lpstr>
      <vt:lpstr>32</vt:lpstr>
      <vt:lpstr>33</vt:lpstr>
      <vt:lpstr>34</vt:lpstr>
      <vt:lpstr>35</vt:lpstr>
      <vt:lpstr>36</vt:lpstr>
      <vt:lpstr>37</vt:lpstr>
      <vt:lpstr>38</vt:lpstr>
      <vt:lpstr>39</vt:lpstr>
      <vt:lpstr>分析係数表</vt:lpstr>
      <vt:lpstr>取引基本表</vt:lpstr>
      <vt:lpstr>投入係数表</vt:lpstr>
      <vt:lpstr>逆行列係数</vt:lpstr>
      <vt:lpstr>雇用表</vt:lpstr>
      <vt:lpstr>逆行列係数!Print_Titles</vt:lpstr>
      <vt:lpstr>取引基本表!Print_Titles</vt:lpstr>
      <vt:lpstr>投入係数表!Print_Titles</vt:lpstr>
    </vt:vector>
  </TitlesOfParts>
  <Company>兵庫県</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兵庫県</dc:creator>
  <cp:lastModifiedBy>Owner</cp:lastModifiedBy>
  <cp:lastPrinted>2019-09-02T00:57:06Z</cp:lastPrinted>
  <dcterms:created xsi:type="dcterms:W3CDTF">2005-01-11T06:44:07Z</dcterms:created>
  <dcterms:modified xsi:type="dcterms:W3CDTF">2023-08-19T07:11:59Z</dcterms:modified>
</cp:coreProperties>
</file>